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ilmac\02_업무\00. 입찰\"/>
    </mc:Choice>
  </mc:AlternateContent>
  <xr:revisionPtr revIDLastSave="0" documentId="13_ncr:1_{FAE10650-F8EC-43B0-9E82-00D42E4AEAB4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chkdate" sheetId="34" state="veryHidden" r:id="rId1"/>
    <sheet name="입찰목록" sheetId="4" r:id="rId2"/>
    <sheet name="인천" sheetId="39" r:id="rId3"/>
    <sheet name="서울" sheetId="55" r:id="rId4"/>
    <sheet name="전국" sheetId="28" r:id="rId5"/>
    <sheet name="수행능력평가" sheetId="51" r:id="rId6"/>
    <sheet name="입찰검색 " sheetId="52" r:id="rId7"/>
    <sheet name="LH 결과" sheetId="47" r:id="rId8"/>
    <sheet name="LH 결과 (2)" sheetId="56" r:id="rId9"/>
    <sheet name="투찰요율 " sheetId="57" r:id="rId10"/>
  </sheets>
  <externalReferences>
    <externalReference r:id="rId11"/>
    <externalReference r:id="rId12"/>
  </externalReferences>
  <definedNames>
    <definedName name="_xlnm._FilterDatabase" localSheetId="1" hidden="1">입찰목록!$A$2:$AJ$10</definedName>
    <definedName name="BidDataList" localSheetId="8">[1]성능평가!$E$7:$AC$507</definedName>
    <definedName name="BidDataList" localSheetId="5">[2]성능평가!$E$7:$Y$1142</definedName>
    <definedName name="BidDataList">입찰목록!$H$8:$AJ$10</definedName>
    <definedName name="ListHead" localSheetId="1">입찰목록!$H$5</definedName>
    <definedName name="_xlnm.Print_Area" localSheetId="1">입찰목록!$B$440:$AA$450</definedName>
    <definedName name="입찰결과_경기">인천!$A$1:$P$1</definedName>
    <definedName name="입찰결과_경기_번호">인천!$A:$A</definedName>
    <definedName name="입찰결과_전국" localSheetId="7">'LH 결과'!$A$1:$O$4271</definedName>
    <definedName name="입찰결과_전국" localSheetId="8">'LH 결과 (2)'!$A$1:$O$4607</definedName>
    <definedName name="입찰결과_전국">전국!$A$1:$P$2449</definedName>
    <definedName name="입찰결과_전국_번호">전국!$A:$A</definedName>
    <definedName name="입찰결과_충남" localSheetId="3">서울!$A$1:$P$1</definedName>
    <definedName name="입찰결과_충남">#REF!</definedName>
    <definedName name="입찰결과_충남_번호" localSheetId="3">서울!$A:$A</definedName>
    <definedName name="입찰결과_충남_번호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51" i="4" l="1"/>
  <c r="S1050" i="4"/>
  <c r="S1048" i="4"/>
  <c r="S1046" i="4"/>
  <c r="S1045" i="4"/>
  <c r="S1043" i="4"/>
  <c r="S1044" i="4"/>
  <c r="S1042" i="4"/>
  <c r="S1041" i="4" l="1"/>
  <c r="S975" i="4"/>
  <c r="AD975" i="4" s="1"/>
  <c r="S1036" i="4"/>
  <c r="S1035" i="4"/>
  <c r="S1034" i="4"/>
  <c r="S1033" i="4"/>
  <c r="S1038" i="4"/>
  <c r="S1037" i="4"/>
  <c r="S1013" i="4"/>
  <c r="S1014" i="4"/>
  <c r="S1016" i="4"/>
  <c r="S1017" i="4"/>
  <c r="S1018" i="4"/>
  <c r="S1019" i="4"/>
  <c r="S1020" i="4"/>
  <c r="AD964" i="4"/>
  <c r="S1030" i="4"/>
  <c r="S1029" i="4"/>
  <c r="S1028" i="4"/>
  <c r="S1027" i="4"/>
  <c r="S1026" i="4"/>
  <c r="S1025" i="4"/>
  <c r="S1024" i="4"/>
  <c r="S1023" i="4"/>
  <c r="S1022" i="4"/>
  <c r="S1021" i="4"/>
  <c r="S1012" i="4"/>
  <c r="AE995" i="4" l="1"/>
  <c r="AE993" i="4"/>
  <c r="S993" i="4"/>
  <c r="S1010" i="4"/>
  <c r="S1009" i="4" l="1"/>
  <c r="S1008" i="4"/>
  <c r="S1007" i="4"/>
  <c r="S1006" i="4" l="1"/>
  <c r="AD789" i="4"/>
  <c r="S1001" i="4"/>
  <c r="S1000" i="4"/>
  <c r="S999" i="4"/>
  <c r="AD999" i="4" s="1"/>
  <c r="S998" i="4"/>
  <c r="S997" i="4"/>
  <c r="S996" i="4"/>
  <c r="S995" i="4"/>
  <c r="S994" i="4"/>
  <c r="AD957" i="4" l="1"/>
  <c r="S990" i="4"/>
  <c r="S989" i="4"/>
  <c r="S988" i="4" l="1"/>
  <c r="S987" i="4"/>
  <c r="S985" i="4"/>
  <c r="S984" i="4"/>
  <c r="AD984" i="4" s="1"/>
  <c r="S982" i="4"/>
  <c r="S981" i="4"/>
  <c r="S983" i="4"/>
  <c r="S976" i="4"/>
  <c r="AD976" i="4" s="1"/>
  <c r="S977" i="4"/>
  <c r="S978" i="4"/>
  <c r="S979" i="4"/>
  <c r="S973" i="4"/>
  <c r="S972" i="4"/>
  <c r="S971" i="4"/>
  <c r="S970" i="4" l="1"/>
  <c r="S969" i="4"/>
  <c r="S966" i="4" l="1"/>
  <c r="S968" i="4"/>
  <c r="S963" i="4"/>
  <c r="S962" i="4"/>
  <c r="S961" i="4"/>
  <c r="AD937" i="4"/>
  <c r="S915" i="4"/>
  <c r="AD915" i="4" s="1"/>
  <c r="S914" i="4"/>
  <c r="S913" i="4"/>
  <c r="S912" i="4"/>
  <c r="AD912" i="4" s="1"/>
  <c r="S911" i="4"/>
  <c r="S910" i="4"/>
  <c r="S960" i="4"/>
  <c r="AD862" i="4"/>
  <c r="AD878" i="4"/>
  <c r="S959" i="4"/>
  <c r="S948" i="4"/>
  <c r="S947" i="4"/>
  <c r="AA930" i="4"/>
  <c r="S956" i="4"/>
  <c r="S955" i="4"/>
  <c r="S954" i="4"/>
  <c r="S953" i="4"/>
  <c r="S952" i="4"/>
  <c r="S951" i="4"/>
  <c r="S950" i="4"/>
  <c r="S949" i="4"/>
  <c r="S942" i="4"/>
  <c r="S941" i="4"/>
  <c r="S940" i="4"/>
  <c r="S943" i="4"/>
  <c r="S944" i="4"/>
  <c r="S939" i="4" l="1"/>
  <c r="S938" i="4"/>
  <c r="S934" i="4"/>
  <c r="S935" i="4"/>
  <c r="S898" i="4"/>
  <c r="S897" i="4"/>
  <c r="S933" i="4" l="1"/>
  <c r="AD853" i="4" l="1"/>
  <c r="AD852" i="4"/>
  <c r="S931" i="4"/>
  <c r="S932" i="4"/>
  <c r="S926" i="4"/>
  <c r="AD926" i="4" s="1"/>
  <c r="S923" i="4"/>
  <c r="S924" i="4"/>
  <c r="S921" i="4"/>
  <c r="S920" i="4"/>
  <c r="S918" i="4"/>
  <c r="AD918" i="4" s="1"/>
  <c r="S917" i="4"/>
  <c r="S916" i="4"/>
  <c r="S908" i="4" l="1"/>
  <c r="S909" i="4"/>
  <c r="S907" i="4"/>
  <c r="S906" i="4"/>
  <c r="AD851" i="4"/>
  <c r="S904" i="4"/>
  <c r="S902" i="4"/>
  <c r="S901" i="4"/>
  <c r="S900" i="4"/>
  <c r="S899" i="4"/>
  <c r="S896" i="4"/>
  <c r="S895" i="4"/>
  <c r="S894" i="4"/>
  <c r="S893" i="4"/>
  <c r="S892" i="4"/>
  <c r="S891" i="4"/>
  <c r="S888" i="4"/>
  <c r="S887" i="4"/>
  <c r="S886" i="4"/>
  <c r="S885" i="4"/>
  <c r="S884" i="4"/>
  <c r="S883" i="4"/>
  <c r="S882" i="4"/>
  <c r="S879" i="4" l="1"/>
  <c r="AD879" i="4" s="1"/>
  <c r="AD807" i="4"/>
  <c r="AD831" i="4"/>
  <c r="AD830" i="4"/>
  <c r="S880" i="4"/>
  <c r="S881" i="4"/>
  <c r="S875" i="4" l="1"/>
  <c r="S871" i="4"/>
  <c r="S865" i="4"/>
  <c r="S866" i="4"/>
  <c r="S864" i="4"/>
  <c r="S870" i="4"/>
  <c r="AD814" i="4"/>
  <c r="AD835" i="4"/>
  <c r="AD825" i="4"/>
  <c r="S863" i="4"/>
  <c r="S856" i="4"/>
  <c r="AD856" i="4" s="1"/>
  <c r="S857" i="4"/>
  <c r="S855" i="4" l="1"/>
  <c r="S854" i="4"/>
  <c r="S846" i="4"/>
  <c r="S845" i="4"/>
  <c r="S838" i="4" l="1"/>
  <c r="S837" i="4"/>
  <c r="AD781" i="4"/>
  <c r="AD784" i="4"/>
  <c r="AD595" i="4"/>
  <c r="AD810" i="4"/>
  <c r="AD793" i="4"/>
  <c r="S780" i="4"/>
  <c r="S777" i="4"/>
  <c r="S774" i="4"/>
  <c r="S773" i="4"/>
  <c r="S772" i="4"/>
  <c r="S771" i="4"/>
  <c r="S770" i="4"/>
  <c r="AD769" i="4"/>
  <c r="S768" i="4"/>
  <c r="S765" i="4"/>
  <c r="S764" i="4"/>
  <c r="S763" i="4"/>
  <c r="S761" i="4"/>
  <c r="S760" i="4"/>
  <c r="S758" i="4"/>
  <c r="S757" i="4"/>
  <c r="S755" i="4"/>
  <c r="S754" i="4"/>
  <c r="S751" i="4"/>
  <c r="AD751" i="4" s="1"/>
  <c r="S748" i="4"/>
  <c r="S744" i="4"/>
  <c r="S743" i="4"/>
  <c r="AD742" i="4"/>
  <c r="S741" i="4"/>
  <c r="S740" i="4"/>
  <c r="S738" i="4"/>
  <c r="S737" i="4"/>
  <c r="S736" i="4"/>
  <c r="S735" i="4"/>
  <c r="S734" i="4"/>
  <c r="S733" i="4"/>
  <c r="AD733" i="4" s="1"/>
  <c r="S732" i="4"/>
  <c r="AD732" i="4" s="1"/>
  <c r="S731" i="4"/>
  <c r="S729" i="4"/>
  <c r="S728" i="4"/>
  <c r="S727" i="4"/>
  <c r="S726" i="4"/>
  <c r="S724" i="4"/>
  <c r="S723" i="4"/>
  <c r="S721" i="4"/>
  <c r="S720" i="4"/>
  <c r="S717" i="4"/>
  <c r="S714" i="4"/>
  <c r="S713" i="4"/>
  <c r="S712" i="4"/>
  <c r="S711" i="4"/>
  <c r="S708" i="4"/>
  <c r="S707" i="4"/>
  <c r="S706" i="4"/>
  <c r="S705" i="4"/>
  <c r="S704" i="4"/>
  <c r="AD704" i="4" s="1"/>
  <c r="S703" i="4"/>
  <c r="AD703" i="4" s="1"/>
  <c r="S702" i="4"/>
  <c r="S701" i="4"/>
  <c r="S700" i="4"/>
  <c r="S699" i="4"/>
  <c r="S698" i="4"/>
  <c r="S697" i="4"/>
  <c r="S696" i="4"/>
  <c r="S695" i="4"/>
  <c r="S694" i="4"/>
  <c r="S693" i="4"/>
  <c r="S692" i="4"/>
  <c r="S684" i="4"/>
  <c r="S683" i="4"/>
  <c r="S682" i="4"/>
  <c r="S681" i="4"/>
  <c r="S680" i="4"/>
  <c r="S678" i="4"/>
  <c r="S677" i="4"/>
  <c r="S676" i="4"/>
  <c r="S675" i="4"/>
  <c r="AD666" i="4"/>
  <c r="AD663" i="4"/>
  <c r="S661" i="4"/>
  <c r="S659" i="4"/>
  <c r="S786" i="4" l="1"/>
  <c r="AD432" i="4" l="1"/>
  <c r="AD594" i="4"/>
  <c r="AD626" i="4"/>
  <c r="AD592" i="4"/>
  <c r="AD628" i="4"/>
  <c r="AD593" i="4"/>
  <c r="AD657" i="4"/>
  <c r="S658" i="4" l="1"/>
  <c r="AD658" i="4" s="1"/>
  <c r="S655" i="4"/>
  <c r="AD655" i="4" s="1"/>
  <c r="S654" i="4"/>
  <c r="S652" i="4"/>
  <c r="S653" i="4"/>
  <c r="S651" i="4"/>
  <c r="AD651" i="4" s="1"/>
  <c r="AC536" i="4" l="1"/>
  <c r="AD536" i="4" s="1"/>
  <c r="AD546" i="4"/>
  <c r="AD538" i="4"/>
  <c r="AD520" i="4"/>
  <c r="AD561" i="4"/>
  <c r="AD519" i="4"/>
  <c r="AD537" i="4"/>
  <c r="AD560" i="4"/>
  <c r="AD521" i="4"/>
  <c r="AD562" i="4"/>
  <c r="AD577" i="4"/>
  <c r="AD556" i="4"/>
  <c r="S649" i="4" l="1"/>
  <c r="S648" i="4"/>
  <c r="S646" i="4"/>
  <c r="S645" i="4"/>
  <c r="S640" i="4" l="1"/>
  <c r="S639" i="4"/>
  <c r="S638" i="4"/>
  <c r="S637" i="4"/>
  <c r="S635" i="4" l="1"/>
  <c r="AD635" i="4" s="1"/>
  <c r="S634" i="4"/>
  <c r="S631" i="4"/>
  <c r="AD631" i="4" s="1"/>
  <c r="S600" i="4"/>
  <c r="S614" i="4"/>
  <c r="S608" i="4"/>
  <c r="S607" i="4"/>
  <c r="S599" i="4"/>
  <c r="S586" i="4"/>
  <c r="S575" i="4"/>
  <c r="S574" i="4"/>
  <c r="S573" i="4"/>
  <c r="S572" i="4"/>
  <c r="S571" i="4"/>
  <c r="S622" i="4"/>
  <c r="S623" i="4"/>
  <c r="S624" i="4"/>
  <c r="S625" i="4"/>
  <c r="S627" i="4"/>
  <c r="AD627" i="4" s="1"/>
  <c r="S619" i="4"/>
  <c r="AD619" i="4" s="1"/>
  <c r="S618" i="4"/>
  <c r="S615" i="4"/>
  <c r="S612" i="4"/>
  <c r="S611" i="4"/>
  <c r="S610" i="4"/>
  <c r="S606" i="4" l="1"/>
  <c r="S603" i="4"/>
  <c r="AD603" i="4" s="1"/>
  <c r="S602" i="4"/>
  <c r="S601" i="4"/>
  <c r="S589" i="4" l="1"/>
  <c r="S568" i="4"/>
  <c r="AD507" i="4" l="1"/>
  <c r="S585" i="4"/>
  <c r="S584" i="4" l="1"/>
  <c r="S583" i="4"/>
  <c r="S582" i="4"/>
  <c r="S581" i="4"/>
  <c r="AD581" i="4" s="1"/>
  <c r="S580" i="4"/>
  <c r="AD580" i="4" s="1"/>
  <c r="S579" i="4"/>
  <c r="S578" i="4"/>
  <c r="S576" i="4"/>
  <c r="AD576" i="4" s="1"/>
  <c r="S567" i="4"/>
  <c r="AD567" i="4" s="1"/>
  <c r="S566" i="4"/>
  <c r="AD566" i="4" s="1"/>
  <c r="S565" i="4"/>
  <c r="S559" i="4"/>
  <c r="AD559" i="4" s="1"/>
  <c r="S563" i="4"/>
  <c r="S558" i="4"/>
  <c r="S557" i="4"/>
  <c r="S552" i="4"/>
  <c r="S553" i="4"/>
  <c r="AD431" i="4"/>
  <c r="AD473" i="4"/>
  <c r="S551" i="4"/>
  <c r="S550" i="4"/>
  <c r="S534" i="4"/>
  <c r="S542" i="4" l="1"/>
  <c r="AD542" i="4" s="1"/>
  <c r="S541" i="4"/>
  <c r="S535" i="4"/>
  <c r="S528" i="4"/>
  <c r="S526" i="4"/>
  <c r="S531" i="4"/>
  <c r="S529" i="4"/>
  <c r="S530" i="4"/>
  <c r="AD430" i="4"/>
  <c r="AD390" i="4"/>
  <c r="AD389" i="4"/>
  <c r="AD392" i="4"/>
  <c r="AC318" i="4"/>
  <c r="S522" i="4"/>
  <c r="S518" i="4"/>
  <c r="AD518" i="4" s="1"/>
  <c r="S523" i="4"/>
  <c r="S524" i="4"/>
  <c r="S525" i="4"/>
  <c r="S472" i="4" l="1"/>
  <c r="S471" i="4"/>
  <c r="S495" i="4"/>
  <c r="S494" i="4"/>
  <c r="S493" i="4"/>
  <c r="S505" i="4"/>
  <c r="S516" i="4" l="1"/>
  <c r="S515" i="4"/>
  <c r="AD515" i="4" s="1"/>
  <c r="S514" i="4"/>
  <c r="S510" i="4"/>
  <c r="S509" i="4"/>
  <c r="S496" i="4"/>
  <c r="S498" i="4"/>
  <c r="S497" i="4"/>
  <c r="S506" i="4" l="1"/>
  <c r="S504" i="4"/>
  <c r="S502" i="4"/>
  <c r="S503" i="4"/>
  <c r="S501" i="4"/>
  <c r="S500" i="4"/>
  <c r="S499" i="4"/>
  <c r="S487" i="4" l="1"/>
  <c r="S488" i="4"/>
  <c r="S486" i="4"/>
  <c r="S482" i="4"/>
  <c r="S479" i="4"/>
  <c r="S477" i="4"/>
  <c r="S475" i="4"/>
  <c r="AD475" i="4" s="1"/>
  <c r="S478" i="4"/>
  <c r="S463" i="4" l="1"/>
  <c r="S464" i="4"/>
  <c r="AD464" i="4" s="1"/>
  <c r="S466" i="4"/>
  <c r="S465" i="4"/>
  <c r="S459" i="4"/>
  <c r="S467" i="4" l="1"/>
  <c r="AD467" i="4" s="1"/>
  <c r="S468" i="4"/>
  <c r="AD468" i="4" s="1"/>
  <c r="S462" i="4"/>
  <c r="S461" i="4"/>
  <c r="S458" i="4"/>
  <c r="S457" i="4"/>
  <c r="S455" i="4"/>
  <c r="AD455" i="4" s="1"/>
  <c r="S454" i="4"/>
  <c r="AD454" i="4" s="1"/>
  <c r="S453" i="4"/>
  <c r="AD453" i="4" s="1"/>
  <c r="S452" i="4"/>
  <c r="S439" i="4"/>
  <c r="S451" i="4"/>
  <c r="S456" i="4"/>
  <c r="S440" i="4"/>
  <c r="AD440" i="4" s="1"/>
  <c r="S450" i="4"/>
  <c r="S449" i="4"/>
  <c r="S448" i="4"/>
  <c r="S447" i="4"/>
  <c r="S446" i="4"/>
  <c r="S445" i="4"/>
  <c r="S444" i="4"/>
  <c r="S443" i="4"/>
  <c r="S442" i="4"/>
  <c r="S441" i="4"/>
  <c r="S434" i="4"/>
  <c r="S433" i="4" l="1"/>
  <c r="S436" i="4"/>
  <c r="AD436" i="4" s="1"/>
  <c r="S438" i="4"/>
  <c r="S437" i="4"/>
  <c r="S429" i="4" l="1"/>
  <c r="S428" i="4"/>
  <c r="S427" i="4"/>
  <c r="S338" i="4"/>
  <c r="AD335" i="4"/>
  <c r="AD320" i="4"/>
  <c r="S425" i="4"/>
  <c r="S424" i="4"/>
  <c r="S406" i="4"/>
  <c r="S405" i="4"/>
  <c r="S404" i="4"/>
  <c r="S403" i="4"/>
  <c r="S402" i="4"/>
  <c r="S401" i="4"/>
  <c r="S400" i="4"/>
  <c r="S399" i="4"/>
  <c r="S416" i="4"/>
  <c r="S415" i="4"/>
  <c r="S414" i="4"/>
  <c r="S413" i="4"/>
  <c r="S412" i="4" l="1"/>
  <c r="S411" i="4"/>
  <c r="S409" i="4" l="1"/>
  <c r="S410" i="4"/>
  <c r="S408" i="4"/>
  <c r="S391" i="4"/>
  <c r="AD391" i="4" s="1"/>
  <c r="S393" i="4"/>
  <c r="S394" i="4"/>
  <c r="S395" i="4"/>
  <c r="S388" i="4"/>
  <c r="S387" i="4"/>
  <c r="S386" i="4"/>
  <c r="S385" i="4"/>
  <c r="S384" i="4"/>
  <c r="S383" i="4"/>
  <c r="S382" i="4"/>
  <c r="S381" i="4"/>
  <c r="AD265" i="4"/>
  <c r="AD264" i="4"/>
  <c r="AD263" i="4"/>
  <c r="AD322" i="4"/>
  <c r="AC266" i="4"/>
  <c r="S380" i="4"/>
  <c r="S379" i="4"/>
  <c r="S332" i="4"/>
  <c r="S330" i="4"/>
  <c r="S331" i="4"/>
  <c r="S329" i="4"/>
  <c r="S378" i="4" l="1"/>
  <c r="AD378" i="4" s="1"/>
  <c r="S377" i="4"/>
  <c r="AD377" i="4" s="1"/>
  <c r="S376" i="4"/>
  <c r="S375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1" i="4"/>
  <c r="S350" i="4"/>
  <c r="S349" i="4"/>
  <c r="S348" i="4"/>
  <c r="S347" i="4"/>
  <c r="S346" i="4"/>
  <c r="S343" i="4" l="1"/>
  <c r="S340" i="4"/>
  <c r="S336" i="4"/>
  <c r="S342" i="4"/>
  <c r="AD342" i="4" s="1"/>
  <c r="S337" i="4"/>
  <c r="S328" i="4"/>
  <c r="S327" i="4"/>
  <c r="S326" i="4"/>
  <c r="S325" i="4"/>
  <c r="S324" i="4"/>
  <c r="S321" i="4" l="1"/>
  <c r="AD321" i="4" s="1"/>
  <c r="S323" i="4"/>
  <c r="AD323" i="4" s="1"/>
  <c r="S305" i="4"/>
  <c r="S261" i="4"/>
  <c r="S319" i="4"/>
  <c r="S318" i="4"/>
  <c r="AD318" i="4" s="1"/>
  <c r="S317" i="4"/>
  <c r="AD317" i="4" s="1"/>
  <c r="S316" i="4"/>
  <c r="AD316" i="4" s="1"/>
  <c r="S315" i="4"/>
  <c r="S314" i="4"/>
  <c r="S313" i="4"/>
  <c r="S312" i="4"/>
  <c r="S311" i="4"/>
  <c r="S310" i="4" l="1"/>
  <c r="S309" i="4"/>
  <c r="S308" i="4"/>
  <c r="S307" i="4"/>
  <c r="S303" i="4" l="1"/>
  <c r="S304" i="4"/>
  <c r="S302" i="4"/>
  <c r="S301" i="4"/>
  <c r="S300" i="4"/>
  <c r="S299" i="4"/>
  <c r="S298" i="4"/>
  <c r="S297" i="4"/>
  <c r="AD36" i="4"/>
  <c r="AD35" i="4"/>
  <c r="AD198" i="4"/>
  <c r="AD186" i="4"/>
  <c r="AD21" i="4"/>
  <c r="AD48" i="4"/>
  <c r="AD47" i="4"/>
  <c r="S296" i="4" l="1"/>
  <c r="S295" i="4"/>
  <c r="S289" i="4"/>
  <c r="S288" i="4"/>
  <c r="S282" i="4"/>
  <c r="S281" i="4"/>
  <c r="S280" i="4"/>
  <c r="S279" i="4"/>
  <c r="S286" i="4"/>
  <c r="S285" i="4"/>
  <c r="S257" i="4"/>
  <c r="S256" i="4"/>
  <c r="S278" i="4"/>
  <c r="S277" i="4"/>
  <c r="S276" i="4"/>
  <c r="S274" i="4"/>
  <c r="S273" i="4"/>
  <c r="S272" i="4"/>
  <c r="S270" i="4"/>
  <c r="S269" i="4"/>
  <c r="S268" i="4"/>
  <c r="S266" i="4" l="1"/>
  <c r="AD266" i="4" s="1"/>
  <c r="S260" i="4"/>
  <c r="S258" i="4"/>
  <c r="S250" i="4"/>
  <c r="S254" i="4"/>
  <c r="S255" i="4"/>
  <c r="S253" i="4"/>
  <c r="S252" i="4"/>
  <c r="S251" i="4"/>
  <c r="S249" i="4"/>
  <c r="S248" i="4"/>
  <c r="S247" i="4"/>
  <c r="S245" i="4" l="1"/>
  <c r="S244" i="4"/>
  <c r="S243" i="4"/>
  <c r="S239" i="4"/>
  <c r="S240" i="4"/>
  <c r="S241" i="4"/>
  <c r="S242" i="4"/>
  <c r="S238" i="4"/>
  <c r="S230" i="4"/>
  <c r="S229" i="4"/>
  <c r="S228" i="4"/>
  <c r="S235" i="4"/>
  <c r="S234" i="4"/>
  <c r="S233" i="4"/>
  <c r="S232" i="4"/>
  <c r="S231" i="4"/>
  <c r="S223" i="4" l="1"/>
  <c r="S226" i="4"/>
  <c r="S224" i="4"/>
  <c r="AD224" i="4" s="1"/>
  <c r="S195" i="4"/>
  <c r="S213" i="4"/>
  <c r="S221" i="4"/>
  <c r="S222" i="4"/>
  <c r="S220" i="4"/>
  <c r="S219" i="4"/>
  <c r="S193" i="4"/>
  <c r="S204" i="4"/>
  <c r="S218" i="4"/>
  <c r="S217" i="4"/>
  <c r="S216" i="4"/>
  <c r="S215" i="4"/>
  <c r="S214" i="4"/>
  <c r="S212" i="4"/>
  <c r="S211" i="4" l="1"/>
  <c r="S210" i="4"/>
  <c r="S209" i="4"/>
  <c r="S208" i="4"/>
  <c r="AD208" i="4" s="1"/>
  <c r="S206" i="4"/>
  <c r="S205" i="4"/>
  <c r="S200" i="4" l="1"/>
  <c r="S201" i="4"/>
  <c r="S203" i="4"/>
  <c r="S199" i="4"/>
  <c r="S194" i="4"/>
  <c r="S197" i="4" l="1"/>
  <c r="S196" i="4"/>
  <c r="S156" i="4"/>
  <c r="S179" i="4"/>
  <c r="S178" i="4"/>
  <c r="S192" i="4" l="1"/>
  <c r="S191" i="4" l="1"/>
  <c r="S174" i="4"/>
  <c r="S173" i="4"/>
  <c r="S172" i="4"/>
  <c r="S171" i="4"/>
  <c r="S170" i="4"/>
  <c r="S169" i="4"/>
  <c r="S168" i="4"/>
  <c r="S167" i="4"/>
  <c r="S166" i="4"/>
  <c r="S182" i="4" l="1"/>
  <c r="Z2" i="4" s="1"/>
  <c r="S181" i="4" l="1"/>
  <c r="S180" i="4"/>
  <c r="S184" i="4"/>
  <c r="S183" i="4"/>
  <c r="S163" i="4"/>
  <c r="S162" i="4"/>
  <c r="S177" i="4"/>
  <c r="S175" i="4"/>
  <c r="S176" i="4"/>
  <c r="S139" i="4" l="1"/>
  <c r="S161" i="4"/>
  <c r="S158" i="4"/>
  <c r="S155" i="4"/>
  <c r="S151" i="4"/>
  <c r="S149" i="4" l="1"/>
  <c r="S148" i="4"/>
  <c r="S147" i="4"/>
  <c r="S146" i="4" l="1"/>
  <c r="S140" i="4"/>
  <c r="S122" i="4"/>
  <c r="S136" i="4"/>
  <c r="S133" i="4"/>
  <c r="S131" i="4"/>
  <c r="S130" i="4"/>
  <c r="S129" i="4"/>
  <c r="S123" i="4"/>
  <c r="J53" i="39"/>
  <c r="K53" i="39" s="1"/>
  <c r="J63" i="39"/>
  <c r="K63" i="39" s="1"/>
  <c r="S128" i="4"/>
  <c r="S127" i="4"/>
  <c r="AD127" i="4" s="1"/>
  <c r="S121" i="4"/>
  <c r="S120" i="4"/>
  <c r="S119" i="4"/>
  <c r="S118" i="4"/>
  <c r="S117" i="4"/>
  <c r="S125" i="4"/>
  <c r="S124" i="4"/>
  <c r="AD124" i="4" s="1"/>
  <c r="S113" i="4"/>
  <c r="S116" i="4"/>
  <c r="S114" i="4"/>
  <c r="S112" i="4"/>
  <c r="S108" i="4"/>
  <c r="S107" i="4"/>
  <c r="S110" i="4"/>
  <c r="S109" i="4"/>
  <c r="S106" i="4"/>
  <c r="S105" i="4"/>
  <c r="S92" i="4"/>
  <c r="S84" i="4"/>
  <c r="S82" i="4"/>
  <c r="AD82" i="4" s="1"/>
  <c r="N63" i="39" l="1"/>
  <c r="L63" i="39"/>
  <c r="M63" i="39" s="1"/>
  <c r="N53" i="39"/>
  <c r="L53" i="39"/>
  <c r="M53" i="39" s="1"/>
  <c r="S103" i="4"/>
  <c r="S100" i="4"/>
  <c r="S99" i="4"/>
  <c r="S89" i="4" l="1"/>
  <c r="S88" i="4"/>
  <c r="S87" i="4"/>
  <c r="S86" i="4"/>
  <c r="S85" i="4"/>
  <c r="AD23" i="4" l="1"/>
  <c r="S73" i="4" l="1"/>
  <c r="S76" i="4"/>
  <c r="S75" i="4"/>
  <c r="S80" i="4"/>
  <c r="S69" i="4"/>
  <c r="AD22" i="4"/>
  <c r="S67" i="4"/>
  <c r="S68" i="4"/>
  <c r="AD68" i="4" s="1"/>
  <c r="S70" i="4"/>
  <c r="S71" i="4"/>
  <c r="S65" i="4"/>
  <c r="AD65" i="4" s="1"/>
  <c r="S27" i="4"/>
  <c r="AD58" i="4"/>
  <c r="AD59" i="4"/>
  <c r="S57" i="4" l="1"/>
  <c r="S54" i="4"/>
  <c r="AD54" i="4" s="1"/>
  <c r="S53" i="4"/>
  <c r="S52" i="4"/>
  <c r="S50" i="4" l="1"/>
  <c r="S51" i="4"/>
  <c r="S32" i="4"/>
  <c r="S45" i="4"/>
  <c r="S34" i="4" l="1"/>
  <c r="S42" i="4"/>
  <c r="S40" i="4"/>
  <c r="S39" i="4"/>
  <c r="S37" i="4"/>
  <c r="S31" i="4"/>
  <c r="S30" i="4"/>
  <c r="S29" i="4"/>
  <c r="S26" i="4"/>
  <c r="S25" i="4"/>
  <c r="S24" i="4"/>
  <c r="S16" i="4"/>
  <c r="S17" i="4"/>
  <c r="S9" i="4"/>
  <c r="S12" i="4" l="1"/>
  <c r="S11" i="4"/>
  <c r="J408" i="56"/>
  <c r="I408" i="56" s="1"/>
  <c r="J409" i="56"/>
  <c r="I409" i="56" s="1"/>
  <c r="J410" i="56"/>
  <c r="I410" i="56" s="1"/>
  <c r="J411" i="56"/>
  <c r="I411" i="56" s="1"/>
  <c r="J412" i="56"/>
  <c r="I412" i="56" s="1"/>
  <c r="J413" i="56"/>
  <c r="L413" i="56" s="1"/>
  <c r="J414" i="56"/>
  <c r="L414" i="56" s="1"/>
  <c r="J415" i="56"/>
  <c r="L415" i="56" s="1"/>
  <c r="J416" i="56"/>
  <c r="I416" i="56" s="1"/>
  <c r="J417" i="56"/>
  <c r="I417" i="56" s="1"/>
  <c r="J418" i="56"/>
  <c r="I418" i="56" s="1"/>
  <c r="J419" i="56"/>
  <c r="I419" i="56" s="1"/>
  <c r="J420" i="56"/>
  <c r="I420" i="56" s="1"/>
  <c r="J421" i="56"/>
  <c r="L421" i="56" s="1"/>
  <c r="J422" i="56"/>
  <c r="L422" i="56" s="1"/>
  <c r="J423" i="56"/>
  <c r="L423" i="56" s="1"/>
  <c r="J424" i="56"/>
  <c r="I424" i="56" s="1"/>
  <c r="J425" i="56"/>
  <c r="I425" i="56" s="1"/>
  <c r="J426" i="56"/>
  <c r="I426" i="56" s="1"/>
  <c r="J427" i="56"/>
  <c r="I427" i="56" s="1"/>
  <c r="J428" i="56"/>
  <c r="I428" i="56" s="1"/>
  <c r="J429" i="56"/>
  <c r="L429" i="56" s="1"/>
  <c r="J430" i="56"/>
  <c r="L430" i="56" s="1"/>
  <c r="J431" i="56"/>
  <c r="I431" i="56" s="1"/>
  <c r="J432" i="56"/>
  <c r="I432" i="56" s="1"/>
  <c r="J433" i="56"/>
  <c r="I433" i="56" s="1"/>
  <c r="J434" i="56"/>
  <c r="I434" i="56" s="1"/>
  <c r="J435" i="56"/>
  <c r="I435" i="56" s="1"/>
  <c r="J436" i="56"/>
  <c r="I436" i="56" s="1"/>
  <c r="J437" i="56"/>
  <c r="L437" i="56" s="1"/>
  <c r="J438" i="56"/>
  <c r="L438" i="56" s="1"/>
  <c r="J439" i="56"/>
  <c r="L439" i="56" s="1"/>
  <c r="J440" i="56"/>
  <c r="I440" i="56" s="1"/>
  <c r="J441" i="56"/>
  <c r="I441" i="56" s="1"/>
  <c r="J442" i="56"/>
  <c r="I442" i="56" s="1"/>
  <c r="J407" i="56"/>
  <c r="I407" i="56" s="1"/>
  <c r="K405" i="56"/>
  <c r="L405" i="56" s="1"/>
  <c r="J405" i="56"/>
  <c r="S2" i="4" l="1"/>
  <c r="AA2" i="4" s="1"/>
  <c r="L427" i="56"/>
  <c r="Q427" i="56" s="1"/>
  <c r="L434" i="56"/>
  <c r="Q434" i="56" s="1"/>
  <c r="L431" i="56"/>
  <c r="Q431" i="56" s="1"/>
  <c r="L436" i="56"/>
  <c r="Q436" i="56" s="1"/>
  <c r="L428" i="56"/>
  <c r="Q428" i="56" s="1"/>
  <c r="L419" i="56"/>
  <c r="Q419" i="56" s="1"/>
  <c r="L441" i="56"/>
  <c r="Q441" i="56" s="1"/>
  <c r="L420" i="56"/>
  <c r="Q420" i="56" s="1"/>
  <c r="L425" i="56"/>
  <c r="Q425" i="56" s="1"/>
  <c r="I423" i="56"/>
  <c r="I439" i="56"/>
  <c r="L433" i="56"/>
  <c r="Q433" i="56" s="1"/>
  <c r="K438" i="56"/>
  <c r="M438" i="56" s="1"/>
  <c r="K437" i="56"/>
  <c r="N437" i="56" s="1"/>
  <c r="K432" i="56"/>
  <c r="K418" i="56"/>
  <c r="K414" i="56"/>
  <c r="M414" i="56" s="1"/>
  <c r="K434" i="56"/>
  <c r="K431" i="56"/>
  <c r="K420" i="56"/>
  <c r="K413" i="56"/>
  <c r="M413" i="56" s="1"/>
  <c r="L410" i="56"/>
  <c r="K425" i="56"/>
  <c r="K441" i="56"/>
  <c r="K410" i="56"/>
  <c r="K407" i="56"/>
  <c r="K436" i="56"/>
  <c r="K427" i="56"/>
  <c r="L417" i="56"/>
  <c r="K424" i="56"/>
  <c r="K417" i="56"/>
  <c r="L412" i="56"/>
  <c r="K440" i="56"/>
  <c r="K430" i="56"/>
  <c r="M430" i="56" s="1"/>
  <c r="K412" i="56"/>
  <c r="K423" i="56"/>
  <c r="M423" i="56" s="1"/>
  <c r="K419" i="56"/>
  <c r="L409" i="56"/>
  <c r="K439" i="56"/>
  <c r="M439" i="56" s="1"/>
  <c r="L435" i="56"/>
  <c r="K433" i="56"/>
  <c r="K429" i="56"/>
  <c r="M429" i="56" s="1"/>
  <c r="K416" i="56"/>
  <c r="K409" i="56"/>
  <c r="L442" i="56"/>
  <c r="K435" i="56"/>
  <c r="L426" i="56"/>
  <c r="L411" i="56"/>
  <c r="Q411" i="56" s="1"/>
  <c r="K442" i="56"/>
  <c r="K426" i="56"/>
  <c r="K422" i="56"/>
  <c r="N422" i="56" s="1"/>
  <c r="K415" i="56"/>
  <c r="N415" i="56" s="1"/>
  <c r="K411" i="56"/>
  <c r="K428" i="56"/>
  <c r="K408" i="56"/>
  <c r="K421" i="56"/>
  <c r="M421" i="56" s="1"/>
  <c r="L418" i="56"/>
  <c r="I415" i="56"/>
  <c r="Q414" i="56"/>
  <c r="Q439" i="56"/>
  <c r="Q421" i="56"/>
  <c r="Q438" i="56"/>
  <c r="Q423" i="56"/>
  <c r="Q413" i="56"/>
  <c r="Q429" i="56"/>
  <c r="Q430" i="56"/>
  <c r="Q437" i="56"/>
  <c r="Q422" i="56"/>
  <c r="Q415" i="56"/>
  <c r="I414" i="56"/>
  <c r="I437" i="56"/>
  <c r="I429" i="56"/>
  <c r="I421" i="56"/>
  <c r="I413" i="56"/>
  <c r="I438" i="56"/>
  <c r="I430" i="56"/>
  <c r="L440" i="56"/>
  <c r="L432" i="56"/>
  <c r="L424" i="56"/>
  <c r="L416" i="56"/>
  <c r="L408" i="56"/>
  <c r="I422" i="56"/>
  <c r="L407" i="56"/>
  <c r="Q407" i="56" s="1"/>
  <c r="M427" i="56" l="1"/>
  <c r="N421" i="56"/>
  <c r="O421" i="56" s="1"/>
  <c r="S421" i="56" s="1"/>
  <c r="M419" i="56"/>
  <c r="M441" i="56"/>
  <c r="M434" i="56"/>
  <c r="M428" i="56"/>
  <c r="M436" i="56"/>
  <c r="M407" i="56"/>
  <c r="M431" i="56"/>
  <c r="N413" i="56"/>
  <c r="O413" i="56" s="1"/>
  <c r="S413" i="56" s="1"/>
  <c r="M433" i="56"/>
  <c r="N435" i="56"/>
  <c r="N425" i="56"/>
  <c r="N439" i="56"/>
  <c r="O439" i="56" s="1"/>
  <c r="S439" i="56" s="1"/>
  <c r="M420" i="56"/>
  <c r="N428" i="56"/>
  <c r="N441" i="56"/>
  <c r="M426" i="56"/>
  <c r="M437" i="56"/>
  <c r="O437" i="56" s="1"/>
  <c r="S437" i="56" s="1"/>
  <c r="N423" i="56"/>
  <c r="O423" i="56" s="1"/>
  <c r="S423" i="56" s="1"/>
  <c r="N434" i="56"/>
  <c r="N414" i="56"/>
  <c r="O414" i="56" s="1"/>
  <c r="S414" i="56" s="1"/>
  <c r="N420" i="56"/>
  <c r="M415" i="56"/>
  <c r="O415" i="56" s="1"/>
  <c r="S415" i="56" s="1"/>
  <c r="N433" i="56"/>
  <c r="M425" i="56"/>
  <c r="M422" i="56"/>
  <c r="O422" i="56" s="1"/>
  <c r="S422" i="56" s="1"/>
  <c r="M409" i="56"/>
  <c r="N412" i="56"/>
  <c r="N431" i="56"/>
  <c r="Q435" i="56"/>
  <c r="N438" i="56"/>
  <c r="O438" i="56" s="1"/>
  <c r="S438" i="56" s="1"/>
  <c r="M411" i="56"/>
  <c r="M417" i="56"/>
  <c r="Q410" i="56"/>
  <c r="N410" i="56"/>
  <c r="Q417" i="56"/>
  <c r="N417" i="56"/>
  <c r="N442" i="56"/>
  <c r="Q442" i="56"/>
  <c r="N430" i="56"/>
  <c r="O430" i="56" s="1"/>
  <c r="S430" i="56" s="1"/>
  <c r="N418" i="56"/>
  <c r="Q418" i="56"/>
  <c r="N411" i="56"/>
  <c r="N436" i="56"/>
  <c r="Q409" i="56"/>
  <c r="N409" i="56"/>
  <c r="N426" i="56"/>
  <c r="Q426" i="56"/>
  <c r="M412" i="56"/>
  <c r="N427" i="56"/>
  <c r="M442" i="56"/>
  <c r="Q412" i="56"/>
  <c r="N429" i="56"/>
  <c r="O429" i="56" s="1"/>
  <c r="S429" i="56" s="1"/>
  <c r="M435" i="56"/>
  <c r="N419" i="56"/>
  <c r="M410" i="56"/>
  <c r="M418" i="56"/>
  <c r="M416" i="56"/>
  <c r="N416" i="56"/>
  <c r="Q416" i="56"/>
  <c r="M424" i="56"/>
  <c r="Q424" i="56"/>
  <c r="N424" i="56"/>
  <c r="Q432" i="56"/>
  <c r="M432" i="56"/>
  <c r="N432" i="56"/>
  <c r="Q408" i="56"/>
  <c r="M408" i="56"/>
  <c r="N408" i="56"/>
  <c r="Q440" i="56"/>
  <c r="M440" i="56"/>
  <c r="N440" i="56"/>
  <c r="N407" i="56"/>
  <c r="O427" i="56" l="1"/>
  <c r="S427" i="56" s="1"/>
  <c r="O419" i="56"/>
  <c r="S419" i="56" s="1"/>
  <c r="O441" i="56"/>
  <c r="S441" i="56" s="1"/>
  <c r="O407" i="56"/>
  <c r="S407" i="56" s="1"/>
  <c r="O428" i="56"/>
  <c r="S428" i="56" s="1"/>
  <c r="O434" i="56"/>
  <c r="S434" i="56" s="1"/>
  <c r="O425" i="56"/>
  <c r="S425" i="56" s="1"/>
  <c r="O433" i="56"/>
  <c r="S433" i="56" s="1"/>
  <c r="O436" i="56"/>
  <c r="S436" i="56" s="1"/>
  <c r="O435" i="56"/>
  <c r="S435" i="56" s="1"/>
  <c r="O431" i="56"/>
  <c r="S431" i="56" s="1"/>
  <c r="O426" i="56"/>
  <c r="S426" i="56" s="1"/>
  <c r="O440" i="56"/>
  <c r="S440" i="56" s="1"/>
  <c r="O442" i="56"/>
  <c r="S442" i="56" s="1"/>
  <c r="O409" i="56"/>
  <c r="S409" i="56" s="1"/>
  <c r="O420" i="56"/>
  <c r="S420" i="56" s="1"/>
  <c r="O412" i="56"/>
  <c r="S412" i="56" s="1"/>
  <c r="O410" i="56"/>
  <c r="S410" i="56" s="1"/>
  <c r="O417" i="56"/>
  <c r="S417" i="56" s="1"/>
  <c r="O411" i="56"/>
  <c r="S411" i="56" s="1"/>
  <c r="O418" i="56"/>
  <c r="S418" i="56" s="1"/>
  <c r="O424" i="56"/>
  <c r="S424" i="56" s="1"/>
  <c r="O416" i="56"/>
  <c r="S416" i="56" s="1"/>
  <c r="O432" i="56"/>
  <c r="S432" i="56" s="1"/>
  <c r="O408" i="56"/>
  <c r="S408" i="56" s="1"/>
  <c r="J401" i="56" l="1"/>
  <c r="L401" i="56" s="1"/>
  <c r="J400" i="56"/>
  <c r="I400" i="56" s="1"/>
  <c r="J399" i="56"/>
  <c r="L399" i="56" s="1"/>
  <c r="J398" i="56"/>
  <c r="I398" i="56" s="1"/>
  <c r="J397" i="56"/>
  <c r="I397" i="56" s="1"/>
  <c r="J396" i="56"/>
  <c r="L396" i="56" s="1"/>
  <c r="Q396" i="56" s="1"/>
  <c r="J395" i="56"/>
  <c r="J394" i="56"/>
  <c r="L394" i="56" s="1"/>
  <c r="J393" i="56"/>
  <c r="I393" i="56" s="1"/>
  <c r="J392" i="56"/>
  <c r="L392" i="56" s="1"/>
  <c r="J391" i="56"/>
  <c r="I391" i="56" s="1"/>
  <c r="J390" i="56"/>
  <c r="J389" i="56"/>
  <c r="L389" i="56" s="1"/>
  <c r="Q389" i="56" s="1"/>
  <c r="J388" i="56"/>
  <c r="L388" i="56" s="1"/>
  <c r="J387" i="56"/>
  <c r="L387" i="56" s="1"/>
  <c r="J386" i="56"/>
  <c r="L386" i="56" s="1"/>
  <c r="Q386" i="56" s="1"/>
  <c r="J385" i="56"/>
  <c r="L385" i="56" s="1"/>
  <c r="J384" i="56"/>
  <c r="I384" i="56" s="1"/>
  <c r="J383" i="56"/>
  <c r="L383" i="56" s="1"/>
  <c r="J382" i="56"/>
  <c r="L382" i="56" s="1"/>
  <c r="Q382" i="56" s="1"/>
  <c r="J381" i="56"/>
  <c r="L381" i="56" s="1"/>
  <c r="J380" i="56"/>
  <c r="L380" i="56" s="1"/>
  <c r="Q380" i="56" s="1"/>
  <c r="J379" i="56"/>
  <c r="L379" i="56" s="1"/>
  <c r="J378" i="56"/>
  <c r="L378" i="56" s="1"/>
  <c r="J377" i="56"/>
  <c r="I377" i="56" s="1"/>
  <c r="J376" i="56"/>
  <c r="L376" i="56" s="1"/>
  <c r="J375" i="56"/>
  <c r="L375" i="56" s="1"/>
  <c r="J374" i="56"/>
  <c r="J373" i="56"/>
  <c r="L373" i="56" s="1"/>
  <c r="Q373" i="56" s="1"/>
  <c r="J372" i="56"/>
  <c r="I372" i="56" s="1"/>
  <c r="J371" i="56"/>
  <c r="L371" i="56" s="1"/>
  <c r="J370" i="56"/>
  <c r="L370" i="56" s="1"/>
  <c r="Q370" i="56" s="1"/>
  <c r="J369" i="56"/>
  <c r="L369" i="56" s="1"/>
  <c r="J368" i="56"/>
  <c r="I368" i="56" s="1"/>
  <c r="J367" i="56"/>
  <c r="L367" i="56" s="1"/>
  <c r="J366" i="56"/>
  <c r="I366" i="56" s="1"/>
  <c r="J365" i="56"/>
  <c r="L365" i="56" s="1"/>
  <c r="K363" i="56"/>
  <c r="K400" i="56" s="1"/>
  <c r="J363" i="56"/>
  <c r="J321" i="56"/>
  <c r="I321" i="56" s="1"/>
  <c r="K319" i="56"/>
  <c r="L319" i="56" s="1"/>
  <c r="J319" i="56"/>
  <c r="J278" i="56"/>
  <c r="L278" i="56" s="1"/>
  <c r="K276" i="56"/>
  <c r="J276" i="56"/>
  <c r="J238" i="56"/>
  <c r="K236" i="56"/>
  <c r="K238" i="56" s="1"/>
  <c r="K239" i="56" s="1"/>
  <c r="J236" i="56"/>
  <c r="J226" i="56"/>
  <c r="L226" i="56" s="1"/>
  <c r="J225" i="56"/>
  <c r="L225" i="56" s="1"/>
  <c r="J224" i="56"/>
  <c r="L224" i="56" s="1"/>
  <c r="Q224" i="56" s="1"/>
  <c r="J223" i="56"/>
  <c r="L223" i="56" s="1"/>
  <c r="J222" i="56"/>
  <c r="I222" i="56" s="1"/>
  <c r="J221" i="56"/>
  <c r="L221" i="56" s="1"/>
  <c r="J220" i="56"/>
  <c r="I220" i="56" s="1"/>
  <c r="J219" i="56"/>
  <c r="L219" i="56" s="1"/>
  <c r="J218" i="56"/>
  <c r="L218" i="56" s="1"/>
  <c r="J217" i="56"/>
  <c r="L217" i="56" s="1"/>
  <c r="J216" i="56"/>
  <c r="L216" i="56" s="1"/>
  <c r="J215" i="56"/>
  <c r="L215" i="56" s="1"/>
  <c r="Q215" i="56" s="1"/>
  <c r="J214" i="56"/>
  <c r="L214" i="56" s="1"/>
  <c r="J213" i="56"/>
  <c r="L213" i="56" s="1"/>
  <c r="Q213" i="56" s="1"/>
  <c r="J212" i="56"/>
  <c r="L212" i="56" s="1"/>
  <c r="J211" i="56"/>
  <c r="L211" i="56" s="1"/>
  <c r="J210" i="56"/>
  <c r="L210" i="56" s="1"/>
  <c r="J209" i="56"/>
  <c r="I209" i="56" s="1"/>
  <c r="J208" i="56"/>
  <c r="L208" i="56" s="1"/>
  <c r="J207" i="56"/>
  <c r="J206" i="56"/>
  <c r="I206" i="56" s="1"/>
  <c r="J205" i="56"/>
  <c r="I205" i="56" s="1"/>
  <c r="J204" i="56"/>
  <c r="L204" i="56" s="1"/>
  <c r="J203" i="56"/>
  <c r="L203" i="56" s="1"/>
  <c r="Q203" i="56" s="1"/>
  <c r="J202" i="56"/>
  <c r="J201" i="56"/>
  <c r="L201" i="56" s="1"/>
  <c r="Q201" i="56" s="1"/>
  <c r="J200" i="56"/>
  <c r="L200" i="56" s="1"/>
  <c r="J199" i="56"/>
  <c r="L199" i="56" s="1"/>
  <c r="J198" i="56"/>
  <c r="I198" i="56" s="1"/>
  <c r="J197" i="56"/>
  <c r="L197" i="56" s="1"/>
  <c r="Q197" i="56" s="1"/>
  <c r="J196" i="56"/>
  <c r="L196" i="56" s="1"/>
  <c r="J195" i="56"/>
  <c r="L195" i="56" s="1"/>
  <c r="K193" i="56"/>
  <c r="K198" i="56" s="1"/>
  <c r="J193" i="56"/>
  <c r="J184" i="56"/>
  <c r="L184" i="56" s="1"/>
  <c r="Q184" i="56" s="1"/>
  <c r="J183" i="56"/>
  <c r="L183" i="56" s="1"/>
  <c r="J182" i="56"/>
  <c r="L182" i="56" s="1"/>
  <c r="Q182" i="56" s="1"/>
  <c r="J181" i="56"/>
  <c r="L181" i="56" s="1"/>
  <c r="Q181" i="56" s="1"/>
  <c r="J180" i="56"/>
  <c r="L180" i="56" s="1"/>
  <c r="J179" i="56"/>
  <c r="L179" i="56" s="1"/>
  <c r="J178" i="56"/>
  <c r="L178" i="56" s="1"/>
  <c r="J177" i="56"/>
  <c r="L177" i="56" s="1"/>
  <c r="J176" i="56"/>
  <c r="I176" i="56" s="1"/>
  <c r="J175" i="56"/>
  <c r="I175" i="56" s="1"/>
  <c r="J174" i="56"/>
  <c r="I174" i="56" s="1"/>
  <c r="J173" i="56"/>
  <c r="L173" i="56" s="1"/>
  <c r="J172" i="56"/>
  <c r="L172" i="56" s="1"/>
  <c r="Q172" i="56" s="1"/>
  <c r="J171" i="56"/>
  <c r="L171" i="56" s="1"/>
  <c r="J170" i="56"/>
  <c r="L170" i="56" s="1"/>
  <c r="J169" i="56"/>
  <c r="L169" i="56" s="1"/>
  <c r="J168" i="56"/>
  <c r="L168" i="56" s="1"/>
  <c r="J167" i="56"/>
  <c r="L167" i="56" s="1"/>
  <c r="Q167" i="56" s="1"/>
  <c r="J166" i="56"/>
  <c r="L166" i="56" s="1"/>
  <c r="Q166" i="56" s="1"/>
  <c r="J165" i="56"/>
  <c r="L165" i="56" s="1"/>
  <c r="J164" i="56"/>
  <c r="L164" i="56" s="1"/>
  <c r="J163" i="56"/>
  <c r="L163" i="56" s="1"/>
  <c r="J162" i="56"/>
  <c r="L162" i="56" s="1"/>
  <c r="J161" i="56"/>
  <c r="L161" i="56" s="1"/>
  <c r="J160" i="56"/>
  <c r="I160" i="56" s="1"/>
  <c r="J159" i="56"/>
  <c r="I159" i="56" s="1"/>
  <c r="J158" i="56"/>
  <c r="I158" i="56" s="1"/>
  <c r="J157" i="56"/>
  <c r="L157" i="56" s="1"/>
  <c r="J156" i="56"/>
  <c r="I156" i="56" s="1"/>
  <c r="J155" i="56"/>
  <c r="L155" i="56" s="1"/>
  <c r="J154" i="56"/>
  <c r="L154" i="56" s="1"/>
  <c r="J153" i="56"/>
  <c r="L153" i="56" s="1"/>
  <c r="J152" i="56"/>
  <c r="J151" i="56"/>
  <c r="L151" i="56" s="1"/>
  <c r="Q151" i="56" s="1"/>
  <c r="J150" i="56"/>
  <c r="L150" i="56" s="1"/>
  <c r="J149" i="56"/>
  <c r="L149" i="56" s="1"/>
  <c r="Q149" i="56" s="1"/>
  <c r="K147" i="56"/>
  <c r="K174" i="56" s="1"/>
  <c r="J147" i="56"/>
  <c r="J141" i="56"/>
  <c r="L141" i="56" s="1"/>
  <c r="J140" i="56"/>
  <c r="J139" i="56"/>
  <c r="L139" i="56" s="1"/>
  <c r="Q139" i="56" s="1"/>
  <c r="J138" i="56"/>
  <c r="L138" i="56" s="1"/>
  <c r="J137" i="56"/>
  <c r="L137" i="56" s="1"/>
  <c r="Q137" i="56" s="1"/>
  <c r="J136" i="56"/>
  <c r="L136" i="56" s="1"/>
  <c r="Q136" i="56" s="1"/>
  <c r="J135" i="56"/>
  <c r="L135" i="56" s="1"/>
  <c r="J134" i="56"/>
  <c r="L134" i="56" s="1"/>
  <c r="J133" i="56"/>
  <c r="L133" i="56" s="1"/>
  <c r="J132" i="56"/>
  <c r="I132" i="56" s="1"/>
  <c r="J131" i="56"/>
  <c r="I131" i="56" s="1"/>
  <c r="J130" i="56"/>
  <c r="I130" i="56" s="1"/>
  <c r="J129" i="56"/>
  <c r="L129" i="56" s="1"/>
  <c r="J128" i="56"/>
  <c r="L128" i="56" s="1"/>
  <c r="Q128" i="56" s="1"/>
  <c r="J127" i="56"/>
  <c r="L127" i="56" s="1"/>
  <c r="J126" i="56"/>
  <c r="L126" i="56" s="1"/>
  <c r="J125" i="56"/>
  <c r="I125" i="56" s="1"/>
  <c r="J124" i="56"/>
  <c r="J123" i="56"/>
  <c r="L123" i="56" s="1"/>
  <c r="J122" i="56"/>
  <c r="L122" i="56" s="1"/>
  <c r="J121" i="56"/>
  <c r="L121" i="56" s="1"/>
  <c r="J120" i="56"/>
  <c r="L120" i="56" s="1"/>
  <c r="Q120" i="56" s="1"/>
  <c r="J119" i="56"/>
  <c r="L119" i="56" s="1"/>
  <c r="Q119" i="56" s="1"/>
  <c r="J118" i="56"/>
  <c r="L118" i="56" s="1"/>
  <c r="Q118" i="56" s="1"/>
  <c r="J117" i="56"/>
  <c r="L117" i="56" s="1"/>
  <c r="J116" i="56"/>
  <c r="I116" i="56" s="1"/>
  <c r="J115" i="56"/>
  <c r="L115" i="56" s="1"/>
  <c r="J114" i="56"/>
  <c r="I114" i="56" s="1"/>
  <c r="J113" i="56"/>
  <c r="L113" i="56" s="1"/>
  <c r="Q113" i="56" s="1"/>
  <c r="J112" i="56"/>
  <c r="L112" i="56" s="1"/>
  <c r="Q112" i="56" s="1"/>
  <c r="J111" i="56"/>
  <c r="L111" i="56" s="1"/>
  <c r="Q111" i="56" s="1"/>
  <c r="J110" i="56"/>
  <c r="L110" i="56" s="1"/>
  <c r="Q110" i="56" s="1"/>
  <c r="J109" i="56"/>
  <c r="L109" i="56" s="1"/>
  <c r="J108" i="56"/>
  <c r="L108" i="56" s="1"/>
  <c r="J107" i="56"/>
  <c r="L107" i="56" s="1"/>
  <c r="Q107" i="56" s="1"/>
  <c r="K105" i="56"/>
  <c r="K130" i="56" s="1"/>
  <c r="J105" i="56"/>
  <c r="J101" i="56"/>
  <c r="L101" i="56" s="1"/>
  <c r="J100" i="56"/>
  <c r="L100" i="56" s="1"/>
  <c r="Q100" i="56" s="1"/>
  <c r="J99" i="56"/>
  <c r="L99" i="56" s="1"/>
  <c r="J98" i="56"/>
  <c r="I98" i="56" s="1"/>
  <c r="J97" i="56"/>
  <c r="I97" i="56" s="1"/>
  <c r="J96" i="56"/>
  <c r="L96" i="56" s="1"/>
  <c r="J95" i="56"/>
  <c r="L95" i="56" s="1"/>
  <c r="J94" i="56"/>
  <c r="L94" i="56" s="1"/>
  <c r="J93" i="56"/>
  <c r="L93" i="56" s="1"/>
  <c r="J92" i="56"/>
  <c r="L92" i="56" s="1"/>
  <c r="Q92" i="56" s="1"/>
  <c r="J91" i="56"/>
  <c r="L91" i="56" s="1"/>
  <c r="J90" i="56"/>
  <c r="L90" i="56" s="1"/>
  <c r="J89" i="56"/>
  <c r="I89" i="56" s="1"/>
  <c r="J88" i="56"/>
  <c r="L88" i="56" s="1"/>
  <c r="Q88" i="56" s="1"/>
  <c r="J87" i="56"/>
  <c r="L87" i="56" s="1"/>
  <c r="Q87" i="56" s="1"/>
  <c r="J86" i="56"/>
  <c r="L86" i="56" s="1"/>
  <c r="J85" i="56"/>
  <c r="L85" i="56" s="1"/>
  <c r="Q85" i="56" s="1"/>
  <c r="J84" i="56"/>
  <c r="I84" i="56" s="1"/>
  <c r="J83" i="56"/>
  <c r="L83" i="56" s="1"/>
  <c r="J82" i="56"/>
  <c r="I82" i="56" s="1"/>
  <c r="J81" i="56"/>
  <c r="L81" i="56" s="1"/>
  <c r="J80" i="56"/>
  <c r="L80" i="56" s="1"/>
  <c r="Q80" i="56" s="1"/>
  <c r="J79" i="56"/>
  <c r="L79" i="56" s="1"/>
  <c r="J78" i="56"/>
  <c r="L78" i="56" s="1"/>
  <c r="Q78" i="56" s="1"/>
  <c r="J77" i="56"/>
  <c r="L77" i="56" s="1"/>
  <c r="J76" i="56"/>
  <c r="L76" i="56" s="1"/>
  <c r="Q76" i="56" s="1"/>
  <c r="J75" i="56"/>
  <c r="L75" i="56" s="1"/>
  <c r="J74" i="56"/>
  <c r="L74" i="56" s="1"/>
  <c r="J73" i="56"/>
  <c r="I73" i="56" s="1"/>
  <c r="J72" i="56"/>
  <c r="L72" i="56" s="1"/>
  <c r="Q72" i="56" s="1"/>
  <c r="J71" i="56"/>
  <c r="L71" i="56" s="1"/>
  <c r="Q71" i="56" s="1"/>
  <c r="J70" i="56"/>
  <c r="L70" i="56" s="1"/>
  <c r="J69" i="56"/>
  <c r="L69" i="56" s="1"/>
  <c r="Q69" i="56" s="1"/>
  <c r="K67" i="56"/>
  <c r="K100" i="56" s="1"/>
  <c r="J67" i="56"/>
  <c r="J62" i="56"/>
  <c r="I62" i="56" s="1"/>
  <c r="J61" i="56"/>
  <c r="L61" i="56" s="1"/>
  <c r="Q61" i="56" s="1"/>
  <c r="J60" i="56"/>
  <c r="L60" i="56" s="1"/>
  <c r="Q60" i="56" s="1"/>
  <c r="J59" i="56"/>
  <c r="L59" i="56" s="1"/>
  <c r="J58" i="56"/>
  <c r="L58" i="56" s="1"/>
  <c r="Q58" i="56" s="1"/>
  <c r="J57" i="56"/>
  <c r="L57" i="56" s="1"/>
  <c r="J56" i="56"/>
  <c r="L56" i="56" s="1"/>
  <c r="J55" i="56"/>
  <c r="I55" i="56" s="1"/>
  <c r="J54" i="56"/>
  <c r="L54" i="56" s="1"/>
  <c r="J53" i="56"/>
  <c r="L53" i="56" s="1"/>
  <c r="J52" i="56"/>
  <c r="L52" i="56" s="1"/>
  <c r="J51" i="56"/>
  <c r="L51" i="56" s="1"/>
  <c r="Q51" i="56" s="1"/>
  <c r="J50" i="56"/>
  <c r="L50" i="56" s="1"/>
  <c r="J49" i="56"/>
  <c r="L49" i="56" s="1"/>
  <c r="Q49" i="56" s="1"/>
  <c r="J48" i="56"/>
  <c r="I48" i="56" s="1"/>
  <c r="J47" i="56"/>
  <c r="L47" i="56" s="1"/>
  <c r="J46" i="56"/>
  <c r="I46" i="56" s="1"/>
  <c r="J45" i="56"/>
  <c r="L45" i="56" s="1"/>
  <c r="Q45" i="56" s="1"/>
  <c r="J44" i="56"/>
  <c r="L44" i="56" s="1"/>
  <c r="Q44" i="56" s="1"/>
  <c r="J43" i="56"/>
  <c r="L43" i="56" s="1"/>
  <c r="J42" i="56"/>
  <c r="L42" i="56" s="1"/>
  <c r="Q42" i="56" s="1"/>
  <c r="J41" i="56"/>
  <c r="L41" i="56" s="1"/>
  <c r="J40" i="56"/>
  <c r="L40" i="56" s="1"/>
  <c r="J39" i="56"/>
  <c r="I39" i="56" s="1"/>
  <c r="J38" i="56"/>
  <c r="L38" i="56" s="1"/>
  <c r="J37" i="56"/>
  <c r="L37" i="56" s="1"/>
  <c r="J36" i="56"/>
  <c r="L36" i="56" s="1"/>
  <c r="J35" i="56"/>
  <c r="L35" i="56" s="1"/>
  <c r="Q35" i="56" s="1"/>
  <c r="J34" i="56"/>
  <c r="L34" i="56" s="1"/>
  <c r="K32" i="56"/>
  <c r="K57" i="56" s="1"/>
  <c r="J32" i="56"/>
  <c r="I9" i="56"/>
  <c r="I8" i="56"/>
  <c r="I7" i="56"/>
  <c r="L5" i="56"/>
  <c r="M7" i="56" s="1"/>
  <c r="J5" i="56"/>
  <c r="J9" i="56" s="1"/>
  <c r="K2" i="56"/>
  <c r="I10" i="56" s="1"/>
  <c r="I163" i="56" l="1"/>
  <c r="K9" i="56"/>
  <c r="I96" i="56"/>
  <c r="I95" i="56"/>
  <c r="I201" i="56"/>
  <c r="I49" i="56"/>
  <c r="I195" i="56"/>
  <c r="I141" i="56"/>
  <c r="I161" i="56"/>
  <c r="I367" i="56"/>
  <c r="I76" i="56"/>
  <c r="L198" i="56"/>
  <c r="M198" i="56" s="1"/>
  <c r="I45" i="56"/>
  <c r="K122" i="56"/>
  <c r="M122" i="56" s="1"/>
  <c r="L98" i="56"/>
  <c r="Q98" i="56" s="1"/>
  <c r="K125" i="56"/>
  <c r="L209" i="56"/>
  <c r="Q209" i="56" s="1"/>
  <c r="I83" i="56"/>
  <c r="K113" i="56"/>
  <c r="M113" i="56" s="1"/>
  <c r="I177" i="56"/>
  <c r="I40" i="56"/>
  <c r="K178" i="56"/>
  <c r="M178" i="56" s="1"/>
  <c r="I75" i="56"/>
  <c r="I119" i="56"/>
  <c r="I85" i="56"/>
  <c r="L97" i="56"/>
  <c r="Q97" i="56" s="1"/>
  <c r="I112" i="56"/>
  <c r="I183" i="56"/>
  <c r="I41" i="56"/>
  <c r="I139" i="56"/>
  <c r="I171" i="56"/>
  <c r="I218" i="56"/>
  <c r="K139" i="56"/>
  <c r="M139" i="56" s="1"/>
  <c r="I100" i="56"/>
  <c r="I371" i="56"/>
  <c r="K101" i="56"/>
  <c r="M101" i="56" s="1"/>
  <c r="I223" i="56"/>
  <c r="K70" i="56"/>
  <c r="M70" i="56" s="1"/>
  <c r="I37" i="56"/>
  <c r="K77" i="56"/>
  <c r="M77" i="56" s="1"/>
  <c r="I88" i="56"/>
  <c r="I375" i="56"/>
  <c r="K321" i="56"/>
  <c r="K322" i="56" s="1"/>
  <c r="K323" i="56" s="1"/>
  <c r="K324" i="56" s="1"/>
  <c r="I69" i="56"/>
  <c r="I79" i="56"/>
  <c r="I392" i="56"/>
  <c r="I182" i="56"/>
  <c r="I213" i="56"/>
  <c r="I224" i="56"/>
  <c r="K127" i="56"/>
  <c r="M127" i="56" s="1"/>
  <c r="K84" i="56"/>
  <c r="K107" i="56"/>
  <c r="N107" i="56" s="1"/>
  <c r="M57" i="56"/>
  <c r="L400" i="56"/>
  <c r="N400" i="56" s="1"/>
  <c r="I197" i="56"/>
  <c r="I77" i="56"/>
  <c r="K86" i="56"/>
  <c r="N86" i="56" s="1"/>
  <c r="K110" i="56"/>
  <c r="N110" i="56" s="1"/>
  <c r="I121" i="56"/>
  <c r="K121" i="56"/>
  <c r="M121" i="56" s="1"/>
  <c r="L62" i="56"/>
  <c r="Q62" i="56" s="1"/>
  <c r="L131" i="56"/>
  <c r="Q131" i="56" s="1"/>
  <c r="L391" i="56"/>
  <c r="Q391" i="56" s="1"/>
  <c r="J8" i="56"/>
  <c r="K8" i="56" s="1"/>
  <c r="I53" i="56"/>
  <c r="M100" i="56"/>
  <c r="I107" i="56"/>
  <c r="K115" i="56"/>
  <c r="M115" i="56" s="1"/>
  <c r="I133" i="56"/>
  <c r="L220" i="56"/>
  <c r="Q220" i="56" s="1"/>
  <c r="L384" i="56"/>
  <c r="Q384" i="56" s="1"/>
  <c r="I385" i="56"/>
  <c r="L116" i="56"/>
  <c r="Q116" i="56" s="1"/>
  <c r="K134" i="56"/>
  <c r="M134" i="56" s="1"/>
  <c r="I34" i="56"/>
  <c r="K117" i="56"/>
  <c r="M117" i="56" s="1"/>
  <c r="K176" i="56"/>
  <c r="I214" i="56"/>
  <c r="K386" i="56"/>
  <c r="M386" i="56" s="1"/>
  <c r="K118" i="56"/>
  <c r="M118" i="56" s="1"/>
  <c r="I126" i="56"/>
  <c r="L397" i="56"/>
  <c r="Q397" i="56" s="1"/>
  <c r="I36" i="56"/>
  <c r="I58" i="56"/>
  <c r="I72" i="56"/>
  <c r="I167" i="56"/>
  <c r="I178" i="56"/>
  <c r="I388" i="56"/>
  <c r="L398" i="56"/>
  <c r="Q398" i="56" s="1"/>
  <c r="I379" i="56"/>
  <c r="L206" i="56"/>
  <c r="Q206" i="56" s="1"/>
  <c r="L156" i="56"/>
  <c r="Q156" i="56" s="1"/>
  <c r="L73" i="56"/>
  <c r="Q73" i="56" s="1"/>
  <c r="L368" i="56"/>
  <c r="Q368" i="56" s="1"/>
  <c r="I369" i="56"/>
  <c r="K390" i="56"/>
  <c r="L89" i="56"/>
  <c r="Q89" i="56" s="1"/>
  <c r="Q183" i="56"/>
  <c r="K159" i="56"/>
  <c r="K165" i="56"/>
  <c r="M165" i="56" s="1"/>
  <c r="L366" i="56"/>
  <c r="Q366" i="56" s="1"/>
  <c r="L372" i="56"/>
  <c r="Q372" i="56" s="1"/>
  <c r="M8" i="56"/>
  <c r="L39" i="56"/>
  <c r="Q39" i="56" s="1"/>
  <c r="L84" i="56"/>
  <c r="I91" i="56"/>
  <c r="K111" i="56"/>
  <c r="N111" i="56" s="1"/>
  <c r="K116" i="56"/>
  <c r="L125" i="56"/>
  <c r="Q125" i="56" s="1"/>
  <c r="K132" i="56"/>
  <c r="I138" i="56"/>
  <c r="I149" i="56"/>
  <c r="L159" i="56"/>
  <c r="Q159" i="56" s="1"/>
  <c r="I166" i="56"/>
  <c r="K183" i="56"/>
  <c r="M183" i="56" s="1"/>
  <c r="J279" i="56"/>
  <c r="L279" i="56" s="1"/>
  <c r="I381" i="56"/>
  <c r="I387" i="56"/>
  <c r="I396" i="56"/>
  <c r="K152" i="56"/>
  <c r="K171" i="56"/>
  <c r="N171" i="56" s="1"/>
  <c r="M9" i="56"/>
  <c r="L46" i="56"/>
  <c r="Q46" i="56" s="1"/>
  <c r="I61" i="56"/>
  <c r="K91" i="56"/>
  <c r="M91" i="56" s="1"/>
  <c r="I117" i="56"/>
  <c r="I122" i="56"/>
  <c r="K149" i="56"/>
  <c r="M149" i="56" s="1"/>
  <c r="I153" i="56"/>
  <c r="K160" i="56"/>
  <c r="I172" i="56"/>
  <c r="K374" i="56"/>
  <c r="I382" i="56"/>
  <c r="L55" i="56"/>
  <c r="Q55" i="56" s="1"/>
  <c r="K153" i="56"/>
  <c r="N153" i="56" s="1"/>
  <c r="I179" i="56"/>
  <c r="I200" i="56"/>
  <c r="L32" i="56"/>
  <c r="K41" i="56"/>
  <c r="M41" i="56" s="1"/>
  <c r="K48" i="56"/>
  <c r="I56" i="56"/>
  <c r="K73" i="56"/>
  <c r="I80" i="56"/>
  <c r="I92" i="56"/>
  <c r="K98" i="56"/>
  <c r="I128" i="56"/>
  <c r="I135" i="56"/>
  <c r="I154" i="56"/>
  <c r="I162" i="56"/>
  <c r="K167" i="56"/>
  <c r="M167" i="56" s="1"/>
  <c r="K5" i="56"/>
  <c r="I42" i="56"/>
  <c r="I57" i="56"/>
  <c r="I99" i="56"/>
  <c r="K108" i="56"/>
  <c r="N108" i="56" s="1"/>
  <c r="I123" i="56"/>
  <c r="I136" i="56"/>
  <c r="I150" i="56"/>
  <c r="K162" i="56"/>
  <c r="M162" i="56" s="1"/>
  <c r="L174" i="56"/>
  <c r="K180" i="56"/>
  <c r="N180" i="56" s="1"/>
  <c r="I210" i="56"/>
  <c r="L236" i="56"/>
  <c r="I370" i="56"/>
  <c r="I376" i="56"/>
  <c r="I383" i="56"/>
  <c r="K155" i="56"/>
  <c r="M155" i="56" s="1"/>
  <c r="K109" i="56"/>
  <c r="N109" i="56" s="1"/>
  <c r="K123" i="56"/>
  <c r="M123" i="56" s="1"/>
  <c r="I129" i="56"/>
  <c r="K136" i="56"/>
  <c r="N136" i="56" s="1"/>
  <c r="K181" i="56"/>
  <c r="N181" i="56" s="1"/>
  <c r="I211" i="56"/>
  <c r="K370" i="56"/>
  <c r="J7" i="56"/>
  <c r="K7" i="56" s="1"/>
  <c r="O7" i="56" s="1"/>
  <c r="I50" i="56"/>
  <c r="K75" i="56"/>
  <c r="N75" i="56" s="1"/>
  <c r="K93" i="56"/>
  <c r="N93" i="56" s="1"/>
  <c r="I110" i="56"/>
  <c r="I115" i="56"/>
  <c r="K140" i="56"/>
  <c r="I151" i="56"/>
  <c r="I164" i="56"/>
  <c r="K168" i="56"/>
  <c r="M168" i="56" s="1"/>
  <c r="I196" i="56"/>
  <c r="I203" i="56"/>
  <c r="I365" i="56"/>
  <c r="I399" i="56"/>
  <c r="K82" i="56"/>
  <c r="N100" i="56"/>
  <c r="K124" i="56"/>
  <c r="K137" i="56"/>
  <c r="K151" i="56"/>
  <c r="M151" i="56" s="1"/>
  <c r="K164" i="56"/>
  <c r="M164" i="56" s="1"/>
  <c r="K169" i="56"/>
  <c r="N169" i="56" s="1"/>
  <c r="L175" i="56"/>
  <c r="Q175" i="56" s="1"/>
  <c r="I52" i="56"/>
  <c r="I70" i="56"/>
  <c r="K89" i="56"/>
  <c r="K120" i="56"/>
  <c r="M120" i="56" s="1"/>
  <c r="K131" i="56"/>
  <c r="K141" i="56"/>
  <c r="N141" i="56" s="1"/>
  <c r="I165" i="56"/>
  <c r="I170" i="56"/>
  <c r="I204" i="56"/>
  <c r="I278" i="56"/>
  <c r="I380" i="56"/>
  <c r="I386" i="56"/>
  <c r="I401" i="56"/>
  <c r="Q155" i="56"/>
  <c r="Q171" i="56"/>
  <c r="Q75" i="56"/>
  <c r="Q168" i="56"/>
  <c r="Q126" i="56"/>
  <c r="L140" i="56"/>
  <c r="I140" i="56"/>
  <c r="Q165" i="56"/>
  <c r="Q169" i="56"/>
  <c r="Q77" i="56"/>
  <c r="Q81" i="56"/>
  <c r="I93" i="56"/>
  <c r="Q96" i="56"/>
  <c r="I101" i="56"/>
  <c r="Q127" i="56"/>
  <c r="I155" i="56"/>
  <c r="Q200" i="56"/>
  <c r="L132" i="56"/>
  <c r="K53" i="56"/>
  <c r="M53" i="56" s="1"/>
  <c r="K37" i="56"/>
  <c r="M37" i="56" s="1"/>
  <c r="K51" i="56"/>
  <c r="M51" i="56" s="1"/>
  <c r="K35" i="56"/>
  <c r="M35" i="56" s="1"/>
  <c r="K60" i="56"/>
  <c r="K44" i="56"/>
  <c r="K43" i="56"/>
  <c r="M43" i="56" s="1"/>
  <c r="K59" i="56"/>
  <c r="M59" i="56" s="1"/>
  <c r="K58" i="56"/>
  <c r="M58" i="56" s="1"/>
  <c r="K42" i="56"/>
  <c r="M42" i="56" s="1"/>
  <c r="K49" i="56"/>
  <c r="M49" i="56" s="1"/>
  <c r="K54" i="56"/>
  <c r="M54" i="56" s="1"/>
  <c r="K38" i="56"/>
  <c r="M38" i="56" s="1"/>
  <c r="K56" i="56"/>
  <c r="M56" i="56" s="1"/>
  <c r="K40" i="56"/>
  <c r="M40" i="56" s="1"/>
  <c r="K47" i="56"/>
  <c r="M47" i="56" s="1"/>
  <c r="K61" i="56"/>
  <c r="M61" i="56" s="1"/>
  <c r="K45" i="56"/>
  <c r="M45" i="56" s="1"/>
  <c r="K52" i="56"/>
  <c r="M52" i="56" s="1"/>
  <c r="K36" i="56"/>
  <c r="M36" i="56" s="1"/>
  <c r="Q70" i="56"/>
  <c r="L82" i="56"/>
  <c r="I86" i="56"/>
  <c r="Q109" i="56"/>
  <c r="Q141" i="56"/>
  <c r="Q214" i="56"/>
  <c r="Q36" i="56"/>
  <c r="K220" i="56"/>
  <c r="K218" i="56"/>
  <c r="M218" i="56" s="1"/>
  <c r="K225" i="56"/>
  <c r="M225" i="56" s="1"/>
  <c r="K205" i="56"/>
  <c r="K203" i="56"/>
  <c r="M203" i="56" s="1"/>
  <c r="K224" i="56"/>
  <c r="M224" i="56" s="1"/>
  <c r="K210" i="56"/>
  <c r="M210" i="56" s="1"/>
  <c r="K201" i="56"/>
  <c r="K226" i="56"/>
  <c r="M226" i="56" s="1"/>
  <c r="K219" i="56"/>
  <c r="M219" i="56" s="1"/>
  <c r="K217" i="56"/>
  <c r="M217" i="56" s="1"/>
  <c r="K208" i="56"/>
  <c r="M208" i="56" s="1"/>
  <c r="K221" i="56"/>
  <c r="M221" i="56" s="1"/>
  <c r="K215" i="56"/>
  <c r="M215" i="56" s="1"/>
  <c r="K199" i="56"/>
  <c r="M199" i="56" s="1"/>
  <c r="K206" i="56"/>
  <c r="K223" i="56"/>
  <c r="M223" i="56" s="1"/>
  <c r="K213" i="56"/>
  <c r="M213" i="56" s="1"/>
  <c r="K197" i="56"/>
  <c r="M197" i="56" s="1"/>
  <c r="K204" i="56"/>
  <c r="M204" i="56" s="1"/>
  <c r="K211" i="56"/>
  <c r="M211" i="56" s="1"/>
  <c r="K216" i="56"/>
  <c r="M216" i="56" s="1"/>
  <c r="K200" i="56"/>
  <c r="M200" i="56" s="1"/>
  <c r="L193" i="56"/>
  <c r="K209" i="56"/>
  <c r="K195" i="56"/>
  <c r="M195" i="56" s="1"/>
  <c r="K202" i="56"/>
  <c r="K222" i="56"/>
  <c r="K212" i="56"/>
  <c r="M212" i="56" s="1"/>
  <c r="K196" i="56"/>
  <c r="M196" i="56" s="1"/>
  <c r="K207" i="56"/>
  <c r="Q219" i="56"/>
  <c r="Q40" i="56"/>
  <c r="Q41" i="56"/>
  <c r="Q86" i="56"/>
  <c r="Q378" i="56"/>
  <c r="Q53" i="56"/>
  <c r="Q90" i="56"/>
  <c r="Q34" i="56"/>
  <c r="Q50" i="56"/>
  <c r="Q94" i="56"/>
  <c r="L202" i="56"/>
  <c r="I202" i="56"/>
  <c r="Q216" i="56"/>
  <c r="K214" i="56"/>
  <c r="M214" i="56" s="1"/>
  <c r="Q74" i="56"/>
  <c r="Q37" i="56"/>
  <c r="Q38" i="56"/>
  <c r="Q54" i="56"/>
  <c r="K34" i="56"/>
  <c r="M34" i="56" s="1"/>
  <c r="K50" i="56"/>
  <c r="M50" i="56" s="1"/>
  <c r="Q83" i="56"/>
  <c r="Q121" i="56"/>
  <c r="Q134" i="56"/>
  <c r="Q162" i="56"/>
  <c r="Q210" i="56"/>
  <c r="Q108" i="56"/>
  <c r="Q56" i="56"/>
  <c r="Q93" i="56"/>
  <c r="K39" i="56"/>
  <c r="K55" i="56"/>
  <c r="Q79" i="56"/>
  <c r="L152" i="56"/>
  <c r="I152" i="56"/>
  <c r="K240" i="56"/>
  <c r="Q52" i="56"/>
  <c r="Q101" i="56"/>
  <c r="Q57" i="56"/>
  <c r="N57" i="56"/>
  <c r="K46" i="56"/>
  <c r="K62" i="56"/>
  <c r="I43" i="56"/>
  <c r="I59" i="56"/>
  <c r="Q91" i="56"/>
  <c r="Q95" i="56"/>
  <c r="L114" i="56"/>
  <c r="Q129" i="56"/>
  <c r="Q153" i="56"/>
  <c r="Q123" i="56"/>
  <c r="Q59" i="56"/>
  <c r="Q99" i="56"/>
  <c r="Q135" i="56"/>
  <c r="Q218" i="56"/>
  <c r="L48" i="56"/>
  <c r="Q43" i="56"/>
  <c r="Q47" i="56"/>
  <c r="Q178" i="56"/>
  <c r="I238" i="56"/>
  <c r="J239" i="56"/>
  <c r="L238" i="56"/>
  <c r="I38" i="56"/>
  <c r="I54" i="56"/>
  <c r="K79" i="56"/>
  <c r="M79" i="56" s="1"/>
  <c r="I81" i="56"/>
  <c r="K95" i="56"/>
  <c r="M95" i="56" s="1"/>
  <c r="K99" i="56"/>
  <c r="M99" i="56" s="1"/>
  <c r="I127" i="56"/>
  <c r="I169" i="56"/>
  <c r="Q211" i="56"/>
  <c r="Q385" i="56"/>
  <c r="Q195" i="56"/>
  <c r="I47" i="56"/>
  <c r="K72" i="56"/>
  <c r="M72" i="56" s="1"/>
  <c r="I74" i="56"/>
  <c r="K88" i="56"/>
  <c r="M88" i="56" s="1"/>
  <c r="I90" i="56"/>
  <c r="K97" i="56"/>
  <c r="I108" i="56"/>
  <c r="L124" i="56"/>
  <c r="I124" i="56"/>
  <c r="Q138" i="56"/>
  <c r="Q150" i="56"/>
  <c r="Q379" i="56"/>
  <c r="Q117" i="56"/>
  <c r="L130" i="56"/>
  <c r="Q199" i="56"/>
  <c r="I216" i="56"/>
  <c r="I225" i="56"/>
  <c r="K74" i="56"/>
  <c r="M74" i="56" s="1"/>
  <c r="Q133" i="56"/>
  <c r="Q208" i="56"/>
  <c r="Q221" i="56"/>
  <c r="Q225" i="56"/>
  <c r="K278" i="56"/>
  <c r="N278" i="56" s="1"/>
  <c r="L276" i="56"/>
  <c r="K81" i="56"/>
  <c r="M81" i="56" s="1"/>
  <c r="L67" i="56"/>
  <c r="K90" i="56"/>
  <c r="M90" i="56" s="1"/>
  <c r="K83" i="56"/>
  <c r="M83" i="56" s="1"/>
  <c r="L160" i="56"/>
  <c r="L176" i="56"/>
  <c r="Q226" i="56"/>
  <c r="Q394" i="56"/>
  <c r="I35" i="56"/>
  <c r="I51" i="56"/>
  <c r="K76" i="56"/>
  <c r="M76" i="56" s="1"/>
  <c r="I78" i="56"/>
  <c r="K92" i="56"/>
  <c r="M92" i="56" s="1"/>
  <c r="I94" i="56"/>
  <c r="I111" i="56"/>
  <c r="I113" i="56"/>
  <c r="I120" i="56"/>
  <c r="I157" i="56"/>
  <c r="Q163" i="56"/>
  <c r="Q179" i="56"/>
  <c r="Q196" i="56"/>
  <c r="Q212" i="56"/>
  <c r="I207" i="56"/>
  <c r="L207" i="56"/>
  <c r="I44" i="56"/>
  <c r="I60" i="56"/>
  <c r="K69" i="56"/>
  <c r="M69" i="56" s="1"/>
  <c r="I71" i="56"/>
  <c r="K85" i="56"/>
  <c r="M85" i="56" s="1"/>
  <c r="I87" i="56"/>
  <c r="I109" i="56"/>
  <c r="Q115" i="56"/>
  <c r="I118" i="56"/>
  <c r="Q122" i="56"/>
  <c r="I134" i="56"/>
  <c r="Q157" i="56"/>
  <c r="I173" i="56"/>
  <c r="I180" i="56"/>
  <c r="Q204" i="56"/>
  <c r="Q217" i="56"/>
  <c r="Q369" i="56"/>
  <c r="L395" i="56"/>
  <c r="I395" i="56"/>
  <c r="Q173" i="56"/>
  <c r="Q180" i="56"/>
  <c r="K94" i="56"/>
  <c r="K71" i="56"/>
  <c r="M71" i="56" s="1"/>
  <c r="K87" i="56"/>
  <c r="M87" i="56" s="1"/>
  <c r="Q154" i="56"/>
  <c r="L158" i="56"/>
  <c r="Q164" i="56"/>
  <c r="L205" i="56"/>
  <c r="K78" i="56"/>
  <c r="M78" i="56" s="1"/>
  <c r="K80" i="56"/>
  <c r="K96" i="56"/>
  <c r="M96" i="56" s="1"/>
  <c r="Q161" i="56"/>
  <c r="Q170" i="56"/>
  <c r="Q177" i="56"/>
  <c r="Q278" i="56"/>
  <c r="L374" i="56"/>
  <c r="I374" i="56"/>
  <c r="L390" i="56"/>
  <c r="I390" i="56"/>
  <c r="K129" i="56"/>
  <c r="M129" i="56" s="1"/>
  <c r="K157" i="56"/>
  <c r="M157" i="56" s="1"/>
  <c r="K173" i="56"/>
  <c r="M173" i="56" s="1"/>
  <c r="Q375" i="56"/>
  <c r="K138" i="56"/>
  <c r="M138" i="56" s="1"/>
  <c r="K150" i="56"/>
  <c r="M150" i="56" s="1"/>
  <c r="K166" i="56"/>
  <c r="M166" i="56" s="1"/>
  <c r="I168" i="56"/>
  <c r="K182" i="56"/>
  <c r="M182" i="56" s="1"/>
  <c r="I184" i="56"/>
  <c r="I199" i="56"/>
  <c r="I215" i="56"/>
  <c r="I221" i="56"/>
  <c r="Q399" i="56"/>
  <c r="K175" i="56"/>
  <c r="I208" i="56"/>
  <c r="I217" i="56"/>
  <c r="I219" i="56"/>
  <c r="Q223" i="56"/>
  <c r="I226" i="56"/>
  <c r="Q367" i="56"/>
  <c r="Q371" i="56"/>
  <c r="Q383" i="56"/>
  <c r="Q387" i="56"/>
  <c r="K184" i="56"/>
  <c r="M184" i="56" s="1"/>
  <c r="K133" i="56"/>
  <c r="M133" i="56" s="1"/>
  <c r="K161" i="56"/>
  <c r="M161" i="56" s="1"/>
  <c r="K177" i="56"/>
  <c r="M177" i="56" s="1"/>
  <c r="K391" i="56"/>
  <c r="K375" i="56"/>
  <c r="M375" i="56" s="1"/>
  <c r="K398" i="56"/>
  <c r="K382" i="56"/>
  <c r="K366" i="56"/>
  <c r="K389" i="56"/>
  <c r="M389" i="56" s="1"/>
  <c r="K373" i="56"/>
  <c r="M373" i="56" s="1"/>
  <c r="K396" i="56"/>
  <c r="M396" i="56" s="1"/>
  <c r="K380" i="56"/>
  <c r="M380" i="56" s="1"/>
  <c r="K387" i="56"/>
  <c r="M387" i="56" s="1"/>
  <c r="K371" i="56"/>
  <c r="M371" i="56" s="1"/>
  <c r="K394" i="56"/>
  <c r="M394" i="56" s="1"/>
  <c r="K378" i="56"/>
  <c r="M378" i="56" s="1"/>
  <c r="K401" i="56"/>
  <c r="M401" i="56" s="1"/>
  <c r="K385" i="56"/>
  <c r="M385" i="56" s="1"/>
  <c r="K369" i="56"/>
  <c r="M369" i="56" s="1"/>
  <c r="K392" i="56"/>
  <c r="M392" i="56" s="1"/>
  <c r="K376" i="56"/>
  <c r="M376" i="56" s="1"/>
  <c r="K399" i="56"/>
  <c r="M399" i="56" s="1"/>
  <c r="K383" i="56"/>
  <c r="M383" i="56" s="1"/>
  <c r="K367" i="56"/>
  <c r="M367" i="56" s="1"/>
  <c r="K388" i="56"/>
  <c r="M388" i="56" s="1"/>
  <c r="K372" i="56"/>
  <c r="K395" i="56"/>
  <c r="K379" i="56"/>
  <c r="M379" i="56" s="1"/>
  <c r="K368" i="56"/>
  <c r="K384" i="56"/>
  <c r="Q392" i="56"/>
  <c r="K126" i="56"/>
  <c r="M126" i="56" s="1"/>
  <c r="L147" i="56"/>
  <c r="K154" i="56"/>
  <c r="K170" i="56"/>
  <c r="M170" i="56" s="1"/>
  <c r="L363" i="56"/>
  <c r="Q376" i="56"/>
  <c r="K119" i="56"/>
  <c r="M119" i="56" s="1"/>
  <c r="K135" i="56"/>
  <c r="M135" i="56" s="1"/>
  <c r="I137" i="56"/>
  <c r="K163" i="56"/>
  <c r="M163" i="56" s="1"/>
  <c r="K179" i="56"/>
  <c r="M179" i="56" s="1"/>
  <c r="I181" i="56"/>
  <c r="I212" i="56"/>
  <c r="J322" i="56"/>
  <c r="L321" i="56"/>
  <c r="Q388" i="56"/>
  <c r="K393" i="56"/>
  <c r="L105" i="56"/>
  <c r="K112" i="56"/>
  <c r="K128" i="56"/>
  <c r="K156" i="56"/>
  <c r="K172" i="56"/>
  <c r="M172" i="56" s="1"/>
  <c r="K377" i="56"/>
  <c r="L393" i="56"/>
  <c r="K397" i="56"/>
  <c r="K365" i="56"/>
  <c r="M365" i="56" s="1"/>
  <c r="L377" i="56"/>
  <c r="K381" i="56"/>
  <c r="M381" i="56" s="1"/>
  <c r="K114" i="56"/>
  <c r="K158" i="56"/>
  <c r="L222" i="56"/>
  <c r="Q365" i="56"/>
  <c r="Q381" i="56"/>
  <c r="Q401" i="56"/>
  <c r="I378" i="56"/>
  <c r="I394" i="56"/>
  <c r="I373" i="56"/>
  <c r="I389" i="56"/>
  <c r="N178" i="56" l="1"/>
  <c r="O178" i="56" s="1"/>
  <c r="S178" i="56" s="1"/>
  <c r="N77" i="56"/>
  <c r="O77" i="56" s="1"/>
  <c r="S77" i="56" s="1"/>
  <c r="Q400" i="56"/>
  <c r="Q198" i="56"/>
  <c r="M175" i="56"/>
  <c r="N127" i="56"/>
  <c r="O127" i="56" s="1"/>
  <c r="S127" i="56" s="1"/>
  <c r="O9" i="56"/>
  <c r="M55" i="56"/>
  <c r="N386" i="56"/>
  <c r="O386" i="56" s="1"/>
  <c r="S386" i="56" s="1"/>
  <c r="M93" i="56"/>
  <c r="O93" i="56" s="1"/>
  <c r="S93" i="56" s="1"/>
  <c r="M391" i="56"/>
  <c r="M98" i="56"/>
  <c r="N198" i="56"/>
  <c r="O198" i="56" s="1"/>
  <c r="N117" i="56"/>
  <c r="O117" i="56" s="1"/>
  <c r="S117" i="56" s="1"/>
  <c r="M206" i="56"/>
  <c r="M110" i="56"/>
  <c r="O110" i="56" s="1"/>
  <c r="S110" i="56" s="1"/>
  <c r="N122" i="56"/>
  <c r="O122" i="56" s="1"/>
  <c r="S122" i="56" s="1"/>
  <c r="N116" i="56"/>
  <c r="M97" i="56"/>
  <c r="N134" i="56"/>
  <c r="O134" i="56" s="1"/>
  <c r="S134" i="56" s="1"/>
  <c r="N195" i="56"/>
  <c r="O195" i="56" s="1"/>
  <c r="S195" i="56" s="1"/>
  <c r="M48" i="56"/>
  <c r="N91" i="56"/>
  <c r="O91" i="56" s="1"/>
  <c r="S91" i="56" s="1"/>
  <c r="N168" i="56"/>
  <c r="O168" i="56" s="1"/>
  <c r="S168" i="56" s="1"/>
  <c r="N125" i="56"/>
  <c r="N120" i="56"/>
  <c r="O120" i="56" s="1"/>
  <c r="S120" i="56" s="1"/>
  <c r="M136" i="56"/>
  <c r="O136" i="56" s="1"/>
  <c r="S136" i="56" s="1"/>
  <c r="N43" i="56"/>
  <c r="O43" i="56" s="1"/>
  <c r="S43" i="56" s="1"/>
  <c r="M209" i="56"/>
  <c r="M114" i="56"/>
  <c r="M152" i="56"/>
  <c r="M73" i="56"/>
  <c r="M131" i="56"/>
  <c r="N139" i="56"/>
  <c r="O139" i="56" s="1"/>
  <c r="S139" i="56" s="1"/>
  <c r="M176" i="56"/>
  <c r="N159" i="56"/>
  <c r="N113" i="56"/>
  <c r="O113" i="56" s="1"/>
  <c r="S113" i="56" s="1"/>
  <c r="N115" i="56"/>
  <c r="O115" i="56" s="1"/>
  <c r="S115" i="56" s="1"/>
  <c r="O100" i="56"/>
  <c r="S100" i="56" s="1"/>
  <c r="M125" i="56"/>
  <c r="M368" i="56"/>
  <c r="M107" i="56"/>
  <c r="O107" i="56" s="1"/>
  <c r="S107" i="56" s="1"/>
  <c r="N42" i="56"/>
  <c r="O42" i="56" s="1"/>
  <c r="S42" i="56" s="1"/>
  <c r="N221" i="56"/>
  <c r="O221" i="56" s="1"/>
  <c r="S221" i="56" s="1"/>
  <c r="M180" i="56"/>
  <c r="O180" i="56" s="1"/>
  <c r="S180" i="56" s="1"/>
  <c r="N217" i="56"/>
  <c r="O217" i="56" s="1"/>
  <c r="S217" i="56" s="1"/>
  <c r="N59" i="56"/>
  <c r="O59" i="56" s="1"/>
  <c r="S59" i="56" s="1"/>
  <c r="N101" i="56"/>
  <c r="O101" i="56" s="1"/>
  <c r="S101" i="56" s="1"/>
  <c r="M169" i="56"/>
  <c r="O169" i="56" s="1"/>
  <c r="S169" i="56" s="1"/>
  <c r="M159" i="56"/>
  <c r="N383" i="56"/>
  <c r="O383" i="56" s="1"/>
  <c r="S383" i="56" s="1"/>
  <c r="N73" i="56"/>
  <c r="N118" i="56"/>
  <c r="O118" i="56" s="1"/>
  <c r="S118" i="56" s="1"/>
  <c r="N99" i="56"/>
  <c r="O99" i="56" s="1"/>
  <c r="S99" i="56" s="1"/>
  <c r="N121" i="56"/>
  <c r="O121" i="56" s="1"/>
  <c r="S121" i="56" s="1"/>
  <c r="N215" i="56"/>
  <c r="O215" i="56" s="1"/>
  <c r="S215" i="56" s="1"/>
  <c r="N155" i="56"/>
  <c r="O155" i="56" s="1"/>
  <c r="S155" i="56" s="1"/>
  <c r="M39" i="56"/>
  <c r="M86" i="56"/>
  <c r="O86" i="56" s="1"/>
  <c r="S86" i="56" s="1"/>
  <c r="M108" i="56"/>
  <c r="O108" i="56" s="1"/>
  <c r="S108" i="56" s="1"/>
  <c r="N372" i="56"/>
  <c r="M390" i="56"/>
  <c r="M400" i="56"/>
  <c r="O400" i="56" s="1"/>
  <c r="N98" i="56"/>
  <c r="N213" i="56"/>
  <c r="O213" i="56" s="1"/>
  <c r="S213" i="56" s="1"/>
  <c r="M397" i="56"/>
  <c r="N165" i="56"/>
  <c r="O165" i="56" s="1"/>
  <c r="S165" i="56" s="1"/>
  <c r="M89" i="56"/>
  <c r="M384" i="56"/>
  <c r="O57" i="56"/>
  <c r="S57" i="56" s="1"/>
  <c r="N38" i="56"/>
  <c r="O38" i="56" s="1"/>
  <c r="S38" i="56" s="1"/>
  <c r="N196" i="56"/>
  <c r="O196" i="56" s="1"/>
  <c r="S196" i="56" s="1"/>
  <c r="N89" i="56"/>
  <c r="M109" i="56"/>
  <c r="O109" i="56" s="1"/>
  <c r="S109" i="56" s="1"/>
  <c r="M374" i="56"/>
  <c r="M372" i="56"/>
  <c r="N131" i="56"/>
  <c r="N70" i="56"/>
  <c r="O70" i="56" s="1"/>
  <c r="S70" i="56" s="1"/>
  <c r="N149" i="56"/>
  <c r="O149" i="56" s="1"/>
  <c r="S149" i="56" s="1"/>
  <c r="N47" i="56"/>
  <c r="O47" i="56" s="1"/>
  <c r="S47" i="56" s="1"/>
  <c r="N162" i="56"/>
  <c r="O162" i="56" s="1"/>
  <c r="S162" i="56" s="1"/>
  <c r="N199" i="56"/>
  <c r="O199" i="56" s="1"/>
  <c r="S199" i="56" s="1"/>
  <c r="N219" i="56"/>
  <c r="O219" i="56" s="1"/>
  <c r="S219" i="56" s="1"/>
  <c r="N84" i="56"/>
  <c r="O8" i="56"/>
  <c r="N97" i="56"/>
  <c r="M181" i="56"/>
  <c r="O181" i="56" s="1"/>
  <c r="S181" i="56" s="1"/>
  <c r="M132" i="56"/>
  <c r="N58" i="56"/>
  <c r="O58" i="56" s="1"/>
  <c r="S58" i="56" s="1"/>
  <c r="M141" i="56"/>
  <c r="O141" i="56" s="1"/>
  <c r="S141" i="56" s="1"/>
  <c r="N387" i="56"/>
  <c r="O387" i="56" s="1"/>
  <c r="S387" i="56" s="1"/>
  <c r="N74" i="56"/>
  <c r="O74" i="56" s="1"/>
  <c r="S74" i="56" s="1"/>
  <c r="N163" i="56"/>
  <c r="O163" i="56" s="1"/>
  <c r="S163" i="56" s="1"/>
  <c r="N83" i="56"/>
  <c r="O83" i="56" s="1"/>
  <c r="S83" i="56" s="1"/>
  <c r="N209" i="56"/>
  <c r="M205" i="56"/>
  <c r="N54" i="56"/>
  <c r="O54" i="56" s="1"/>
  <c r="S54" i="56" s="1"/>
  <c r="N394" i="56"/>
  <c r="O394" i="56" s="1"/>
  <c r="S394" i="56" s="1"/>
  <c r="N56" i="56"/>
  <c r="O56" i="56" s="1"/>
  <c r="S56" i="56" s="1"/>
  <c r="N49" i="56"/>
  <c r="O49" i="56" s="1"/>
  <c r="S49" i="56" s="1"/>
  <c r="M116" i="56"/>
  <c r="N384" i="56"/>
  <c r="M158" i="56"/>
  <c r="N368" i="56"/>
  <c r="N208" i="56"/>
  <c r="O208" i="56" s="1"/>
  <c r="S208" i="56" s="1"/>
  <c r="N95" i="56"/>
  <c r="O95" i="56" s="1"/>
  <c r="S95" i="56" s="1"/>
  <c r="N226" i="56"/>
  <c r="O226" i="56" s="1"/>
  <c r="S226" i="56" s="1"/>
  <c r="N50" i="56"/>
  <c r="O50" i="56" s="1"/>
  <c r="S50" i="56" s="1"/>
  <c r="N210" i="56"/>
  <c r="O210" i="56" s="1"/>
  <c r="S210" i="56" s="1"/>
  <c r="N380" i="56"/>
  <c r="O380" i="56" s="1"/>
  <c r="S380" i="56" s="1"/>
  <c r="M137" i="56"/>
  <c r="N137" i="56"/>
  <c r="Q84" i="56"/>
  <c r="N388" i="56"/>
  <c r="O388" i="56" s="1"/>
  <c r="S388" i="56" s="1"/>
  <c r="N164" i="56"/>
  <c r="O164" i="56" s="1"/>
  <c r="S164" i="56" s="1"/>
  <c r="N71" i="56"/>
  <c r="O71" i="56" s="1"/>
  <c r="S71" i="56" s="1"/>
  <c r="M75" i="56"/>
  <c r="O75" i="56" s="1"/>
  <c r="S75" i="56" s="1"/>
  <c r="M370" i="56"/>
  <c r="N370" i="56"/>
  <c r="Q174" i="56"/>
  <c r="N174" i="56"/>
  <c r="N378" i="56"/>
  <c r="O378" i="56" s="1"/>
  <c r="S378" i="56" s="1"/>
  <c r="N167" i="56"/>
  <c r="O167" i="56" s="1"/>
  <c r="S167" i="56" s="1"/>
  <c r="N150" i="56"/>
  <c r="O150" i="56" s="1"/>
  <c r="S150" i="56" s="1"/>
  <c r="J280" i="56"/>
  <c r="I279" i="56"/>
  <c r="N367" i="56"/>
  <c r="O367" i="56" s="1"/>
  <c r="S367" i="56" s="1"/>
  <c r="M111" i="56"/>
  <c r="O111" i="56" s="1"/>
  <c r="S111" i="56" s="1"/>
  <c r="N182" i="56"/>
  <c r="O182" i="56" s="1"/>
  <c r="S182" i="56" s="1"/>
  <c r="N151" i="56"/>
  <c r="O151" i="56" s="1"/>
  <c r="S151" i="56" s="1"/>
  <c r="M171" i="56"/>
  <c r="O171" i="56" s="1"/>
  <c r="S171" i="56" s="1"/>
  <c r="N381" i="56"/>
  <c r="O381" i="56" s="1"/>
  <c r="S381" i="56" s="1"/>
  <c r="M377" i="56"/>
  <c r="M84" i="56"/>
  <c r="M153" i="56"/>
  <c r="O153" i="56" s="1"/>
  <c r="S153" i="56" s="1"/>
  <c r="N200" i="56"/>
  <c r="O200" i="56" s="1"/>
  <c r="S200" i="56" s="1"/>
  <c r="N183" i="56"/>
  <c r="O183" i="56" s="1"/>
  <c r="S183" i="56" s="1"/>
  <c r="M124" i="56"/>
  <c r="N119" i="56"/>
  <c r="O119" i="56" s="1"/>
  <c r="S119" i="56" s="1"/>
  <c r="N46" i="56"/>
  <c r="N206" i="56"/>
  <c r="N365" i="56"/>
  <c r="O365" i="56" s="1"/>
  <c r="S365" i="56" s="1"/>
  <c r="N396" i="56"/>
  <c r="O396" i="56" s="1"/>
  <c r="S396" i="56" s="1"/>
  <c r="N87" i="56"/>
  <c r="O87" i="56" s="1"/>
  <c r="S87" i="56" s="1"/>
  <c r="N41" i="56"/>
  <c r="O41" i="56" s="1"/>
  <c r="S41" i="56" s="1"/>
  <c r="M46" i="56"/>
  <c r="N79" i="56"/>
  <c r="O79" i="56" s="1"/>
  <c r="S79" i="56" s="1"/>
  <c r="M174" i="56"/>
  <c r="N371" i="56"/>
  <c r="O371" i="56" s="1"/>
  <c r="S371" i="56" s="1"/>
  <c r="N92" i="56"/>
  <c r="O92" i="56" s="1"/>
  <c r="S92" i="56" s="1"/>
  <c r="M82" i="56"/>
  <c r="N123" i="56"/>
  <c r="O123" i="56" s="1"/>
  <c r="S123" i="56" s="1"/>
  <c r="Q321" i="56"/>
  <c r="N321" i="56"/>
  <c r="M321" i="56"/>
  <c r="N197" i="56"/>
  <c r="O197" i="56" s="1"/>
  <c r="S197" i="56" s="1"/>
  <c r="N224" i="56"/>
  <c r="O224" i="56" s="1"/>
  <c r="S224" i="56" s="1"/>
  <c r="N76" i="56"/>
  <c r="O76" i="56" s="1"/>
  <c r="S76" i="56" s="1"/>
  <c r="Q395" i="56"/>
  <c r="N395" i="56"/>
  <c r="N135" i="56"/>
  <c r="O135" i="56" s="1"/>
  <c r="S135" i="56" s="1"/>
  <c r="N129" i="56"/>
  <c r="O129" i="56" s="1"/>
  <c r="S129" i="56" s="1"/>
  <c r="N140" i="56"/>
  <c r="Q140" i="56"/>
  <c r="M278" i="56"/>
  <c r="O278" i="56" s="1"/>
  <c r="S278" i="56" s="1"/>
  <c r="K279" i="56"/>
  <c r="N279" i="56" s="1"/>
  <c r="N369" i="56"/>
  <c r="O369" i="56" s="1"/>
  <c r="S369" i="56" s="1"/>
  <c r="N126" i="56"/>
  <c r="O126" i="56" s="1"/>
  <c r="S126" i="56" s="1"/>
  <c r="N392" i="56"/>
  <c r="O392" i="56" s="1"/>
  <c r="S392" i="56" s="1"/>
  <c r="N205" i="56"/>
  <c r="Q205" i="56"/>
  <c r="N203" i="56"/>
  <c r="O203" i="56" s="1"/>
  <c r="S203" i="56" s="1"/>
  <c r="N55" i="56"/>
  <c r="N52" i="56"/>
  <c r="O52" i="56" s="1"/>
  <c r="S52" i="56" s="1"/>
  <c r="Q222" i="56"/>
  <c r="N222" i="56"/>
  <c r="N166" i="56"/>
  <c r="O166" i="56" s="1"/>
  <c r="S166" i="56" s="1"/>
  <c r="N223" i="56"/>
  <c r="O223" i="56" s="1"/>
  <c r="S223" i="56" s="1"/>
  <c r="Q279" i="56"/>
  <c r="N184" i="56"/>
  <c r="O184" i="56" s="1"/>
  <c r="S184" i="56" s="1"/>
  <c r="N170" i="56"/>
  <c r="O170" i="56" s="1"/>
  <c r="S170" i="56" s="1"/>
  <c r="M94" i="56"/>
  <c r="N94" i="56"/>
  <c r="N179" i="56"/>
  <c r="O179" i="56" s="1"/>
  <c r="S179" i="56" s="1"/>
  <c r="N39" i="56"/>
  <c r="N114" i="56"/>
  <c r="Q114" i="56"/>
  <c r="K241" i="56"/>
  <c r="N216" i="56"/>
  <c r="O216" i="56" s="1"/>
  <c r="S216" i="56" s="1"/>
  <c r="M207" i="56"/>
  <c r="N36" i="56"/>
  <c r="O36" i="56" s="1"/>
  <c r="S36" i="56" s="1"/>
  <c r="Q132" i="56"/>
  <c r="N132" i="56"/>
  <c r="L322" i="56"/>
  <c r="I322" i="56"/>
  <c r="J323" i="56"/>
  <c r="N172" i="56"/>
  <c r="O172" i="56" s="1"/>
  <c r="S172" i="56" s="1"/>
  <c r="N385" i="56"/>
  <c r="O385" i="56" s="1"/>
  <c r="S385" i="56" s="1"/>
  <c r="N35" i="56"/>
  <c r="O35" i="56" s="1"/>
  <c r="S35" i="56" s="1"/>
  <c r="N90" i="56"/>
  <c r="O90" i="56" s="1"/>
  <c r="S90" i="56" s="1"/>
  <c r="Q82" i="56"/>
  <c r="N82" i="56"/>
  <c r="N81" i="56"/>
  <c r="O81" i="56" s="1"/>
  <c r="S81" i="56" s="1"/>
  <c r="N96" i="56"/>
  <c r="O96" i="56" s="1"/>
  <c r="S96" i="56" s="1"/>
  <c r="Q176" i="56"/>
  <c r="N176" i="56"/>
  <c r="M156" i="56"/>
  <c r="N156" i="56"/>
  <c r="M128" i="56"/>
  <c r="N128" i="56"/>
  <c r="N138" i="56"/>
  <c r="O138" i="56" s="1"/>
  <c r="S138" i="56" s="1"/>
  <c r="N78" i="56"/>
  <c r="O78" i="56" s="1"/>
  <c r="S78" i="56" s="1"/>
  <c r="N389" i="56"/>
  <c r="O389" i="56" s="1"/>
  <c r="S389" i="56" s="1"/>
  <c r="Q160" i="56"/>
  <c r="N160" i="56"/>
  <c r="N397" i="56"/>
  <c r="M112" i="56"/>
  <c r="N112" i="56"/>
  <c r="N177" i="56"/>
  <c r="O177" i="56" s="1"/>
  <c r="S177" i="56" s="1"/>
  <c r="N204" i="56"/>
  <c r="O204" i="56" s="1"/>
  <c r="S204" i="56" s="1"/>
  <c r="Q130" i="56"/>
  <c r="N130" i="56"/>
  <c r="N62" i="56"/>
  <c r="M62" i="56"/>
  <c r="M222" i="56"/>
  <c r="M154" i="56"/>
  <c r="N154" i="56"/>
  <c r="M398" i="56"/>
  <c r="N398" i="56"/>
  <c r="N375" i="56"/>
  <c r="O375" i="56" s="1"/>
  <c r="S375" i="56" s="1"/>
  <c r="Q207" i="56"/>
  <c r="N207" i="56"/>
  <c r="N376" i="56"/>
  <c r="O376" i="56" s="1"/>
  <c r="S376" i="56" s="1"/>
  <c r="N88" i="56"/>
  <c r="O88" i="56" s="1"/>
  <c r="S88" i="56" s="1"/>
  <c r="M395" i="56"/>
  <c r="Q158" i="56"/>
  <c r="N158" i="56"/>
  <c r="N72" i="56"/>
  <c r="O72" i="56" s="1"/>
  <c r="S72" i="56" s="1"/>
  <c r="N373" i="56"/>
  <c r="O373" i="56" s="1"/>
  <c r="S373" i="56" s="1"/>
  <c r="Q202" i="56"/>
  <c r="N202" i="56"/>
  <c r="M202" i="56"/>
  <c r="K325" i="56"/>
  <c r="N34" i="56"/>
  <c r="O34" i="56" s="1"/>
  <c r="S34" i="56" s="1"/>
  <c r="N175" i="56"/>
  <c r="N61" i="56"/>
  <c r="O61" i="56" s="1"/>
  <c r="S61" i="56" s="1"/>
  <c r="Q238" i="56"/>
  <c r="N238" i="56"/>
  <c r="M238" i="56"/>
  <c r="M130" i="56"/>
  <c r="N214" i="56"/>
  <c r="O214" i="56" s="1"/>
  <c r="S214" i="56" s="1"/>
  <c r="N393" i="56"/>
  <c r="Q393" i="56"/>
  <c r="N51" i="56"/>
  <c r="O51" i="56" s="1"/>
  <c r="S51" i="56" s="1"/>
  <c r="N225" i="56"/>
  <c r="O225" i="56" s="1"/>
  <c r="S225" i="56" s="1"/>
  <c r="M220" i="56"/>
  <c r="N220" i="56"/>
  <c r="M393" i="56"/>
  <c r="Q390" i="56"/>
  <c r="N390" i="56"/>
  <c r="N161" i="56"/>
  <c r="O161" i="56" s="1"/>
  <c r="S161" i="56" s="1"/>
  <c r="N173" i="56"/>
  <c r="O173" i="56" s="1"/>
  <c r="S173" i="56" s="1"/>
  <c r="N45" i="56"/>
  <c r="O45" i="56" s="1"/>
  <c r="S45" i="56" s="1"/>
  <c r="N133" i="56"/>
  <c r="O133" i="56" s="1"/>
  <c r="S133" i="56" s="1"/>
  <c r="N124" i="56"/>
  <c r="Q124" i="56"/>
  <c r="L239" i="56"/>
  <c r="I239" i="56"/>
  <c r="J240" i="56"/>
  <c r="M160" i="56"/>
  <c r="N40" i="56"/>
  <c r="O40" i="56" s="1"/>
  <c r="S40" i="56" s="1"/>
  <c r="N80" i="56"/>
  <c r="M80" i="56"/>
  <c r="N399" i="56"/>
  <c r="O399" i="56" s="1"/>
  <c r="S399" i="56" s="1"/>
  <c r="N48" i="56"/>
  <c r="Q48" i="56"/>
  <c r="N152" i="56"/>
  <c r="Q152" i="56"/>
  <c r="N85" i="56"/>
  <c r="O85" i="56" s="1"/>
  <c r="S85" i="56" s="1"/>
  <c r="M201" i="56"/>
  <c r="N201" i="56"/>
  <c r="N53" i="56"/>
  <c r="O53" i="56" s="1"/>
  <c r="S53" i="56" s="1"/>
  <c r="M44" i="56"/>
  <c r="N44" i="56"/>
  <c r="N391" i="56"/>
  <c r="N401" i="56"/>
  <c r="O401" i="56" s="1"/>
  <c r="S401" i="56" s="1"/>
  <c r="N377" i="56"/>
  <c r="Q377" i="56"/>
  <c r="M366" i="56"/>
  <c r="N366" i="56"/>
  <c r="N382" i="56"/>
  <c r="M382" i="56"/>
  <c r="Q374" i="56"/>
  <c r="N374" i="56"/>
  <c r="N157" i="56"/>
  <c r="O157" i="56" s="1"/>
  <c r="S157" i="56" s="1"/>
  <c r="N212" i="56"/>
  <c r="O212" i="56" s="1"/>
  <c r="S212" i="56" s="1"/>
  <c r="N379" i="56"/>
  <c r="O379" i="56" s="1"/>
  <c r="S379" i="56" s="1"/>
  <c r="N211" i="56"/>
  <c r="O211" i="56" s="1"/>
  <c r="S211" i="56" s="1"/>
  <c r="N218" i="56"/>
  <c r="O218" i="56" s="1"/>
  <c r="S218" i="56" s="1"/>
  <c r="N69" i="56"/>
  <c r="O69" i="56" s="1"/>
  <c r="S69" i="56" s="1"/>
  <c r="N37" i="56"/>
  <c r="O37" i="56" s="1"/>
  <c r="S37" i="56" s="1"/>
  <c r="N60" i="56"/>
  <c r="M60" i="56"/>
  <c r="M140" i="56"/>
  <c r="O391" i="56" l="1"/>
  <c r="S391" i="56" s="1"/>
  <c r="S400" i="56"/>
  <c r="O55" i="56"/>
  <c r="S55" i="56" s="1"/>
  <c r="S198" i="56"/>
  <c r="O98" i="56"/>
  <c r="S98" i="56" s="1"/>
  <c r="O73" i="56"/>
  <c r="S73" i="56" s="1"/>
  <c r="O131" i="56"/>
  <c r="S131" i="56" s="1"/>
  <c r="O175" i="56"/>
  <c r="S175" i="56" s="1"/>
  <c r="O125" i="56"/>
  <c r="S125" i="56" s="1"/>
  <c r="O152" i="56"/>
  <c r="S152" i="56" s="1"/>
  <c r="O206" i="56"/>
  <c r="S206" i="56" s="1"/>
  <c r="O116" i="56"/>
  <c r="S116" i="56" s="1"/>
  <c r="O97" i="56"/>
  <c r="S97" i="56" s="1"/>
  <c r="O48" i="56"/>
  <c r="S48" i="56" s="1"/>
  <c r="O176" i="56"/>
  <c r="S176" i="56" s="1"/>
  <c r="O114" i="56"/>
  <c r="S114" i="56" s="1"/>
  <c r="O209" i="56"/>
  <c r="S209" i="56" s="1"/>
  <c r="O397" i="56"/>
  <c r="S397" i="56" s="1"/>
  <c r="O368" i="56"/>
  <c r="S368" i="56" s="1"/>
  <c r="O39" i="56"/>
  <c r="S39" i="56" s="1"/>
  <c r="O159" i="56"/>
  <c r="S159" i="56" s="1"/>
  <c r="O60" i="56"/>
  <c r="S60" i="56" s="1"/>
  <c r="O390" i="56"/>
  <c r="S390" i="56" s="1"/>
  <c r="O374" i="56"/>
  <c r="S374" i="56" s="1"/>
  <c r="O395" i="56"/>
  <c r="S395" i="56" s="1"/>
  <c r="O202" i="56"/>
  <c r="S202" i="56" s="1"/>
  <c r="O377" i="56"/>
  <c r="S377" i="56" s="1"/>
  <c r="O158" i="56"/>
  <c r="S158" i="56" s="1"/>
  <c r="O84" i="56"/>
  <c r="S84" i="56" s="1"/>
  <c r="O160" i="56"/>
  <c r="S160" i="56" s="1"/>
  <c r="O89" i="56"/>
  <c r="S89" i="56" s="1"/>
  <c r="O132" i="56"/>
  <c r="S132" i="56" s="1"/>
  <c r="O238" i="56"/>
  <c r="S238" i="56" s="1"/>
  <c r="O384" i="56"/>
  <c r="S384" i="56" s="1"/>
  <c r="O82" i="56"/>
  <c r="S82" i="56" s="1"/>
  <c r="O372" i="56"/>
  <c r="S372" i="56" s="1"/>
  <c r="O393" i="56"/>
  <c r="S393" i="56" s="1"/>
  <c r="O205" i="56"/>
  <c r="S205" i="56" s="1"/>
  <c r="O140" i="56"/>
  <c r="S140" i="56" s="1"/>
  <c r="O124" i="56"/>
  <c r="S124" i="56" s="1"/>
  <c r="O62" i="56"/>
  <c r="S62" i="56" s="1"/>
  <c r="O207" i="56"/>
  <c r="S207" i="56" s="1"/>
  <c r="O112" i="56"/>
  <c r="S112" i="56" s="1"/>
  <c r="O220" i="56"/>
  <c r="S220" i="56" s="1"/>
  <c r="J281" i="56"/>
  <c r="I280" i="56"/>
  <c r="L280" i="56"/>
  <c r="Q280" i="56" s="1"/>
  <c r="O321" i="56"/>
  <c r="S321" i="56" s="1"/>
  <c r="O46" i="56"/>
  <c r="S46" i="56" s="1"/>
  <c r="O137" i="56"/>
  <c r="S137" i="56" s="1"/>
  <c r="O222" i="56"/>
  <c r="S222" i="56" s="1"/>
  <c r="O382" i="56"/>
  <c r="S382" i="56" s="1"/>
  <c r="O80" i="56"/>
  <c r="S80" i="56" s="1"/>
  <c r="O130" i="56"/>
  <c r="S130" i="56" s="1"/>
  <c r="O174" i="56"/>
  <c r="S174" i="56" s="1"/>
  <c r="O370" i="56"/>
  <c r="S370" i="56" s="1"/>
  <c r="J324" i="56"/>
  <c r="I323" i="56"/>
  <c r="L323" i="56"/>
  <c r="O366" i="56"/>
  <c r="S366" i="56" s="1"/>
  <c r="N322" i="56"/>
  <c r="Q322" i="56"/>
  <c r="M322" i="56"/>
  <c r="K326" i="56"/>
  <c r="K280" i="56"/>
  <c r="M279" i="56"/>
  <c r="O279" i="56" s="1"/>
  <c r="S279" i="56" s="1"/>
  <c r="O94" i="56"/>
  <c r="S94" i="56" s="1"/>
  <c r="O398" i="56"/>
  <c r="S398" i="56" s="1"/>
  <c r="O128" i="56"/>
  <c r="S128" i="56" s="1"/>
  <c r="O44" i="56"/>
  <c r="S44" i="56" s="1"/>
  <c r="O154" i="56"/>
  <c r="S154" i="56" s="1"/>
  <c r="K242" i="56"/>
  <c r="O156" i="56"/>
  <c r="S156" i="56" s="1"/>
  <c r="O201" i="56"/>
  <c r="S201" i="56" s="1"/>
  <c r="J241" i="56"/>
  <c r="I240" i="56"/>
  <c r="L240" i="56"/>
  <c r="Q239" i="56"/>
  <c r="N239" i="56"/>
  <c r="M239" i="56"/>
  <c r="O322" i="56" l="1"/>
  <c r="S322" i="56" s="1"/>
  <c r="O239" i="56"/>
  <c r="S239" i="56" s="1"/>
  <c r="J282" i="56"/>
  <c r="I281" i="56"/>
  <c r="L281" i="56"/>
  <c r="Q281" i="56" s="1"/>
  <c r="Q240" i="56"/>
  <c r="N240" i="56"/>
  <c r="M240" i="56"/>
  <c r="K327" i="56"/>
  <c r="L241" i="56"/>
  <c r="I241" i="56"/>
  <c r="J242" i="56"/>
  <c r="K243" i="56"/>
  <c r="M280" i="56"/>
  <c r="K281" i="56"/>
  <c r="N280" i="56"/>
  <c r="Q323" i="56"/>
  <c r="N323" i="56"/>
  <c r="M323" i="56"/>
  <c r="L324" i="56"/>
  <c r="I324" i="56"/>
  <c r="J325" i="56"/>
  <c r="O240" i="56" l="1"/>
  <c r="S240" i="56" s="1"/>
  <c r="O280" i="56"/>
  <c r="S280" i="56" s="1"/>
  <c r="O323" i="56"/>
  <c r="S323" i="56" s="1"/>
  <c r="L282" i="56"/>
  <c r="Q282" i="56" s="1"/>
  <c r="I282" i="56"/>
  <c r="J283" i="56"/>
  <c r="J243" i="56"/>
  <c r="I242" i="56"/>
  <c r="L242" i="56"/>
  <c r="K244" i="56"/>
  <c r="K282" i="56"/>
  <c r="M281" i="56"/>
  <c r="N281" i="56"/>
  <c r="J326" i="56"/>
  <c r="L325" i="56"/>
  <c r="I325" i="56"/>
  <c r="N241" i="56"/>
  <c r="Q241" i="56"/>
  <c r="M241" i="56"/>
  <c r="Q324" i="56"/>
  <c r="N324" i="56"/>
  <c r="M324" i="56"/>
  <c r="K328" i="56"/>
  <c r="O324" i="56" l="1"/>
  <c r="S324" i="56" s="1"/>
  <c r="O241" i="56"/>
  <c r="S241" i="56" s="1"/>
  <c r="J284" i="56"/>
  <c r="I283" i="56"/>
  <c r="L283" i="56"/>
  <c r="Q283" i="56" s="1"/>
  <c r="K329" i="56"/>
  <c r="O281" i="56"/>
  <c r="S281" i="56" s="1"/>
  <c r="K283" i="56"/>
  <c r="M282" i="56"/>
  <c r="N282" i="56"/>
  <c r="K245" i="56"/>
  <c r="Q325" i="56"/>
  <c r="N325" i="56"/>
  <c r="M325" i="56"/>
  <c r="Q242" i="56"/>
  <c r="N242" i="56"/>
  <c r="M242" i="56"/>
  <c r="I326" i="56"/>
  <c r="J327" i="56"/>
  <c r="L326" i="56"/>
  <c r="L243" i="56"/>
  <c r="I243" i="56"/>
  <c r="J244" i="56"/>
  <c r="O325" i="56" l="1"/>
  <c r="S325" i="56" s="1"/>
  <c r="O242" i="56"/>
  <c r="S242" i="56" s="1"/>
  <c r="I284" i="56"/>
  <c r="J285" i="56"/>
  <c r="L284" i="56"/>
  <c r="Q284" i="56" s="1"/>
  <c r="J245" i="56"/>
  <c r="L244" i="56"/>
  <c r="I244" i="56"/>
  <c r="N326" i="56"/>
  <c r="Q326" i="56"/>
  <c r="M326" i="56"/>
  <c r="L327" i="56"/>
  <c r="I327" i="56"/>
  <c r="J328" i="56"/>
  <c r="K246" i="56"/>
  <c r="O282" i="56"/>
  <c r="S282" i="56" s="1"/>
  <c r="M283" i="56"/>
  <c r="K284" i="56"/>
  <c r="N283" i="56"/>
  <c r="Q243" i="56"/>
  <c r="N243" i="56"/>
  <c r="M243" i="56"/>
  <c r="K330" i="56"/>
  <c r="O326" i="56" l="1"/>
  <c r="S326" i="56" s="1"/>
  <c r="I285" i="56"/>
  <c r="J286" i="56"/>
  <c r="L285" i="56"/>
  <c r="Q285" i="56" s="1"/>
  <c r="O243" i="56"/>
  <c r="S243" i="56" s="1"/>
  <c r="K247" i="56"/>
  <c r="K331" i="56"/>
  <c r="J329" i="56"/>
  <c r="L328" i="56"/>
  <c r="I328" i="56"/>
  <c r="Q327" i="56"/>
  <c r="N327" i="56"/>
  <c r="M327" i="56"/>
  <c r="K285" i="56"/>
  <c r="M284" i="56"/>
  <c r="N284" i="56"/>
  <c r="O283" i="56"/>
  <c r="S283" i="56" s="1"/>
  <c r="Q244" i="56"/>
  <c r="N244" i="56"/>
  <c r="M244" i="56"/>
  <c r="I245" i="56"/>
  <c r="J246" i="56"/>
  <c r="L245" i="56"/>
  <c r="O327" i="56" l="1"/>
  <c r="S327" i="56" s="1"/>
  <c r="I286" i="56"/>
  <c r="L286" i="56"/>
  <c r="Q286" i="56" s="1"/>
  <c r="J287" i="56"/>
  <c r="O244" i="56"/>
  <c r="S244" i="56" s="1"/>
  <c r="O284" i="56"/>
  <c r="S284" i="56" s="1"/>
  <c r="L329" i="56"/>
  <c r="I329" i="56"/>
  <c r="J330" i="56"/>
  <c r="M285" i="56"/>
  <c r="K286" i="56"/>
  <c r="N285" i="56"/>
  <c r="Q328" i="56"/>
  <c r="N328" i="56"/>
  <c r="M328" i="56"/>
  <c r="K332" i="56"/>
  <c r="K248" i="56"/>
  <c r="Q245" i="56"/>
  <c r="N245" i="56"/>
  <c r="M245" i="56"/>
  <c r="L246" i="56"/>
  <c r="J247" i="56"/>
  <c r="I246" i="56"/>
  <c r="O245" i="56" l="1"/>
  <c r="S245" i="56" s="1"/>
  <c r="O328" i="56"/>
  <c r="S328" i="56" s="1"/>
  <c r="J288" i="56"/>
  <c r="L287" i="56"/>
  <c r="Q287" i="56" s="1"/>
  <c r="I287" i="56"/>
  <c r="Q246" i="56"/>
  <c r="N246" i="56"/>
  <c r="M246" i="56"/>
  <c r="I247" i="56"/>
  <c r="J248" i="56"/>
  <c r="L247" i="56"/>
  <c r="K287" i="56"/>
  <c r="M286" i="56"/>
  <c r="N286" i="56"/>
  <c r="O285" i="56"/>
  <c r="S285" i="56" s="1"/>
  <c r="K249" i="56"/>
  <c r="J331" i="56"/>
  <c r="L330" i="56"/>
  <c r="I330" i="56"/>
  <c r="K333" i="56"/>
  <c r="N329" i="56"/>
  <c r="Q329" i="56"/>
  <c r="M329" i="56"/>
  <c r="O329" i="56" l="1"/>
  <c r="S329" i="56" s="1"/>
  <c r="O286" i="56"/>
  <c r="S286" i="56" s="1"/>
  <c r="I288" i="56"/>
  <c r="L288" i="56"/>
  <c r="Q288" i="56" s="1"/>
  <c r="J289" i="56"/>
  <c r="O246" i="56"/>
  <c r="S246" i="56" s="1"/>
  <c r="K250" i="56"/>
  <c r="M287" i="56"/>
  <c r="K288" i="56"/>
  <c r="N287" i="56"/>
  <c r="L248" i="56"/>
  <c r="I248" i="56"/>
  <c r="J249" i="56"/>
  <c r="Q247" i="56"/>
  <c r="N247" i="56"/>
  <c r="M247" i="56"/>
  <c r="K334" i="56"/>
  <c r="Q330" i="56"/>
  <c r="N330" i="56"/>
  <c r="M330" i="56"/>
  <c r="L331" i="56"/>
  <c r="I331" i="56"/>
  <c r="J332" i="56"/>
  <c r="J3" i="55"/>
  <c r="K3" i="55" s="1"/>
  <c r="J2" i="55"/>
  <c r="K4" i="55" l="1"/>
  <c r="O330" i="56"/>
  <c r="S330" i="56" s="1"/>
  <c r="O247" i="56"/>
  <c r="S247" i="56" s="1"/>
  <c r="J290" i="56"/>
  <c r="L289" i="56"/>
  <c r="Q289" i="56" s="1"/>
  <c r="I289" i="56"/>
  <c r="J333" i="56"/>
  <c r="L332" i="56"/>
  <c r="I332" i="56"/>
  <c r="Q331" i="56"/>
  <c r="N331" i="56"/>
  <c r="M331" i="56"/>
  <c r="K335" i="56"/>
  <c r="J250" i="56"/>
  <c r="I249" i="56"/>
  <c r="L249" i="56"/>
  <c r="Q248" i="56"/>
  <c r="N248" i="56"/>
  <c r="M248" i="56"/>
  <c r="K289" i="56"/>
  <c r="M288" i="56"/>
  <c r="N288" i="56"/>
  <c r="O287" i="56"/>
  <c r="S287" i="56" s="1"/>
  <c r="K251" i="56"/>
  <c r="K5" i="55"/>
  <c r="K20" i="55"/>
  <c r="K11" i="55"/>
  <c r="K26" i="55"/>
  <c r="K10" i="55"/>
  <c r="K17" i="55"/>
  <c r="K15" i="55"/>
  <c r="K28" i="55"/>
  <c r="K27" i="55"/>
  <c r="K25" i="55"/>
  <c r="K9" i="55"/>
  <c r="K24" i="55"/>
  <c r="K8" i="55"/>
  <c r="K19" i="55"/>
  <c r="K16" i="55"/>
  <c r="K13" i="55"/>
  <c r="K7" i="55"/>
  <c r="K18" i="55"/>
  <c r="K14" i="55"/>
  <c r="K12" i="55"/>
  <c r="K23" i="55"/>
  <c r="K22" i="55"/>
  <c r="K6" i="55"/>
  <c r="K21" i="55"/>
  <c r="N3" i="55"/>
  <c r="O3" i="55" s="1"/>
  <c r="L3" i="55"/>
  <c r="M3" i="55" s="1"/>
  <c r="O331" i="56" l="1"/>
  <c r="S331" i="56" s="1"/>
  <c r="J291" i="56"/>
  <c r="L290" i="56"/>
  <c r="Q290" i="56" s="1"/>
  <c r="I290" i="56"/>
  <c r="O248" i="56"/>
  <c r="S248" i="56" s="1"/>
  <c r="Q249" i="56"/>
  <c r="N249" i="56"/>
  <c r="M249" i="56"/>
  <c r="L250" i="56"/>
  <c r="I250" i="56"/>
  <c r="J251" i="56"/>
  <c r="K336" i="56"/>
  <c r="O288" i="56"/>
  <c r="S288" i="56" s="1"/>
  <c r="M289" i="56"/>
  <c r="K290" i="56"/>
  <c r="N289" i="56"/>
  <c r="Q332" i="56"/>
  <c r="N332" i="56"/>
  <c r="M332" i="56"/>
  <c r="K252" i="56"/>
  <c r="I333" i="56"/>
  <c r="J334" i="56"/>
  <c r="L333" i="56"/>
  <c r="O249" i="56" l="1"/>
  <c r="S249" i="56" s="1"/>
  <c r="O332" i="56"/>
  <c r="S332" i="56" s="1"/>
  <c r="I291" i="56"/>
  <c r="J292" i="56"/>
  <c r="L291" i="56"/>
  <c r="Q291" i="56" s="1"/>
  <c r="K253" i="56"/>
  <c r="K337" i="56"/>
  <c r="L334" i="56"/>
  <c r="I334" i="56"/>
  <c r="J335" i="56"/>
  <c r="N250" i="56"/>
  <c r="Q250" i="56"/>
  <c r="M250" i="56"/>
  <c r="Q333" i="56"/>
  <c r="N333" i="56"/>
  <c r="M333" i="56"/>
  <c r="J252" i="56"/>
  <c r="L251" i="56"/>
  <c r="I251" i="56"/>
  <c r="K291" i="56"/>
  <c r="M290" i="56"/>
  <c r="N290" i="56"/>
  <c r="O289" i="56"/>
  <c r="S289" i="56" s="1"/>
  <c r="O250" i="56" l="1"/>
  <c r="S250" i="56" s="1"/>
  <c r="O333" i="56"/>
  <c r="S333" i="56" s="1"/>
  <c r="I292" i="56"/>
  <c r="L292" i="56"/>
  <c r="Q292" i="56" s="1"/>
  <c r="J293" i="56"/>
  <c r="I335" i="56"/>
  <c r="J336" i="56"/>
  <c r="L335" i="56"/>
  <c r="Q334" i="56"/>
  <c r="N334" i="56"/>
  <c r="M334" i="56"/>
  <c r="K338" i="56"/>
  <c r="Q251" i="56"/>
  <c r="N251" i="56"/>
  <c r="M251" i="56"/>
  <c r="K292" i="56"/>
  <c r="M291" i="56"/>
  <c r="N291" i="56"/>
  <c r="L252" i="56"/>
  <c r="I252" i="56"/>
  <c r="J253" i="56"/>
  <c r="O290" i="56"/>
  <c r="S290" i="56" s="1"/>
  <c r="K254" i="56"/>
  <c r="J3" i="39"/>
  <c r="K3" i="39" s="1"/>
  <c r="J2" i="39"/>
  <c r="K64" i="39" l="1"/>
  <c r="K54" i="39"/>
  <c r="O251" i="56"/>
  <c r="S251" i="56" s="1"/>
  <c r="O334" i="56"/>
  <c r="S334" i="56" s="1"/>
  <c r="J294" i="56"/>
  <c r="I293" i="56"/>
  <c r="L293" i="56"/>
  <c r="Q293" i="56" s="1"/>
  <c r="K255" i="56"/>
  <c r="Q252" i="56"/>
  <c r="N252" i="56"/>
  <c r="M252" i="56"/>
  <c r="N335" i="56"/>
  <c r="Q335" i="56"/>
  <c r="M335" i="56"/>
  <c r="K339" i="56"/>
  <c r="O291" i="56"/>
  <c r="S291" i="56" s="1"/>
  <c r="L336" i="56"/>
  <c r="I336" i="56"/>
  <c r="J337" i="56"/>
  <c r="J254" i="56"/>
  <c r="L253" i="56"/>
  <c r="I253" i="56"/>
  <c r="M292" i="56"/>
  <c r="K293" i="56"/>
  <c r="N292" i="56"/>
  <c r="K5" i="39"/>
  <c r="K34" i="39"/>
  <c r="K4" i="39"/>
  <c r="K32" i="39"/>
  <c r="K16" i="39"/>
  <c r="K28" i="39"/>
  <c r="K44" i="39"/>
  <c r="K36" i="39"/>
  <c r="K20" i="39"/>
  <c r="K35" i="39"/>
  <c r="K18" i="39"/>
  <c r="K33" i="39"/>
  <c r="K31" i="39"/>
  <c r="K30" i="39"/>
  <c r="K12" i="39"/>
  <c r="K11" i="39"/>
  <c r="K42" i="39"/>
  <c r="K41" i="39"/>
  <c r="K25" i="39"/>
  <c r="K9" i="39"/>
  <c r="K50" i="39"/>
  <c r="K49" i="39"/>
  <c r="K17" i="39"/>
  <c r="K47" i="39"/>
  <c r="K15" i="39"/>
  <c r="K46" i="39"/>
  <c r="K29" i="39"/>
  <c r="K27" i="39"/>
  <c r="K26" i="39"/>
  <c r="K40" i="39"/>
  <c r="K24" i="39"/>
  <c r="K8" i="39"/>
  <c r="K51" i="39"/>
  <c r="K19" i="39"/>
  <c r="K48" i="39"/>
  <c r="K14" i="39"/>
  <c r="K45" i="39"/>
  <c r="K13" i="39"/>
  <c r="K43" i="39"/>
  <c r="K10" i="39"/>
  <c r="K39" i="39"/>
  <c r="K23" i="39"/>
  <c r="K7" i="39"/>
  <c r="K38" i="39"/>
  <c r="K22" i="39"/>
  <c r="K6" i="39"/>
  <c r="K37" i="39"/>
  <c r="K21" i="39"/>
  <c r="N3" i="39"/>
  <c r="L3" i="39"/>
  <c r="M3" i="39" s="1"/>
  <c r="O252" i="56" l="1"/>
  <c r="S252" i="56" s="1"/>
  <c r="O335" i="56"/>
  <c r="S335" i="56" s="1"/>
  <c r="L294" i="56"/>
  <c r="Q294" i="56" s="1"/>
  <c r="I294" i="56"/>
  <c r="J295" i="56"/>
  <c r="Q336" i="56"/>
  <c r="N336" i="56"/>
  <c r="M336" i="56"/>
  <c r="Q253" i="56"/>
  <c r="N253" i="56"/>
  <c r="M253" i="56"/>
  <c r="K294" i="56"/>
  <c r="M293" i="56"/>
  <c r="N293" i="56"/>
  <c r="O292" i="56"/>
  <c r="S292" i="56" s="1"/>
  <c r="I254" i="56"/>
  <c r="J255" i="56"/>
  <c r="L254" i="56"/>
  <c r="K340" i="56"/>
  <c r="J338" i="56"/>
  <c r="L337" i="56"/>
  <c r="I337" i="56"/>
  <c r="K256" i="56"/>
  <c r="O253" i="56" l="1"/>
  <c r="S253" i="56" s="1"/>
  <c r="O336" i="56"/>
  <c r="S336" i="56" s="1"/>
  <c r="J296" i="56"/>
  <c r="L295" i="56"/>
  <c r="Q295" i="56" s="1"/>
  <c r="I295" i="56"/>
  <c r="O293" i="56"/>
  <c r="S293" i="56" s="1"/>
  <c r="M294" i="56"/>
  <c r="K295" i="56"/>
  <c r="N294" i="56"/>
  <c r="K341" i="56"/>
  <c r="L255" i="56"/>
  <c r="I255" i="56"/>
  <c r="J256" i="56"/>
  <c r="K257" i="56"/>
  <c r="Q337" i="56"/>
  <c r="N337" i="56"/>
  <c r="M337" i="56"/>
  <c r="L338" i="56"/>
  <c r="I338" i="56"/>
  <c r="J339" i="56"/>
  <c r="Q254" i="56"/>
  <c r="N254" i="56"/>
  <c r="M254" i="56"/>
  <c r="O254" i="56" l="1"/>
  <c r="S254" i="56" s="1"/>
  <c r="O337" i="56"/>
  <c r="S337" i="56" s="1"/>
  <c r="L296" i="56"/>
  <c r="Q296" i="56" s="1"/>
  <c r="I296" i="56"/>
  <c r="J297" i="56"/>
  <c r="J257" i="56"/>
  <c r="L256" i="56"/>
  <c r="I256" i="56"/>
  <c r="N338" i="56"/>
  <c r="Q338" i="56"/>
  <c r="M338" i="56"/>
  <c r="K342" i="56"/>
  <c r="K296" i="56"/>
  <c r="M295" i="56"/>
  <c r="N295" i="56"/>
  <c r="K258" i="56"/>
  <c r="J340" i="56"/>
  <c r="I339" i="56"/>
  <c r="L339" i="56"/>
  <c r="Q255" i="56"/>
  <c r="N255" i="56"/>
  <c r="M255" i="56"/>
  <c r="O294" i="56"/>
  <c r="S294" i="56" s="1"/>
  <c r="O338" i="56" l="1"/>
  <c r="S338" i="56" s="1"/>
  <c r="O255" i="56"/>
  <c r="S255" i="56" s="1"/>
  <c r="J298" i="56"/>
  <c r="L297" i="56"/>
  <c r="Q297" i="56" s="1"/>
  <c r="I297" i="56"/>
  <c r="M296" i="56"/>
  <c r="K297" i="56"/>
  <c r="N296" i="56"/>
  <c r="K259" i="56"/>
  <c r="Q256" i="56"/>
  <c r="N256" i="56"/>
  <c r="M256" i="56"/>
  <c r="K343" i="56"/>
  <c r="Q339" i="56"/>
  <c r="N339" i="56"/>
  <c r="M339" i="56"/>
  <c r="L340" i="56"/>
  <c r="I340" i="56"/>
  <c r="J341" i="56"/>
  <c r="L257" i="56"/>
  <c r="I257" i="56"/>
  <c r="J258" i="56"/>
  <c r="O295" i="56"/>
  <c r="S295" i="56" s="1"/>
  <c r="S10" i="4"/>
  <c r="O339" i="56" l="1"/>
  <c r="S339" i="56" s="1"/>
  <c r="O256" i="56"/>
  <c r="S256" i="56" s="1"/>
  <c r="I298" i="56"/>
  <c r="L298" i="56"/>
  <c r="Q298" i="56" s="1"/>
  <c r="J299" i="56"/>
  <c r="K344" i="56"/>
  <c r="N257" i="56"/>
  <c r="Q257" i="56"/>
  <c r="M257" i="56"/>
  <c r="K260" i="56"/>
  <c r="J259" i="56"/>
  <c r="L258" i="56"/>
  <c r="I258" i="56"/>
  <c r="J342" i="56"/>
  <c r="L341" i="56"/>
  <c r="I341" i="56"/>
  <c r="Q340" i="56"/>
  <c r="N340" i="56"/>
  <c r="M340" i="56"/>
  <c r="K298" i="56"/>
  <c r="M297" i="56"/>
  <c r="N297" i="56"/>
  <c r="O296" i="56"/>
  <c r="S296" i="56" s="1"/>
  <c r="S8" i="4"/>
  <c r="O257" i="56" l="1"/>
  <c r="S257" i="56" s="1"/>
  <c r="O340" i="56"/>
  <c r="S340" i="56" s="1"/>
  <c r="J300" i="56"/>
  <c r="I299" i="56"/>
  <c r="L299" i="56"/>
  <c r="Q299" i="56" s="1"/>
  <c r="I342" i="56"/>
  <c r="J343" i="56"/>
  <c r="L342" i="56"/>
  <c r="O297" i="56"/>
  <c r="S297" i="56" s="1"/>
  <c r="K261" i="56"/>
  <c r="Q341" i="56"/>
  <c r="N341" i="56"/>
  <c r="M341" i="56"/>
  <c r="L259" i="56"/>
  <c r="I259" i="56"/>
  <c r="J260" i="56"/>
  <c r="Q258" i="56"/>
  <c r="N258" i="56"/>
  <c r="M258" i="56"/>
  <c r="K299" i="56"/>
  <c r="M298" i="56"/>
  <c r="N298" i="56"/>
  <c r="K345" i="56"/>
  <c r="O341" i="56" l="1"/>
  <c r="S341" i="56" s="1"/>
  <c r="J301" i="56"/>
  <c r="L300" i="56"/>
  <c r="Q300" i="56" s="1"/>
  <c r="I300" i="56"/>
  <c r="O258" i="56"/>
  <c r="S258" i="56" s="1"/>
  <c r="K346" i="56"/>
  <c r="N342" i="56"/>
  <c r="Q342" i="56"/>
  <c r="M342" i="56"/>
  <c r="J261" i="56"/>
  <c r="L260" i="56"/>
  <c r="I260" i="56"/>
  <c r="O298" i="56"/>
  <c r="S298" i="56" s="1"/>
  <c r="K262" i="56"/>
  <c r="L343" i="56"/>
  <c r="I343" i="56"/>
  <c r="J344" i="56"/>
  <c r="Q259" i="56"/>
  <c r="N259" i="56"/>
  <c r="M259" i="56"/>
  <c r="M299" i="56"/>
  <c r="K300" i="56"/>
  <c r="N299" i="56"/>
  <c r="O259" i="56" l="1"/>
  <c r="S259" i="56" s="1"/>
  <c r="O342" i="56"/>
  <c r="S342" i="56" s="1"/>
  <c r="L301" i="56"/>
  <c r="Q301" i="56" s="1"/>
  <c r="I301" i="56"/>
  <c r="J302" i="56"/>
  <c r="Q260" i="56"/>
  <c r="N260" i="56"/>
  <c r="M260" i="56"/>
  <c r="O299" i="56"/>
  <c r="S299" i="56" s="1"/>
  <c r="J345" i="56"/>
  <c r="L344" i="56"/>
  <c r="I344" i="56"/>
  <c r="K347" i="56"/>
  <c r="Q343" i="56"/>
  <c r="N343" i="56"/>
  <c r="M343" i="56"/>
  <c r="K301" i="56"/>
  <c r="M300" i="56"/>
  <c r="N300" i="56"/>
  <c r="I261" i="56"/>
  <c r="J262" i="56"/>
  <c r="L261" i="56"/>
  <c r="K263" i="56"/>
  <c r="J45" i="47"/>
  <c r="L45" i="47" s="1"/>
  <c r="J46" i="47"/>
  <c r="I46" i="47" s="1"/>
  <c r="J47" i="47"/>
  <c r="I47" i="47" s="1"/>
  <c r="J48" i="47"/>
  <c r="I48" i="47" s="1"/>
  <c r="J49" i="47"/>
  <c r="I49" i="47" s="1"/>
  <c r="J50" i="47"/>
  <c r="L50" i="47" s="1"/>
  <c r="J51" i="47"/>
  <c r="L51" i="47" s="1"/>
  <c r="J52" i="47"/>
  <c r="L52" i="47" s="1"/>
  <c r="J53" i="47"/>
  <c r="I53" i="47" s="1"/>
  <c r="J54" i="47"/>
  <c r="I54" i="47" s="1"/>
  <c r="J55" i="47"/>
  <c r="I55" i="47" s="1"/>
  <c r="J56" i="47"/>
  <c r="I56" i="47" s="1"/>
  <c r="J57" i="47"/>
  <c r="I57" i="47" s="1"/>
  <c r="J58" i="47"/>
  <c r="I58" i="47" s="1"/>
  <c r="J59" i="47"/>
  <c r="L59" i="47" s="1"/>
  <c r="J60" i="47"/>
  <c r="L60" i="47" s="1"/>
  <c r="J61" i="47"/>
  <c r="I61" i="47" s="1"/>
  <c r="J62" i="47"/>
  <c r="I62" i="47" s="1"/>
  <c r="J63" i="47"/>
  <c r="I63" i="47" s="1"/>
  <c r="J64" i="47"/>
  <c r="I64" i="47" s="1"/>
  <c r="J65" i="47"/>
  <c r="I65" i="47" s="1"/>
  <c r="J66" i="47"/>
  <c r="L66" i="47" s="1"/>
  <c r="J67" i="47"/>
  <c r="L67" i="47" s="1"/>
  <c r="J68" i="47"/>
  <c r="L68" i="47" s="1"/>
  <c r="J69" i="47"/>
  <c r="L69" i="47" s="1"/>
  <c r="J70" i="47"/>
  <c r="I70" i="47" s="1"/>
  <c r="J71" i="47"/>
  <c r="I71" i="47" s="1"/>
  <c r="J72" i="47"/>
  <c r="I72" i="47" s="1"/>
  <c r="J73" i="47"/>
  <c r="I73" i="47" s="1"/>
  <c r="J74" i="47"/>
  <c r="L74" i="47" s="1"/>
  <c r="J75" i="47"/>
  <c r="L75" i="47" s="1"/>
  <c r="J76" i="47"/>
  <c r="L76" i="47" s="1"/>
  <c r="J44" i="47"/>
  <c r="I44" i="47" s="1"/>
  <c r="K42" i="47"/>
  <c r="K64" i="47" s="1"/>
  <c r="J42" i="47"/>
  <c r="K7" i="47"/>
  <c r="K14" i="47" s="1"/>
  <c r="J10" i="47"/>
  <c r="I10" i="47" s="1"/>
  <c r="J11" i="47"/>
  <c r="I11" i="47" s="1"/>
  <c r="J12" i="47"/>
  <c r="I12" i="47" s="1"/>
  <c r="J13" i="47"/>
  <c r="L13" i="47" s="1"/>
  <c r="Q13" i="47" s="1"/>
  <c r="J14" i="47"/>
  <c r="L14" i="47" s="1"/>
  <c r="Q14" i="47" s="1"/>
  <c r="J15" i="47"/>
  <c r="L15" i="47" s="1"/>
  <c r="Q15" i="47" s="1"/>
  <c r="J16" i="47"/>
  <c r="L16" i="47" s="1"/>
  <c r="J17" i="47"/>
  <c r="L17" i="47" s="1"/>
  <c r="J18" i="47"/>
  <c r="I18" i="47" s="1"/>
  <c r="J19" i="47"/>
  <c r="L19" i="47" s="1"/>
  <c r="J20" i="47"/>
  <c r="I20" i="47" s="1"/>
  <c r="J21" i="47"/>
  <c r="L21" i="47" s="1"/>
  <c r="J22" i="47"/>
  <c r="L22" i="47" s="1"/>
  <c r="J23" i="47"/>
  <c r="L23" i="47" s="1"/>
  <c r="Q23" i="47" s="1"/>
  <c r="J24" i="47"/>
  <c r="I24" i="47" s="1"/>
  <c r="J25" i="47"/>
  <c r="I25" i="47" s="1"/>
  <c r="J26" i="47"/>
  <c r="L26" i="47" s="1"/>
  <c r="Q26" i="47" s="1"/>
  <c r="J27" i="47"/>
  <c r="L27" i="47" s="1"/>
  <c r="J28" i="47"/>
  <c r="I28" i="47" s="1"/>
  <c r="J29" i="47"/>
  <c r="I29" i="47" s="1"/>
  <c r="J30" i="47"/>
  <c r="L30" i="47" s="1"/>
  <c r="Q30" i="47" s="1"/>
  <c r="J31" i="47"/>
  <c r="I31" i="47" s="1"/>
  <c r="J32" i="47"/>
  <c r="L32" i="47" s="1"/>
  <c r="J33" i="47"/>
  <c r="L33" i="47" s="1"/>
  <c r="J34" i="47"/>
  <c r="L34" i="47" s="1"/>
  <c r="Q34" i="47" s="1"/>
  <c r="J35" i="47"/>
  <c r="L35" i="47" s="1"/>
  <c r="J36" i="47"/>
  <c r="I36" i="47" s="1"/>
  <c r="J37" i="47"/>
  <c r="L37" i="47" s="1"/>
  <c r="J9" i="47"/>
  <c r="L9" i="47" s="1"/>
  <c r="J7" i="47"/>
  <c r="O260" i="56" l="1"/>
  <c r="S260" i="56" s="1"/>
  <c r="O343" i="56"/>
  <c r="S343" i="56" s="1"/>
  <c r="J303" i="56"/>
  <c r="L302" i="56"/>
  <c r="Q302" i="56" s="1"/>
  <c r="I302" i="56"/>
  <c r="K264" i="56"/>
  <c r="L345" i="56"/>
  <c r="I345" i="56"/>
  <c r="J346" i="56"/>
  <c r="Q344" i="56"/>
  <c r="N344" i="56"/>
  <c r="M344" i="56"/>
  <c r="L262" i="56"/>
  <c r="J263" i="56"/>
  <c r="I262" i="56"/>
  <c r="O300" i="56"/>
  <c r="S300" i="56" s="1"/>
  <c r="K348" i="56"/>
  <c r="Q261" i="56"/>
  <c r="N261" i="56"/>
  <c r="M261" i="56"/>
  <c r="M301" i="56"/>
  <c r="K302" i="56"/>
  <c r="N301" i="56"/>
  <c r="L55" i="47"/>
  <c r="Q55" i="47" s="1"/>
  <c r="I33" i="47"/>
  <c r="L54" i="47"/>
  <c r="Q54" i="47" s="1"/>
  <c r="I34" i="47"/>
  <c r="I9" i="47"/>
  <c r="K46" i="47"/>
  <c r="I30" i="47"/>
  <c r="I21" i="47"/>
  <c r="I16" i="47"/>
  <c r="K69" i="47"/>
  <c r="N69" i="47" s="1"/>
  <c r="I14" i="47"/>
  <c r="I13" i="47"/>
  <c r="K55" i="47"/>
  <c r="L29" i="47"/>
  <c r="Q29" i="47" s="1"/>
  <c r="K68" i="47"/>
  <c r="M68" i="47" s="1"/>
  <c r="K11" i="47"/>
  <c r="K10" i="47"/>
  <c r="K76" i="47"/>
  <c r="M76" i="47" s="1"/>
  <c r="K63" i="47"/>
  <c r="L42" i="47"/>
  <c r="K52" i="47"/>
  <c r="M52" i="47" s="1"/>
  <c r="K62" i="47"/>
  <c r="K31" i="47"/>
  <c r="K34" i="47"/>
  <c r="M34" i="47" s="1"/>
  <c r="K28" i="47"/>
  <c r="K50" i="47"/>
  <c r="M50" i="47" s="1"/>
  <c r="K27" i="47"/>
  <c r="N27" i="47" s="1"/>
  <c r="K26" i="47"/>
  <c r="M26" i="47" s="1"/>
  <c r="K44" i="47"/>
  <c r="K15" i="47"/>
  <c r="M15" i="47" s="1"/>
  <c r="L12" i="47"/>
  <c r="Q12" i="47" s="1"/>
  <c r="I15" i="47"/>
  <c r="L10" i="47"/>
  <c r="Q10" i="47" s="1"/>
  <c r="K56" i="47"/>
  <c r="L47" i="47"/>
  <c r="Q47" i="47" s="1"/>
  <c r="I32" i="47"/>
  <c r="L31" i="47"/>
  <c r="Q31" i="47" s="1"/>
  <c r="K18" i="47"/>
  <c r="K75" i="47"/>
  <c r="M75" i="47" s="1"/>
  <c r="L28" i="47"/>
  <c r="Q28" i="47" s="1"/>
  <c r="K12" i="47"/>
  <c r="I26" i="47"/>
  <c r="L61" i="47"/>
  <c r="Q61" i="47" s="1"/>
  <c r="I23" i="47"/>
  <c r="I22" i="47"/>
  <c r="L18" i="47"/>
  <c r="K58" i="47"/>
  <c r="I17" i="47"/>
  <c r="M14" i="47"/>
  <c r="Q9" i="47"/>
  <c r="Q22" i="47"/>
  <c r="Q27" i="47"/>
  <c r="Q37" i="47"/>
  <c r="Q19" i="47"/>
  <c r="Q33" i="47"/>
  <c r="Q21" i="47"/>
  <c r="Q17" i="47"/>
  <c r="Q32" i="47"/>
  <c r="Q16" i="47"/>
  <c r="Q35" i="47"/>
  <c r="I37" i="47"/>
  <c r="I35" i="47"/>
  <c r="I19" i="47"/>
  <c r="K29" i="47"/>
  <c r="K13" i="47"/>
  <c r="M13" i="47" s="1"/>
  <c r="K70" i="47"/>
  <c r="K57" i="47"/>
  <c r="K51" i="47"/>
  <c r="N51" i="47" s="1"/>
  <c r="K25" i="47"/>
  <c r="I69" i="47"/>
  <c r="K49" i="47"/>
  <c r="L11" i="47"/>
  <c r="L25" i="47"/>
  <c r="K9" i="47"/>
  <c r="M9" i="47" s="1"/>
  <c r="K22" i="47"/>
  <c r="M22" i="47" s="1"/>
  <c r="I68" i="47"/>
  <c r="K61" i="47"/>
  <c r="I27" i="47"/>
  <c r="K74" i="47"/>
  <c r="M74" i="47" s="1"/>
  <c r="K48" i="47"/>
  <c r="L24" i="47"/>
  <c r="K37" i="47"/>
  <c r="M37" i="47" s="1"/>
  <c r="K67" i="47"/>
  <c r="M67" i="47" s="1"/>
  <c r="K54" i="47"/>
  <c r="K47" i="47"/>
  <c r="K24" i="47"/>
  <c r="K23" i="47"/>
  <c r="M23" i="47" s="1"/>
  <c r="K21" i="47"/>
  <c r="M21" i="47" s="1"/>
  <c r="K73" i="47"/>
  <c r="K36" i="47"/>
  <c r="K20" i="47"/>
  <c r="N14" i="47"/>
  <c r="K35" i="47"/>
  <c r="M35" i="47" s="1"/>
  <c r="K19" i="47"/>
  <c r="M19" i="47" s="1"/>
  <c r="K72" i="47"/>
  <c r="K66" i="47"/>
  <c r="M66" i="47" s="1"/>
  <c r="K60" i="47"/>
  <c r="N60" i="47" s="1"/>
  <c r="L36" i="47"/>
  <c r="L20" i="47"/>
  <c r="K33" i="47"/>
  <c r="M33" i="47" s="1"/>
  <c r="K17" i="47"/>
  <c r="M17" i="47" s="1"/>
  <c r="L71" i="47"/>
  <c r="Q71" i="47" s="1"/>
  <c r="L65" i="47"/>
  <c r="K59" i="47"/>
  <c r="M59" i="47" s="1"/>
  <c r="K53" i="47"/>
  <c r="K32" i="47"/>
  <c r="M32" i="47" s="1"/>
  <c r="K16" i="47"/>
  <c r="M16" i="47" s="1"/>
  <c r="K71" i="47"/>
  <c r="K65" i="47"/>
  <c r="K45" i="47"/>
  <c r="M45" i="47" s="1"/>
  <c r="K30" i="47"/>
  <c r="M30" i="47" s="1"/>
  <c r="L70" i="47"/>
  <c r="Q70" i="47" s="1"/>
  <c r="Q74" i="47"/>
  <c r="Q69" i="47"/>
  <c r="Q66" i="47"/>
  <c r="I66" i="47"/>
  <c r="I60" i="47"/>
  <c r="L57" i="47"/>
  <c r="Q57" i="47" s="1"/>
  <c r="L49" i="47"/>
  <c r="L46" i="47"/>
  <c r="Q46" i="47" s="1"/>
  <c r="I74" i="47"/>
  <c r="I52" i="47"/>
  <c r="I76" i="47"/>
  <c r="L73" i="47"/>
  <c r="Q73" i="47" s="1"/>
  <c r="L62" i="47"/>
  <c r="L58" i="47"/>
  <c r="L63" i="47"/>
  <c r="I50" i="47"/>
  <c r="I45" i="47"/>
  <c r="Q76" i="47"/>
  <c r="Q59" i="47"/>
  <c r="Q67" i="47"/>
  <c r="Q52" i="47"/>
  <c r="Q51" i="47"/>
  <c r="Q68" i="47"/>
  <c r="Q75" i="47"/>
  <c r="Q50" i="47"/>
  <c r="Q45" i="47"/>
  <c r="Q60" i="47"/>
  <c r="I75" i="47"/>
  <c r="L72" i="47"/>
  <c r="I67" i="47"/>
  <c r="L64" i="47"/>
  <c r="I59" i="47"/>
  <c r="L56" i="47"/>
  <c r="I51" i="47"/>
  <c r="L48" i="47"/>
  <c r="L53" i="47"/>
  <c r="L44" i="47"/>
  <c r="L7" i="47"/>
  <c r="N26" i="47" l="1"/>
  <c r="O26" i="47" s="1"/>
  <c r="S26" i="47" s="1"/>
  <c r="N50" i="47"/>
  <c r="O50" i="47" s="1"/>
  <c r="S50" i="47" s="1"/>
  <c r="O261" i="56"/>
  <c r="S261" i="56" s="1"/>
  <c r="O344" i="56"/>
  <c r="S344" i="56" s="1"/>
  <c r="M55" i="47"/>
  <c r="L303" i="56"/>
  <c r="Q303" i="56" s="1"/>
  <c r="I303" i="56"/>
  <c r="J304" i="56"/>
  <c r="Q262" i="56"/>
  <c r="N262" i="56"/>
  <c r="M262" i="56"/>
  <c r="K265" i="56"/>
  <c r="K303" i="56"/>
  <c r="M302" i="56"/>
  <c r="N302" i="56"/>
  <c r="O301" i="56"/>
  <c r="S301" i="56" s="1"/>
  <c r="K349" i="56"/>
  <c r="J347" i="56"/>
  <c r="L346" i="56"/>
  <c r="I346" i="56"/>
  <c r="N345" i="56"/>
  <c r="Q345" i="56"/>
  <c r="M345" i="56"/>
  <c r="I263" i="56"/>
  <c r="J264" i="56"/>
  <c r="L263" i="56"/>
  <c r="N62" i="47"/>
  <c r="M29" i="47"/>
  <c r="O14" i="47"/>
  <c r="S14" i="47" s="1"/>
  <c r="N68" i="47"/>
  <c r="O68" i="47" s="1"/>
  <c r="S68" i="47" s="1"/>
  <c r="N15" i="47"/>
  <c r="O15" i="47" s="1"/>
  <c r="S15" i="47" s="1"/>
  <c r="N28" i="47"/>
  <c r="N52" i="47"/>
  <c r="O52" i="47" s="1"/>
  <c r="S52" i="47" s="1"/>
  <c r="N55" i="47"/>
  <c r="M54" i="47"/>
  <c r="M27" i="47"/>
  <c r="O27" i="47" s="1"/>
  <c r="S27" i="47" s="1"/>
  <c r="M47" i="47"/>
  <c r="N54" i="47"/>
  <c r="N49" i="47"/>
  <c r="M58" i="47"/>
  <c r="M60" i="47"/>
  <c r="O60" i="47" s="1"/>
  <c r="S60" i="47" s="1"/>
  <c r="M71" i="47"/>
  <c r="N59" i="47"/>
  <c r="O59" i="47" s="1"/>
  <c r="S59" i="47" s="1"/>
  <c r="N34" i="47"/>
  <c r="O34" i="47" s="1"/>
  <c r="S34" i="47" s="1"/>
  <c r="N74" i="47"/>
  <c r="O74" i="47" s="1"/>
  <c r="S74" i="47" s="1"/>
  <c r="N75" i="47"/>
  <c r="O75" i="47" s="1"/>
  <c r="S75" i="47" s="1"/>
  <c r="N10" i="47"/>
  <c r="N76" i="47"/>
  <c r="O76" i="47" s="1"/>
  <c r="S76" i="47" s="1"/>
  <c r="N45" i="47"/>
  <c r="O45" i="47" s="1"/>
  <c r="S45" i="47" s="1"/>
  <c r="N63" i="47"/>
  <c r="N12" i="47"/>
  <c r="N31" i="47"/>
  <c r="M46" i="47"/>
  <c r="M70" i="47"/>
  <c r="M69" i="47"/>
  <c r="O69" i="47" s="1"/>
  <c r="S69" i="47" s="1"/>
  <c r="M51" i="47"/>
  <c r="O51" i="47" s="1"/>
  <c r="S51" i="47" s="1"/>
  <c r="N67" i="47"/>
  <c r="O67" i="47" s="1"/>
  <c r="S67" i="47" s="1"/>
  <c r="M12" i="47"/>
  <c r="M31" i="47"/>
  <c r="M10" i="47"/>
  <c r="N46" i="47"/>
  <c r="N71" i="47"/>
  <c r="N35" i="47"/>
  <c r="O35" i="47" s="1"/>
  <c r="S35" i="47" s="1"/>
  <c r="M28" i="47"/>
  <c r="N66" i="47"/>
  <c r="O66" i="47" s="1"/>
  <c r="S66" i="47" s="1"/>
  <c r="N18" i="47"/>
  <c r="M61" i="47"/>
  <c r="N61" i="47"/>
  <c r="N47" i="47"/>
  <c r="M73" i="47"/>
  <c r="Q18" i="47"/>
  <c r="N29" i="47"/>
  <c r="M18" i="47"/>
  <c r="N70" i="47"/>
  <c r="N13" i="47"/>
  <c r="O13" i="47" s="1"/>
  <c r="S13" i="47" s="1"/>
  <c r="M57" i="47"/>
  <c r="M20" i="47"/>
  <c r="N9" i="47"/>
  <c r="O9" i="47" s="1"/>
  <c r="S9" i="47" s="1"/>
  <c r="M65" i="47"/>
  <c r="N17" i="47"/>
  <c r="O17" i="47" s="1"/>
  <c r="S17" i="47" s="1"/>
  <c r="N24" i="47"/>
  <c r="Q24" i="47"/>
  <c r="N20" i="47"/>
  <c r="Q20" i="47"/>
  <c r="M36" i="47"/>
  <c r="M11" i="47"/>
  <c r="N11" i="47"/>
  <c r="Q11" i="47"/>
  <c r="N36" i="47"/>
  <c r="Q36" i="47"/>
  <c r="N21" i="47"/>
  <c r="O21" i="47" s="1"/>
  <c r="S21" i="47" s="1"/>
  <c r="N57" i="47"/>
  <c r="N33" i="47"/>
  <c r="O33" i="47" s="1"/>
  <c r="S33" i="47" s="1"/>
  <c r="Q63" i="47"/>
  <c r="M25" i="47"/>
  <c r="N16" i="47"/>
  <c r="O16" i="47" s="1"/>
  <c r="S16" i="47" s="1"/>
  <c r="N19" i="47"/>
  <c r="O19" i="47" s="1"/>
  <c r="S19" i="47" s="1"/>
  <c r="Q65" i="47"/>
  <c r="N32" i="47"/>
  <c r="O32" i="47" s="1"/>
  <c r="S32" i="47" s="1"/>
  <c r="N30" i="47"/>
  <c r="O30" i="47" s="1"/>
  <c r="S30" i="47" s="1"/>
  <c r="N25" i="47"/>
  <c r="Q25" i="47"/>
  <c r="N37" i="47"/>
  <c r="O37" i="47" s="1"/>
  <c r="S37" i="47" s="1"/>
  <c r="N65" i="47"/>
  <c r="M24" i="47"/>
  <c r="N23" i="47"/>
  <c r="O23" i="47" s="1"/>
  <c r="S23" i="47" s="1"/>
  <c r="N73" i="47"/>
  <c r="N22" i="47"/>
  <c r="O22" i="47" s="1"/>
  <c r="S22" i="47" s="1"/>
  <c r="Q49" i="47"/>
  <c r="N58" i="47"/>
  <c r="Q58" i="47"/>
  <c r="M63" i="47"/>
  <c r="Q62" i="47"/>
  <c r="M62" i="47"/>
  <c r="M49" i="47"/>
  <c r="N56" i="47"/>
  <c r="Q56" i="47"/>
  <c r="M56" i="47"/>
  <c r="N64" i="47"/>
  <c r="Q64" i="47"/>
  <c r="M64" i="47"/>
  <c r="N48" i="47"/>
  <c r="Q48" i="47"/>
  <c r="M48" i="47"/>
  <c r="Q53" i="47"/>
  <c r="M53" i="47"/>
  <c r="N53" i="47"/>
  <c r="N72" i="47"/>
  <c r="Q72" i="47"/>
  <c r="M72" i="47"/>
  <c r="Q44" i="47"/>
  <c r="N44" i="47"/>
  <c r="M44" i="47"/>
  <c r="O55" i="47" l="1"/>
  <c r="S55" i="47" s="1"/>
  <c r="O262" i="56"/>
  <c r="S262" i="56" s="1"/>
  <c r="O62" i="47"/>
  <c r="S62" i="47" s="1"/>
  <c r="O345" i="56"/>
  <c r="S345" i="56" s="1"/>
  <c r="J305" i="56"/>
  <c r="L304" i="56"/>
  <c r="Q304" i="56" s="1"/>
  <c r="I304" i="56"/>
  <c r="O28" i="47"/>
  <c r="S28" i="47" s="1"/>
  <c r="K350" i="56"/>
  <c r="L264" i="56"/>
  <c r="I264" i="56"/>
  <c r="J265" i="56"/>
  <c r="K266" i="56"/>
  <c r="Q263" i="56"/>
  <c r="N263" i="56"/>
  <c r="M263" i="56"/>
  <c r="M303" i="56"/>
  <c r="K304" i="56"/>
  <c r="N303" i="56"/>
  <c r="L347" i="56"/>
  <c r="I347" i="56"/>
  <c r="J348" i="56"/>
  <c r="O302" i="56"/>
  <c r="S302" i="56" s="1"/>
  <c r="Q346" i="56"/>
  <c r="N346" i="56"/>
  <c r="M346" i="56"/>
  <c r="O47" i="47"/>
  <c r="S47" i="47" s="1"/>
  <c r="O29" i="47"/>
  <c r="S29" i="47" s="1"/>
  <c r="O54" i="47"/>
  <c r="S54" i="47" s="1"/>
  <c r="O58" i="47"/>
  <c r="S58" i="47" s="1"/>
  <c r="O49" i="47"/>
  <c r="S49" i="47" s="1"/>
  <c r="O10" i="47"/>
  <c r="S10" i="47" s="1"/>
  <c r="O71" i="47"/>
  <c r="S71" i="47" s="1"/>
  <c r="O57" i="47"/>
  <c r="S57" i="47" s="1"/>
  <c r="O31" i="47"/>
  <c r="S31" i="47" s="1"/>
  <c r="O70" i="47"/>
  <c r="S70" i="47" s="1"/>
  <c r="O63" i="47"/>
  <c r="S63" i="47" s="1"/>
  <c r="O46" i="47"/>
  <c r="S46" i="47" s="1"/>
  <c r="O12" i="47"/>
  <c r="S12" i="47" s="1"/>
  <c r="O73" i="47"/>
  <c r="S73" i="47" s="1"/>
  <c r="O36" i="47"/>
  <c r="S36" i="47" s="1"/>
  <c r="O18" i="47"/>
  <c r="S18" i="47" s="1"/>
  <c r="O61" i="47"/>
  <c r="S61" i="47" s="1"/>
  <c r="O11" i="47"/>
  <c r="S11" i="47" s="1"/>
  <c r="O24" i="47"/>
  <c r="S24" i="47" s="1"/>
  <c r="O20" i="47"/>
  <c r="S20" i="47" s="1"/>
  <c r="O65" i="47"/>
  <c r="S65" i="47" s="1"/>
  <c r="O25" i="47"/>
  <c r="S25" i="47" s="1"/>
  <c r="O72" i="47"/>
  <c r="S72" i="47" s="1"/>
  <c r="O53" i="47"/>
  <c r="S53" i="47" s="1"/>
  <c r="O56" i="47"/>
  <c r="S56" i="47" s="1"/>
  <c r="O64" i="47"/>
  <c r="S64" i="47" s="1"/>
  <c r="O48" i="47"/>
  <c r="S48" i="47" s="1"/>
  <c r="O44" i="47"/>
  <c r="S44" i="47" s="1"/>
  <c r="O303" i="56" l="1"/>
  <c r="S303" i="56" s="1"/>
  <c r="O263" i="56"/>
  <c r="S263" i="56" s="1"/>
  <c r="O346" i="56"/>
  <c r="S346" i="56" s="1"/>
  <c r="L305" i="56"/>
  <c r="Q305" i="56" s="1"/>
  <c r="I305" i="56"/>
  <c r="J306" i="56"/>
  <c r="K305" i="56"/>
  <c r="M304" i="56"/>
  <c r="N304" i="56"/>
  <c r="K267" i="56"/>
  <c r="J349" i="56"/>
  <c r="L348" i="56"/>
  <c r="I348" i="56"/>
  <c r="Q347" i="56"/>
  <c r="N347" i="56"/>
  <c r="M347" i="56"/>
  <c r="J266" i="56"/>
  <c r="I265" i="56"/>
  <c r="L265" i="56"/>
  <c r="Q264" i="56"/>
  <c r="N264" i="56"/>
  <c r="M264" i="56"/>
  <c r="K351" i="56"/>
  <c r="K37" i="51"/>
  <c r="J37" i="51"/>
  <c r="I37" i="51"/>
  <c r="G37" i="51"/>
  <c r="F37" i="51"/>
  <c r="E37" i="51"/>
  <c r="D37" i="51"/>
  <c r="C37" i="51"/>
  <c r="B37" i="51"/>
  <c r="M35" i="51"/>
  <c r="K29" i="51"/>
  <c r="K31" i="51" s="1"/>
  <c r="J29" i="51"/>
  <c r="J31" i="51" s="1"/>
  <c r="I29" i="51"/>
  <c r="I31" i="51" s="1"/>
  <c r="H29" i="51"/>
  <c r="H31" i="51" s="1"/>
  <c r="G29" i="51"/>
  <c r="G31" i="51" s="1"/>
  <c r="F29" i="51"/>
  <c r="F31" i="51" s="1"/>
  <c r="E29" i="51"/>
  <c r="E31" i="51" s="1"/>
  <c r="D29" i="51"/>
  <c r="D31" i="51" s="1"/>
  <c r="C29" i="51"/>
  <c r="C31" i="51" s="1"/>
  <c r="B29" i="51"/>
  <c r="B31" i="51" s="1"/>
  <c r="K21" i="51"/>
  <c r="K23" i="51" s="1"/>
  <c r="J21" i="51"/>
  <c r="J23" i="51" s="1"/>
  <c r="I21" i="51"/>
  <c r="I23" i="51" s="1"/>
  <c r="H21" i="51"/>
  <c r="H23" i="51" s="1"/>
  <c r="G21" i="51"/>
  <c r="G23" i="51" s="1"/>
  <c r="F21" i="51"/>
  <c r="F23" i="51" s="1"/>
  <c r="E21" i="51"/>
  <c r="E23" i="51" s="1"/>
  <c r="D21" i="51"/>
  <c r="D23" i="51" s="1"/>
  <c r="C21" i="51"/>
  <c r="C23" i="51" s="1"/>
  <c r="B21" i="51"/>
  <c r="B23" i="51" s="1"/>
  <c r="P17" i="51"/>
  <c r="M15" i="51"/>
  <c r="N6" i="51"/>
  <c r="O6" i="51" s="1"/>
  <c r="G5" i="51"/>
  <c r="G3" i="51"/>
  <c r="O347" i="56" l="1"/>
  <c r="S347" i="56" s="1"/>
  <c r="O264" i="56"/>
  <c r="S264" i="56" s="1"/>
  <c r="I306" i="56"/>
  <c r="J307" i="56"/>
  <c r="L306" i="56"/>
  <c r="Q306" i="56" s="1"/>
  <c r="Q265" i="56"/>
  <c r="N265" i="56"/>
  <c r="M265" i="56"/>
  <c r="M305" i="56"/>
  <c r="K306" i="56"/>
  <c r="N305" i="56"/>
  <c r="I349" i="56"/>
  <c r="J350" i="56"/>
  <c r="L349" i="56"/>
  <c r="K268" i="56"/>
  <c r="L266" i="56"/>
  <c r="I266" i="56"/>
  <c r="J267" i="56"/>
  <c r="Q348" i="56"/>
  <c r="N348" i="56"/>
  <c r="M348" i="56"/>
  <c r="K352" i="56"/>
  <c r="O304" i="56"/>
  <c r="S304" i="56" s="1"/>
  <c r="P19" i="51"/>
  <c r="M13" i="51"/>
  <c r="M11" i="51"/>
  <c r="M9" i="51"/>
  <c r="O348" i="56" l="1"/>
  <c r="S348" i="56" s="1"/>
  <c r="O265" i="56"/>
  <c r="S265" i="56" s="1"/>
  <c r="I307" i="56"/>
  <c r="J308" i="56"/>
  <c r="L307" i="56"/>
  <c r="Q307" i="56" s="1"/>
  <c r="Q349" i="56"/>
  <c r="N349" i="56"/>
  <c r="M349" i="56"/>
  <c r="K307" i="56"/>
  <c r="M306" i="56"/>
  <c r="N306" i="56"/>
  <c r="N266" i="56"/>
  <c r="Q266" i="56"/>
  <c r="M266" i="56"/>
  <c r="L350" i="56"/>
  <c r="I350" i="56"/>
  <c r="J351" i="56"/>
  <c r="K353" i="56"/>
  <c r="O305" i="56"/>
  <c r="S305" i="56" s="1"/>
  <c r="J268" i="56"/>
  <c r="L267" i="56"/>
  <c r="I267" i="56"/>
  <c r="O266" i="56" l="1"/>
  <c r="S266" i="56" s="1"/>
  <c r="O349" i="56"/>
  <c r="S349" i="56" s="1"/>
  <c r="I308" i="56"/>
  <c r="J309" i="56"/>
  <c r="L308" i="56"/>
  <c r="Q308" i="56" s="1"/>
  <c r="Q267" i="56"/>
  <c r="N267" i="56"/>
  <c r="M267" i="56"/>
  <c r="L268" i="56"/>
  <c r="I268" i="56"/>
  <c r="K308" i="56"/>
  <c r="M307" i="56"/>
  <c r="N307" i="56"/>
  <c r="K354" i="56"/>
  <c r="I351" i="56"/>
  <c r="J352" i="56"/>
  <c r="L351" i="56"/>
  <c r="Q350" i="56"/>
  <c r="N350" i="56"/>
  <c r="M350" i="56"/>
  <c r="O306" i="56"/>
  <c r="S306" i="56" s="1"/>
  <c r="O267" i="56" l="1"/>
  <c r="S267" i="56" s="1"/>
  <c r="L309" i="56"/>
  <c r="Q309" i="56" s="1"/>
  <c r="I309" i="56"/>
  <c r="J310" i="56"/>
  <c r="O350" i="56"/>
  <c r="S350" i="56" s="1"/>
  <c r="Q268" i="56"/>
  <c r="N268" i="56"/>
  <c r="M268" i="56"/>
  <c r="O307" i="56"/>
  <c r="S307" i="56" s="1"/>
  <c r="L352" i="56"/>
  <c r="I352" i="56"/>
  <c r="J353" i="56"/>
  <c r="K355" i="56"/>
  <c r="M308" i="56"/>
  <c r="K309" i="56"/>
  <c r="N308" i="56"/>
  <c r="N351" i="56"/>
  <c r="Q351" i="56"/>
  <c r="M351" i="56"/>
  <c r="O268" i="56" l="1"/>
  <c r="S268" i="56" s="1"/>
  <c r="O351" i="56"/>
  <c r="S351" i="56" s="1"/>
  <c r="I310" i="56"/>
  <c r="J311" i="56"/>
  <c r="L310" i="56"/>
  <c r="Q310" i="56" s="1"/>
  <c r="J354" i="56"/>
  <c r="L353" i="56"/>
  <c r="I353" i="56"/>
  <c r="Q352" i="56"/>
  <c r="N352" i="56"/>
  <c r="M352" i="56"/>
  <c r="K310" i="56"/>
  <c r="M309" i="56"/>
  <c r="N309" i="56"/>
  <c r="K356" i="56"/>
  <c r="O308" i="56"/>
  <c r="S308" i="56" s="1"/>
  <c r="AN8" i="4"/>
  <c r="O352" i="56" l="1"/>
  <c r="S352" i="56" s="1"/>
  <c r="J312" i="56"/>
  <c r="L311" i="56"/>
  <c r="Q311" i="56" s="1"/>
  <c r="I311" i="56"/>
  <c r="K357" i="56"/>
  <c r="O309" i="56"/>
  <c r="S309" i="56" s="1"/>
  <c r="M310" i="56"/>
  <c r="K311" i="56"/>
  <c r="N310" i="56"/>
  <c r="Q353" i="56"/>
  <c r="N353" i="56"/>
  <c r="M353" i="56"/>
  <c r="L354" i="56"/>
  <c r="I354" i="56"/>
  <c r="J355" i="56"/>
  <c r="O353" i="56" l="1"/>
  <c r="S353" i="56" s="1"/>
  <c r="I312" i="56"/>
  <c r="J313" i="56"/>
  <c r="L312" i="56"/>
  <c r="Q312" i="56" s="1"/>
  <c r="K312" i="56"/>
  <c r="M311" i="56"/>
  <c r="N311" i="56"/>
  <c r="J356" i="56"/>
  <c r="I355" i="56"/>
  <c r="L355" i="56"/>
  <c r="O310" i="56"/>
  <c r="S310" i="56" s="1"/>
  <c r="N354" i="56"/>
  <c r="Q354" i="56"/>
  <c r="M354" i="56"/>
  <c r="K358" i="56"/>
  <c r="O354" i="56" l="1"/>
  <c r="S354" i="56" s="1"/>
  <c r="J314" i="56"/>
  <c r="L313" i="56"/>
  <c r="Q313" i="56" s="1"/>
  <c r="I313" i="56"/>
  <c r="O311" i="56"/>
  <c r="S311" i="56" s="1"/>
  <c r="L356" i="56"/>
  <c r="I356" i="56"/>
  <c r="J357" i="56"/>
  <c r="K359" i="56"/>
  <c r="Q355" i="56"/>
  <c r="N355" i="56"/>
  <c r="M355" i="56"/>
  <c r="M312" i="56"/>
  <c r="K313" i="56"/>
  <c r="N312" i="56"/>
  <c r="O355" i="56" l="1"/>
  <c r="S355" i="56" s="1"/>
  <c r="O312" i="56"/>
  <c r="S312" i="56" s="1"/>
  <c r="I314" i="56"/>
  <c r="L314" i="56"/>
  <c r="Q314" i="56" s="1"/>
  <c r="J315" i="56"/>
  <c r="K314" i="56"/>
  <c r="M313" i="56"/>
  <c r="N313" i="56"/>
  <c r="J358" i="56"/>
  <c r="L357" i="56"/>
  <c r="I357" i="56"/>
  <c r="Q356" i="56"/>
  <c r="N356" i="56"/>
  <c r="M356" i="56"/>
  <c r="O356" i="56" l="1"/>
  <c r="S356" i="56" s="1"/>
  <c r="L315" i="56"/>
  <c r="Q315" i="56" s="1"/>
  <c r="I315" i="56"/>
  <c r="I358" i="56"/>
  <c r="J359" i="56"/>
  <c r="L358" i="56"/>
  <c r="O313" i="56"/>
  <c r="S313" i="56" s="1"/>
  <c r="Q357" i="56"/>
  <c r="N357" i="56"/>
  <c r="M357" i="56"/>
  <c r="K315" i="56"/>
  <c r="M314" i="56"/>
  <c r="N314" i="56"/>
  <c r="O357" i="56" l="1"/>
  <c r="S357" i="56" s="1"/>
  <c r="O314" i="56"/>
  <c r="S314" i="56" s="1"/>
  <c r="M315" i="56"/>
  <c r="N315" i="56"/>
  <c r="N358" i="56"/>
  <c r="Q358" i="56"/>
  <c r="M358" i="56"/>
  <c r="L359" i="56"/>
  <c r="I359" i="56"/>
  <c r="O358" i="56" l="1"/>
  <c r="S358" i="56" s="1"/>
  <c r="Q359" i="56"/>
  <c r="N359" i="56"/>
  <c r="M359" i="56"/>
  <c r="O315" i="56"/>
  <c r="S315" i="56" s="1"/>
  <c r="O359" i="56" l="1"/>
  <c r="S359" i="56" s="1"/>
  <c r="F7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문정일</author>
    <author>BSY-PC</author>
    <author>bsy</author>
    <author>pc_01</author>
  </authors>
  <commentList>
    <comment ref="D5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진행
완료
낙찰
포기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구조설계
구조검토
성능평가
구조감리
정밀진단
정밀점검
정기점검
공사점검
현황조사
기타용역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인천동명초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공고됨</t>
        </r>
      </text>
    </comment>
    <comment ref="O138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2/11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기초금액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195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대리님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조달청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입찰입니다</t>
        </r>
        <r>
          <rPr>
            <sz val="9"/>
            <color indexed="81"/>
            <rFont val="Tahoma"/>
            <family val="2"/>
          </rPr>
          <t xml:space="preserve">. 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놓았어요
제출서류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만들어주세요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투찰은</t>
        </r>
        <r>
          <rPr>
            <sz val="9"/>
            <color indexed="81"/>
            <rFont val="Tahoma"/>
            <family val="2"/>
          </rPr>
          <t xml:space="preserve"> g2b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H236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대리님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조달청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입찰입니다</t>
        </r>
        <r>
          <rPr>
            <sz val="9"/>
            <color indexed="81"/>
            <rFont val="Tahoma"/>
            <family val="2"/>
          </rPr>
          <t xml:space="preserve">. 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놓았어요
제출서류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만들어주세요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투찰은</t>
        </r>
        <r>
          <rPr>
            <sz val="9"/>
            <color indexed="81"/>
            <rFont val="Tahoma"/>
            <family val="2"/>
          </rPr>
          <t xml:space="preserve"> g2b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H237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대리님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조달청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입찰입니다</t>
        </r>
        <r>
          <rPr>
            <sz val="9"/>
            <color indexed="81"/>
            <rFont val="Tahoma"/>
            <family val="2"/>
          </rPr>
          <t xml:space="preserve">. 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놓았어요
제출서류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만들어주세요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투찰은</t>
        </r>
        <r>
          <rPr>
            <sz val="9"/>
            <color indexed="81"/>
            <rFont val="Tahoma"/>
            <family val="2"/>
          </rPr>
          <t xml:space="preserve"> g2b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I433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맑은 고딕"/>
            <family val="3"/>
            <charset val="129"/>
            <scheme val="major"/>
          </rPr>
          <t>투찰시 첨부문서 필요(안전진단전문기관 사본, 정밀안전진단 교육 수료증 사본, 건설기술인 보유 증명서</t>
        </r>
      </text>
    </comment>
    <comment ref="I434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맑은 고딕"/>
            <family val="3"/>
            <charset val="129"/>
            <scheme val="major"/>
          </rPr>
          <t>투찰시 첨부문서 필요(안전진단전문기관 사본, 정밀안전진단 교육 수료증 사본, 건설기술인 보유 증명서</t>
        </r>
      </text>
    </comment>
    <comment ref="I447" authorId="2" shapeId="0" xr:uid="{00000000-0006-0000-0100-00000A000000}">
      <text>
        <r>
          <rPr>
            <b/>
            <sz val="9"/>
            <color indexed="81"/>
            <rFont val="Tahoma"/>
            <family val="2"/>
          </rPr>
          <t>bsy:</t>
        </r>
        <r>
          <rPr>
            <b/>
            <sz val="9"/>
            <color indexed="81"/>
            <rFont val="돋움"/>
            <family val="3"/>
            <charset val="129"/>
          </rPr>
          <t>강선미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과장님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투찰해주세요</t>
        </r>
      </text>
    </comment>
    <comment ref="I449" authorId="2" shapeId="0" xr:uid="{00000000-0006-0000-0100-00000B000000}">
      <text>
        <r>
          <rPr>
            <b/>
            <sz val="9"/>
            <color indexed="81"/>
            <rFont val="Tahoma"/>
            <family val="2"/>
          </rPr>
          <t>bsy: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강선미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투찰해주세요</t>
        </r>
      </text>
    </comment>
    <comment ref="I471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안전진단전문기관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건축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안전진단전문기관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종합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안전점검전문기관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건축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책임기술자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견적서제출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첨부서류로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未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낙찰자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未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낙찰자에서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제외됨</t>
        </r>
        <r>
          <rPr>
            <sz val="9"/>
            <color indexed="81"/>
            <rFont val="Tahoma"/>
            <family val="2"/>
          </rPr>
          <t xml:space="preserve">    </t>
        </r>
      </text>
    </comment>
    <comment ref="I472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안전진단전문기관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건축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안전진단전문기관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종합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안전점검전문기관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건축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책임기술자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견적서제출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첨부서류로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未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낙찰자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未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낙찰자에서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제외됨</t>
        </r>
        <r>
          <rPr>
            <sz val="9"/>
            <color indexed="81"/>
            <rFont val="Tahoma"/>
            <family val="2"/>
          </rPr>
          <t xml:space="preserve">    </t>
        </r>
      </text>
    </comment>
    <comment ref="I493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입찰참가신청시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첨부서류</t>
        </r>
        <r>
          <rPr>
            <sz val="9"/>
            <color indexed="81"/>
            <rFont val="Tahoma"/>
            <family val="2"/>
          </rPr>
          <t xml:space="preserve"> 
1.</t>
        </r>
        <r>
          <rPr>
            <sz val="9"/>
            <color indexed="81"/>
            <rFont val="돋움"/>
            <family val="3"/>
            <charset val="129"/>
          </rPr>
          <t xml:space="preserve">보유증명서
</t>
        </r>
        <r>
          <rPr>
            <sz val="9"/>
            <color indexed="81"/>
            <rFont val="Tahoma"/>
            <family val="2"/>
          </rPr>
          <t xml:space="preserve">2.fms  </t>
        </r>
        <r>
          <rPr>
            <sz val="9"/>
            <color indexed="81"/>
            <rFont val="돋움"/>
            <family val="3"/>
            <charset val="129"/>
          </rPr>
          <t>기술자등록증</t>
        </r>
        <r>
          <rPr>
            <sz val="9"/>
            <color indexed="81"/>
            <rFont val="Tahoma"/>
            <family val="2"/>
          </rPr>
          <t xml:space="preserve"> 
3.</t>
        </r>
        <r>
          <rPr>
            <sz val="9"/>
            <color indexed="81"/>
            <rFont val="돋움"/>
            <family val="3"/>
            <charset val="129"/>
          </rPr>
          <t xml:space="preserve">교육이수증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>안전짐단점문기관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등록증</t>
        </r>
        <r>
          <rPr>
            <sz val="9"/>
            <color indexed="81"/>
            <rFont val="Tahoma"/>
            <family val="2"/>
          </rPr>
          <t xml:space="preserve"> 
***</t>
        </r>
        <r>
          <rPr>
            <sz val="9"/>
            <color indexed="81"/>
            <rFont val="돋움"/>
            <family val="3"/>
            <charset val="129"/>
          </rPr>
          <t>원본과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상이없음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할것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494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BSY-PC:
</t>
        </r>
        <r>
          <rPr>
            <sz val="9"/>
            <color indexed="81"/>
            <rFont val="돋움"/>
            <family val="3"/>
            <charset val="129"/>
          </rPr>
          <t>입찰참가신청시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첨부서류</t>
        </r>
        <r>
          <rPr>
            <sz val="9"/>
            <color indexed="81"/>
            <rFont val="Tahoma"/>
            <family val="2"/>
          </rPr>
          <t xml:space="preserve"> 
1.</t>
        </r>
        <r>
          <rPr>
            <sz val="9"/>
            <color indexed="81"/>
            <rFont val="돋움"/>
            <family val="3"/>
            <charset val="129"/>
          </rPr>
          <t xml:space="preserve">보유증명서
</t>
        </r>
        <r>
          <rPr>
            <sz val="9"/>
            <color indexed="81"/>
            <rFont val="Tahoma"/>
            <family val="2"/>
          </rPr>
          <t xml:space="preserve">2.fms  </t>
        </r>
        <r>
          <rPr>
            <sz val="9"/>
            <color indexed="81"/>
            <rFont val="돋움"/>
            <family val="3"/>
            <charset val="129"/>
          </rPr>
          <t>기술자등록증</t>
        </r>
        <r>
          <rPr>
            <sz val="9"/>
            <color indexed="81"/>
            <rFont val="Tahoma"/>
            <family val="2"/>
          </rPr>
          <t xml:space="preserve"> 
3.</t>
        </r>
        <r>
          <rPr>
            <sz val="9"/>
            <color indexed="81"/>
            <rFont val="돋움"/>
            <family val="3"/>
            <charset val="129"/>
          </rPr>
          <t xml:space="preserve">교육이수증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>안전짐단점문기관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등록증</t>
        </r>
        <r>
          <rPr>
            <sz val="9"/>
            <color indexed="81"/>
            <rFont val="Tahoma"/>
            <family val="2"/>
          </rPr>
          <t xml:space="preserve"> 
***</t>
        </r>
        <r>
          <rPr>
            <sz val="9"/>
            <color indexed="81"/>
            <rFont val="돋움"/>
            <family val="3"/>
            <charset val="129"/>
          </rPr>
          <t>원본과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상이없음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할것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497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033-249-6411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할것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내진성능평가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)</t>
        </r>
      </text>
    </comment>
    <comment ref="I499" authorId="2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bsy: </t>
        </r>
        <r>
          <rPr>
            <b/>
            <sz val="9"/>
            <color indexed="81"/>
            <rFont val="돋움"/>
            <family val="3"/>
            <charset val="129"/>
          </rPr>
          <t>첨부서류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안전잔단전문기관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등록증</t>
        </r>
        <r>
          <rPr>
            <sz val="9"/>
            <color indexed="81"/>
            <rFont val="Tahoma"/>
            <family val="2"/>
          </rPr>
          <t xml:space="preserve"> 
2. </t>
        </r>
        <r>
          <rPr>
            <sz val="9"/>
            <color indexed="81"/>
            <rFont val="돋움"/>
            <family val="3"/>
            <charset val="129"/>
          </rPr>
          <t>책임기술자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건축구조기술사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보유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기술자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보유증명서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공고일</t>
        </r>
        <r>
          <rPr>
            <sz val="9"/>
            <color indexed="81"/>
            <rFont val="Tahoma"/>
            <family val="2"/>
          </rPr>
          <t xml:space="preserve"> 4/21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
4. </t>
        </r>
        <r>
          <rPr>
            <sz val="9"/>
            <color indexed="81"/>
            <rFont val="돋움"/>
            <family val="3"/>
            <charset val="129"/>
          </rPr>
          <t>정밀안전진단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교육이수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수료증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500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 xml:space="preserve">bsy: : </t>
        </r>
        <r>
          <rPr>
            <b/>
            <sz val="9"/>
            <color indexed="81"/>
            <rFont val="돋움"/>
            <family val="3"/>
            <charset val="129"/>
          </rPr>
          <t>첨부서류</t>
        </r>
        <r>
          <rPr>
            <b/>
            <sz val="9"/>
            <color indexed="81"/>
            <rFont val="Tahoma"/>
            <family val="2"/>
          </rPr>
          <t xml:space="preserve">
1. </t>
        </r>
        <r>
          <rPr>
            <b/>
            <sz val="9"/>
            <color indexed="81"/>
            <rFont val="돋움"/>
            <family val="3"/>
            <charset val="129"/>
          </rPr>
          <t>안전잔단전문기관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등록증</t>
        </r>
        <r>
          <rPr>
            <b/>
            <sz val="9"/>
            <color indexed="81"/>
            <rFont val="Tahoma"/>
            <family val="2"/>
          </rPr>
          <t xml:space="preserve"> 
2. </t>
        </r>
        <r>
          <rPr>
            <b/>
            <sz val="9"/>
            <color indexed="81"/>
            <rFont val="돋움"/>
            <family val="3"/>
            <charset val="129"/>
          </rPr>
          <t>책임기술자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건축구조기술사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보유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돋움"/>
            <family val="3"/>
            <charset val="129"/>
          </rPr>
          <t>기술자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보유증명서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공고일</t>
        </r>
        <r>
          <rPr>
            <b/>
            <sz val="9"/>
            <color indexed="81"/>
            <rFont val="Tahoma"/>
            <family val="2"/>
          </rPr>
          <t xml:space="preserve"> 4/21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
4. </t>
        </r>
        <r>
          <rPr>
            <b/>
            <sz val="9"/>
            <color indexed="81"/>
            <rFont val="돋움"/>
            <family val="3"/>
            <charset val="129"/>
          </rPr>
          <t>정밀안전진단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교육이수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수료증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I505" authorId="2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bsy:: </t>
        </r>
        <r>
          <rPr>
            <b/>
            <sz val="9"/>
            <color indexed="81"/>
            <rFont val="돋움"/>
            <family val="3"/>
            <charset val="129"/>
          </rPr>
          <t>첨부서류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원본과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상이없음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원본대조필이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안전잔단전문기관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등록증</t>
        </r>
        <r>
          <rPr>
            <sz val="9"/>
            <color indexed="81"/>
            <rFont val="Tahoma"/>
            <family val="2"/>
          </rPr>
          <t xml:space="preserve"> 
2. </t>
        </r>
        <r>
          <rPr>
            <sz val="9"/>
            <color indexed="81"/>
            <rFont val="돋움"/>
            <family val="3"/>
            <charset val="129"/>
          </rPr>
          <t xml:space="preserve">법인등기부등본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 xml:space="preserve">사업자등록증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책임기술자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건축구조기술사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업체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책임기술자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교육이수증</t>
        </r>
        <r>
          <rPr>
            <sz val="9"/>
            <color indexed="81"/>
            <rFont val="Tahoma"/>
            <family val="2"/>
          </rPr>
          <t xml:space="preserve"> 
6. </t>
        </r>
        <r>
          <rPr>
            <sz val="9"/>
            <color indexed="81"/>
            <rFont val="돋움"/>
            <family val="3"/>
            <charset val="129"/>
          </rPr>
          <t>보유증명서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공고일기준</t>
        </r>
        <r>
          <rPr>
            <sz val="9"/>
            <color indexed="81"/>
            <rFont val="Tahoma"/>
            <family val="2"/>
          </rPr>
          <t>4/22)</t>
        </r>
      </text>
    </comment>
    <comment ref="I506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 xml:space="preserve">bsy: : </t>
        </r>
        <r>
          <rPr>
            <b/>
            <sz val="9"/>
            <color indexed="81"/>
            <rFont val="돋움"/>
            <family val="3"/>
            <charset val="129"/>
          </rPr>
          <t>첨부서류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원본과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상이없음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원본대조필이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안전잔단전문기관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등록증</t>
        </r>
        <r>
          <rPr>
            <sz val="9"/>
            <color indexed="81"/>
            <rFont val="Tahoma"/>
            <family val="2"/>
          </rPr>
          <t xml:space="preserve"> 
2. </t>
        </r>
        <r>
          <rPr>
            <sz val="9"/>
            <color indexed="81"/>
            <rFont val="돋움"/>
            <family val="3"/>
            <charset val="129"/>
          </rPr>
          <t xml:space="preserve">법인등기부등본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 xml:space="preserve">사업자등록증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책임기술자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건축구조기술사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업체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책임기술자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교육이수증</t>
        </r>
        <r>
          <rPr>
            <sz val="9"/>
            <color indexed="81"/>
            <rFont val="Tahoma"/>
            <family val="2"/>
          </rPr>
          <t xml:space="preserve"> 
6. </t>
        </r>
        <r>
          <rPr>
            <sz val="9"/>
            <color indexed="81"/>
            <rFont val="돋움"/>
            <family val="3"/>
            <charset val="129"/>
          </rPr>
          <t>보유증명서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공고일기준</t>
        </r>
        <r>
          <rPr>
            <sz val="9"/>
            <color indexed="81"/>
            <rFont val="Tahoma"/>
            <family val="2"/>
          </rPr>
          <t xml:space="preserve">4/22) </t>
        </r>
      </text>
    </comment>
    <comment ref="I558" authorId="2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bsy: 
  </t>
        </r>
        <r>
          <rPr>
            <b/>
            <sz val="9"/>
            <color indexed="81"/>
            <rFont val="돋움"/>
            <family val="3"/>
            <charset val="129"/>
          </rPr>
          <t>첨부서류</t>
        </r>
        <r>
          <rPr>
            <b/>
            <sz val="9"/>
            <color indexed="81"/>
            <rFont val="Tahoma"/>
            <family val="2"/>
          </rPr>
          <t xml:space="preserve">
  </t>
        </r>
        <r>
          <rPr>
            <b/>
            <sz val="9"/>
            <color indexed="81"/>
            <rFont val="돋움"/>
            <family val="3"/>
            <charset val="129"/>
          </rPr>
          <t>원본과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이상없음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보유증명서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최근것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) 
2. </t>
        </r>
        <r>
          <rPr>
            <sz val="9"/>
            <color indexed="81"/>
            <rFont val="돋움"/>
            <family val="3"/>
            <charset val="129"/>
          </rPr>
          <t>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책임기술자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증빙서류</t>
        </r>
        <r>
          <rPr>
            <sz val="9"/>
            <color indexed="81"/>
            <rFont val="Tahoma"/>
            <family val="2"/>
          </rPr>
          <t xml:space="preserve">'
3 </t>
        </r>
        <r>
          <rPr>
            <sz val="9"/>
            <color indexed="81"/>
            <rFont val="돋움"/>
            <family val="3"/>
            <charset val="129"/>
          </rPr>
          <t xml:space="preserve">책임기술자죠육이수증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암전짐단전문기관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등록증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K570" authorId="3" shapeId="0" xr:uid="{00000000-0006-0000-0100-000016000000}">
      <text>
        <r>
          <rPr>
            <b/>
            <sz val="9"/>
            <color indexed="81"/>
            <rFont val="돋움"/>
            <family val="3"/>
            <charset val="129"/>
          </rPr>
          <t>참가등록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사업수행능력평가서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제출
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방문제출</t>
        </r>
      </text>
    </comment>
    <comment ref="I642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BSY-PC:  
</t>
        </r>
        <r>
          <rPr>
            <b/>
            <sz val="9"/>
            <color indexed="81"/>
            <rFont val="돋움"/>
            <family val="3"/>
            <charset val="129"/>
          </rPr>
          <t>자격미달이유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한국도로공사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정밀안전진단용역</t>
        </r>
        <r>
          <rPr>
            <sz val="9"/>
            <color indexed="81"/>
            <rFont val="Tahoma"/>
            <family val="2"/>
          </rPr>
          <t xml:space="preserve"> -. </t>
        </r>
        <r>
          <rPr>
            <sz val="9"/>
            <color indexed="81"/>
            <rFont val="돋움"/>
            <family val="3"/>
            <charset val="129"/>
          </rPr>
          <t>한국도로공사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정밀안전진단용역</t>
        </r>
      </text>
    </comment>
    <comment ref="I650" authorId="2" shapeId="0" xr:uid="{00000000-0006-0000-0100-000018000000}">
      <text>
        <r>
          <rPr>
            <b/>
            <sz val="9"/>
            <color indexed="81"/>
            <rFont val="Tahoma"/>
            <family val="2"/>
          </rPr>
          <t>bsy: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나라장터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</text>
    </comment>
    <comment ref="B671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정밀안전진단용역만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67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Z687" authorId="1" shapeId="0" xr:uid="{00000000-0006-0000-0100-00001B000000}">
      <text>
        <r>
          <rPr>
            <b/>
            <sz val="9"/>
            <color indexed="81"/>
            <rFont val="맑은 고딕"/>
            <family val="2"/>
            <charset val="129"/>
          </rPr>
          <t xml:space="preserve">타워크레인 설지 해체 1회 비용, 횟수 추가시 추가용역비 발생 </t>
        </r>
      </text>
    </comment>
    <comment ref="Z688" authorId="1" shapeId="0" xr:uid="{00000000-0006-0000-0100-00001C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타워크레인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추가용역비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Z689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타워크레인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추가용역비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E752" authorId="2" shapeId="0" xr:uid="{00000000-0006-0000-0100-00001E000000}">
      <text>
        <r>
          <rPr>
            <b/>
            <sz val="9"/>
            <color indexed="81"/>
            <rFont val="Tahoma"/>
            <family val="2"/>
          </rPr>
          <t>bsy: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투찰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정밀안전진단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준공실적으로만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F817" authorId="3" shapeId="0" xr:uid="{00000000-0006-0000-0100-00001F000000}">
      <text>
        <r>
          <rPr>
            <b/>
            <sz val="9"/>
            <color indexed="81"/>
            <rFont val="Tahoma"/>
            <family val="2"/>
          </rPr>
          <t>pc_01: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 xml:space="preserve">보유증명서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구조기술사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자격증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원본대조필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교육이수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수료증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 xml:space="preserve">경력증명서
</t>
        </r>
      </text>
    </comment>
    <comment ref="F840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BSY-PC:                     </t>
        </r>
        <r>
          <rPr>
            <b/>
            <sz val="9"/>
            <color indexed="81"/>
            <rFont val="돋움"/>
            <family val="3"/>
            <charset val="129"/>
          </rPr>
          <t>국가청도공단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전자조달시스템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https://ebid.kr.or.kr/</t>
        </r>
      </text>
    </comment>
    <comment ref="F841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BSY-PC:
</t>
        </r>
        <r>
          <rPr>
            <b/>
            <sz val="9"/>
            <color indexed="81"/>
            <rFont val="돋움"/>
            <family val="3"/>
            <charset val="129"/>
          </rPr>
          <t>국가청도공단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전자조달시스템</t>
        </r>
        <r>
          <rPr>
            <b/>
            <sz val="9"/>
            <color indexed="81"/>
            <rFont val="Tahoma"/>
            <family val="2"/>
          </rPr>
          <t xml:space="preserve"> 
https://ebid.kr.or.kr/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43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투찰시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F858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첨부서류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안전점검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신청서</t>
        </r>
        <r>
          <rPr>
            <sz val="9"/>
            <color indexed="81"/>
            <rFont val="Tahoma"/>
            <family val="2"/>
          </rPr>
          <t xml:space="preserve">/ </t>
        </r>
        <r>
          <rPr>
            <sz val="9"/>
            <color indexed="81"/>
            <rFont val="돋움"/>
            <family val="3"/>
            <charset val="129"/>
          </rPr>
          <t>사업수행능력평가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심사표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수행능력평가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참여신청서</t>
        </r>
      </text>
    </comment>
    <comment ref="F886" authorId="3" shapeId="0" xr:uid="{00000000-0006-0000-0100-000024000000}">
      <text>
        <r>
          <rPr>
            <b/>
            <sz val="9"/>
            <color indexed="81"/>
            <rFont val="돋움"/>
            <family val="3"/>
            <charset val="129"/>
          </rPr>
          <t xml:space="preserve">지문인식자예외
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개인인증서로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투찰</t>
        </r>
      </text>
    </comment>
    <comment ref="H1030" authorId="2" shapeId="0" xr:uid="{3644B2DE-F6AD-435F-A449-31DD71490170}">
      <text>
        <r>
          <rPr>
            <b/>
            <sz val="9"/>
            <color indexed="81"/>
            <rFont val="Tahoma"/>
            <family val="2"/>
          </rPr>
          <t>bsy: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전영서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대리님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완료했습니다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BSY-PC</author>
  </authors>
  <commentList>
    <comment ref="A3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BSY-PC: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부채총계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타인자본</t>
        </r>
        <r>
          <rPr>
            <sz val="9"/>
            <color indexed="81"/>
            <rFont val="Tahoma"/>
            <family val="2"/>
          </rPr>
          <t xml:space="preserve">) / </t>
        </r>
        <r>
          <rPr>
            <sz val="9"/>
            <color indexed="81"/>
            <rFont val="돋움"/>
            <family val="3"/>
            <charset val="129"/>
          </rPr>
          <t>자본총계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자기자본</t>
        </r>
        <r>
          <rPr>
            <sz val="9"/>
            <color indexed="81"/>
            <rFont val="Tahoma"/>
            <family val="2"/>
          </rPr>
          <t>)*100</t>
        </r>
      </text>
    </comment>
  </commentList>
</comments>
</file>

<file path=xl/sharedStrings.xml><?xml version="1.0" encoding="utf-8"?>
<sst xmlns="http://schemas.openxmlformats.org/spreadsheetml/2006/main" count="7009" uniqueCount="2164">
  <si>
    <t>기초금액</t>
    <phoneticPr fontId="3" type="noConversion"/>
  </si>
  <si>
    <t>용역명</t>
    <phoneticPr fontId="3" type="noConversion"/>
  </si>
  <si>
    <t>번호</t>
    <phoneticPr fontId="3" type="noConversion"/>
  </si>
  <si>
    <t>공고번호</t>
    <phoneticPr fontId="3" type="noConversion"/>
  </si>
  <si>
    <t>예산</t>
    <phoneticPr fontId="3" type="noConversion"/>
  </si>
  <si>
    <t>범위</t>
    <phoneticPr fontId="3" type="noConversion"/>
  </si>
  <si>
    <t>하한</t>
    <phoneticPr fontId="3" type="noConversion"/>
  </si>
  <si>
    <t>상한</t>
    <phoneticPr fontId="3" type="noConversion"/>
  </si>
  <si>
    <t>개찰</t>
    <phoneticPr fontId="3" type="noConversion"/>
  </si>
  <si>
    <t>일정</t>
    <phoneticPr fontId="3" type="noConversion"/>
  </si>
  <si>
    <t>투찰</t>
    <phoneticPr fontId="3" type="noConversion"/>
  </si>
  <si>
    <t>입찰리스트</t>
    <phoneticPr fontId="3" type="noConversion"/>
  </si>
  <si>
    <t>낙찰     하한율</t>
    <phoneticPr fontId="3" type="noConversion"/>
  </si>
  <si>
    <t>예가산정</t>
    <phoneticPr fontId="3" type="noConversion"/>
  </si>
  <si>
    <t>금액</t>
    <phoneticPr fontId="3" type="noConversion"/>
  </si>
  <si>
    <t>낙찰     /기초</t>
    <phoneticPr fontId="3" type="noConversion"/>
  </si>
  <si>
    <t>낙찰사</t>
    <phoneticPr fontId="3" type="noConversion"/>
  </si>
  <si>
    <t xml:space="preserve">  </t>
  </si>
  <si>
    <t xml:space="preserve">낙찰하한선 미달 </t>
  </si>
  <si>
    <t>04 15</t>
  </si>
  <si>
    <t>01 15</t>
  </si>
  <si>
    <t>예정가</t>
    <phoneticPr fontId="3" type="noConversion"/>
  </si>
  <si>
    <t>예정가비율</t>
    <phoneticPr fontId="3" type="noConversion"/>
  </si>
  <si>
    <t>지역</t>
    <phoneticPr fontId="3" type="noConversion"/>
  </si>
  <si>
    <t>문정일</t>
  </si>
  <si>
    <t>주식회사 합 건설방재기술단</t>
  </si>
  <si>
    <t>김민수</t>
  </si>
  <si>
    <t>입찰 점수</t>
    <phoneticPr fontId="3" type="noConversion"/>
  </si>
  <si>
    <t>김영진</t>
  </si>
  <si>
    <t>24-FD-52-87-FF-68</t>
  </si>
  <si>
    <t>집</t>
  </si>
  <si>
    <t>74-D4-35-82-43-D1</t>
  </si>
  <si>
    <t>94-DE-8O-6C-9F-73</t>
  </si>
  <si>
    <t>손지현</t>
  </si>
  <si>
    <t>BC-AE-C5-6D-35-CF</t>
  </si>
  <si>
    <t>오정근</t>
  </si>
  <si>
    <t>94-DE-80-6C-A0-B2</t>
  </si>
  <si>
    <t>이신형</t>
  </si>
  <si>
    <t>94-DE-8O-6C-9F-AE</t>
  </si>
  <si>
    <t>홍효주</t>
  </si>
  <si>
    <t>BC-5F-F4-2A-5O-AA</t>
  </si>
  <si>
    <t>14-DD-A9-4E-E1-A6</t>
  </si>
  <si>
    <t>im-pc</t>
  </si>
  <si>
    <t>F4-6D-O4-D1-99-0C</t>
  </si>
  <si>
    <t>서버pc</t>
  </si>
  <si>
    <t>낙찰사정율</t>
    <phoneticPr fontId="3" type="noConversion"/>
  </si>
  <si>
    <t>추천요율</t>
    <phoneticPr fontId="3" type="noConversion"/>
  </si>
  <si>
    <t>낙찰비율(%)</t>
    <phoneticPr fontId="3" type="noConversion"/>
  </si>
  <si>
    <t>비율차(%)</t>
    <phoneticPr fontId="3" type="noConversion"/>
  </si>
  <si>
    <t>투찰/기초</t>
    <phoneticPr fontId="3" type="noConversion"/>
  </si>
  <si>
    <t>일맥
(투찰율)</t>
    <phoneticPr fontId="3" type="noConversion"/>
  </si>
  <si>
    <t>감점</t>
    <phoneticPr fontId="3" type="noConversion"/>
  </si>
  <si>
    <t>개시</t>
    <phoneticPr fontId="3" type="noConversion"/>
  </si>
  <si>
    <t>13 11</t>
  </si>
  <si>
    <t>12 01</t>
  </si>
  <si>
    <t>15 14</t>
  </si>
  <si>
    <t>주식회사 한국구조안전기술</t>
  </si>
  <si>
    <t>박만철</t>
  </si>
  <si>
    <t>주식회사 민엔지니어링</t>
  </si>
  <si>
    <t>지정민</t>
  </si>
  <si>
    <t>주식회사 와이구조엔지니어링</t>
  </si>
  <si>
    <t>이용호</t>
  </si>
  <si>
    <t>(주)일맥구조엔지니어링</t>
  </si>
  <si>
    <t>15 13</t>
  </si>
  <si>
    <t>02 15</t>
  </si>
  <si>
    <t>14 07</t>
  </si>
  <si>
    <t>주식회사 링크이앤씨</t>
  </si>
  <si>
    <t>01 03</t>
  </si>
  <si>
    <t>엘림 주식회사</t>
  </si>
  <si>
    <t>김순영</t>
  </si>
  <si>
    <t>경인엔지니어링(주)</t>
  </si>
  <si>
    <t>장기정</t>
  </si>
  <si>
    <t>01 10</t>
  </si>
  <si>
    <t>08 07</t>
  </si>
  <si>
    <t>06 03</t>
  </si>
  <si>
    <t>(주)한국건설안전공사</t>
  </si>
  <si>
    <t xml:space="preserve">예가초과 </t>
  </si>
  <si>
    <t>135-81-23685</t>
  </si>
  <si>
    <t>(주)건축사사무소광장</t>
  </si>
  <si>
    <t>206-81-87865</t>
  </si>
  <si>
    <t>10 15</t>
  </si>
  <si>
    <t>지티엔지니어링 주식회사</t>
  </si>
  <si>
    <t>강희용</t>
  </si>
  <si>
    <t>세이프씨아이디(주)</t>
  </si>
  <si>
    <t>박천식</t>
  </si>
  <si>
    <t>변시연</t>
  </si>
  <si>
    <t>20211223567 - 00</t>
    <phoneticPr fontId="3" type="noConversion"/>
  </si>
  <si>
    <t xml:space="preserve">건설공사(건축분야) 안전점검 수행기관 지정 공고[초월읍 신월리 605번지 외 3필지] </t>
    <phoneticPr fontId="3" type="noConversion"/>
  </si>
  <si>
    <r>
      <rPr>
        <b/>
        <sz val="11"/>
        <color rgb="FF646656"/>
        <rFont val="맑은 고딕"/>
        <family val="2"/>
        <charset val="129"/>
      </rPr>
      <t>유형기준</t>
    </r>
    <r>
      <rPr>
        <b/>
        <sz val="11"/>
        <color rgb="FF646656"/>
        <rFont val="Arial"/>
        <family val="2"/>
      </rPr>
      <t xml:space="preserve"> </t>
    </r>
    <r>
      <rPr>
        <b/>
        <sz val="11"/>
        <color rgb="FF646656"/>
        <rFont val="맑은 고딕"/>
        <family val="2"/>
        <charset val="129"/>
      </rPr>
      <t>가격점수</t>
    </r>
    <phoneticPr fontId="3" type="noConversion"/>
  </si>
  <si>
    <t>가격감점</t>
    <phoneticPr fontId="3" type="noConversion"/>
  </si>
  <si>
    <t>원PQ점수</t>
    <phoneticPr fontId="3" type="noConversion"/>
  </si>
  <si>
    <t>총점</t>
    <phoneticPr fontId="3" type="noConversion"/>
  </si>
  <si>
    <t>주식회사 정우구조엔지니어링</t>
  </si>
  <si>
    <t>주식회사 에이톰엔지니어링</t>
  </si>
  <si>
    <t>주식회사 제이더블유이앤씨</t>
  </si>
  <si>
    <t>주식회사 홍익기술단</t>
  </si>
  <si>
    <t>평점</t>
    <phoneticPr fontId="3" type="noConversion"/>
  </si>
  <si>
    <t>구분</t>
    <phoneticPr fontId="3" type="noConversion"/>
  </si>
  <si>
    <t>경영상태</t>
    <phoneticPr fontId="3" type="noConversion"/>
  </si>
  <si>
    <t>특별신인도</t>
    <phoneticPr fontId="3" type="noConversion"/>
  </si>
  <si>
    <t>신인도</t>
    <phoneticPr fontId="3" type="noConversion"/>
  </si>
  <si>
    <t>입찰가격</t>
    <phoneticPr fontId="3" type="noConversion"/>
  </si>
  <si>
    <t>합계</t>
    <phoneticPr fontId="3" type="noConversion"/>
  </si>
  <si>
    <t>배점</t>
    <phoneticPr fontId="3" type="noConversion"/>
  </si>
  <si>
    <t>[입찰가격 계산] - 2019.08.27 문정일 작성</t>
    <phoneticPr fontId="3" type="noConversion"/>
  </si>
  <si>
    <t>-</t>
    <phoneticPr fontId="3" type="noConversion"/>
  </si>
  <si>
    <t>예정금액</t>
    <phoneticPr fontId="3" type="noConversion"/>
  </si>
  <si>
    <t>낙찰금액</t>
    <phoneticPr fontId="3" type="noConversion"/>
  </si>
  <si>
    <t>입찰가격 평점산식</t>
    <phoneticPr fontId="3" type="noConversion"/>
  </si>
  <si>
    <t>1억미만</t>
    <phoneticPr fontId="3" type="noConversion"/>
  </si>
  <si>
    <t>(90-20*(88/100-입찰가격/예정가격)*100), 입찰가격이 예정가격이하로서 예정가격이 88.25이상인 경우 평점은 85점으로 한다.</t>
    <phoneticPr fontId="3" type="noConversion"/>
  </si>
  <si>
    <t>=</t>
    <phoneticPr fontId="3" type="noConversion"/>
  </si>
  <si>
    <t>1억이상 2억미만</t>
    <phoneticPr fontId="3" type="noConversion"/>
  </si>
  <si>
    <t>(80-20*(88/100-입찰가격/예정가격)*100), 입찰가격이 예정가격이하로서 예정가격이 88.25이상인 경우 평점은 75점으로 한다.</t>
    <phoneticPr fontId="3" type="noConversion"/>
  </si>
  <si>
    <t>2억이상 5억미만</t>
    <phoneticPr fontId="3" type="noConversion"/>
  </si>
  <si>
    <t>(50-4*(88/100-입찰가격/예정가격)*100), 입찰가격이 예정가격이하로서 예정가격이 89.25이상인 경우 평점은 45점으로 한다.</t>
    <phoneticPr fontId="3" type="noConversion"/>
  </si>
  <si>
    <t>한국은행 발행 기업경영분석 보고서</t>
    <phoneticPr fontId="3" type="noConversion"/>
  </si>
  <si>
    <t>(60-4*(88/100-입찰가격/예정가격)*100), 입찰가격이 예정가격이하로서 예정가격이 89.25이상인 경우 평점은 55점으로 한다.</t>
    <phoneticPr fontId="3" type="noConversion"/>
  </si>
  <si>
    <t>M72. 건축기술, 엔지니어링 및 기타 과학기술 서비스업</t>
    <phoneticPr fontId="3" type="noConversion"/>
  </si>
  <si>
    <t>일맥구조</t>
    <phoneticPr fontId="3" type="noConversion"/>
  </si>
  <si>
    <t>링크이앤씨</t>
  </si>
  <si>
    <t>링크</t>
    <phoneticPr fontId="3" type="noConversion"/>
  </si>
  <si>
    <t>링크</t>
    <phoneticPr fontId="3" type="noConversion"/>
  </si>
  <si>
    <t>2015년도</t>
    <phoneticPr fontId="3" type="noConversion"/>
  </si>
  <si>
    <t>2016년도</t>
    <phoneticPr fontId="3" type="noConversion"/>
  </si>
  <si>
    <t>2017년도</t>
    <phoneticPr fontId="3" type="noConversion"/>
  </si>
  <si>
    <t>2018년도</t>
  </si>
  <si>
    <t>2019년도</t>
    <phoneticPr fontId="3" type="noConversion"/>
  </si>
  <si>
    <t>2021년</t>
    <phoneticPr fontId="3" type="noConversion"/>
  </si>
  <si>
    <t>2018철도청</t>
  </si>
  <si>
    <t>자기자본비율</t>
    <phoneticPr fontId="3" type="noConversion"/>
  </si>
  <si>
    <t>총자산</t>
    <phoneticPr fontId="3" type="noConversion"/>
  </si>
  <si>
    <t>배점한도-5*[(91/100-입찰가격/예정가격)*100]</t>
    <phoneticPr fontId="3" type="noConversion"/>
  </si>
  <si>
    <t>자기자본</t>
    <phoneticPr fontId="3" type="noConversion"/>
  </si>
  <si>
    <t>자기자본비율(실제)</t>
    <phoneticPr fontId="3" type="noConversion"/>
  </si>
  <si>
    <t>자기자본비율(기준)</t>
    <phoneticPr fontId="3" type="noConversion"/>
  </si>
  <si>
    <t>실제/기준</t>
    <phoneticPr fontId="3" type="noConversion"/>
  </si>
  <si>
    <t>유동비율</t>
    <phoneticPr fontId="3" type="noConversion"/>
  </si>
  <si>
    <t>유동자산</t>
    <phoneticPr fontId="3" type="noConversion"/>
  </si>
  <si>
    <t>유동부채</t>
    <phoneticPr fontId="3" type="noConversion"/>
  </si>
  <si>
    <t>유동비율(실제)</t>
    <phoneticPr fontId="3" type="noConversion"/>
  </si>
  <si>
    <t>유동비율(기준)</t>
    <phoneticPr fontId="3" type="noConversion"/>
  </si>
  <si>
    <t xml:space="preserve">부채비율 </t>
    <phoneticPr fontId="3" type="noConversion"/>
  </si>
  <si>
    <t xml:space="preserve">국방부 입찰 </t>
    <phoneticPr fontId="3" type="noConversion"/>
  </si>
  <si>
    <t>부채총계</t>
    <phoneticPr fontId="3" type="noConversion"/>
  </si>
  <si>
    <t>5억미만</t>
    <phoneticPr fontId="3" type="noConversion"/>
  </si>
  <si>
    <t>부채비율</t>
    <phoneticPr fontId="3" type="noConversion"/>
  </si>
  <si>
    <t>정원도시안전진단 주식회사</t>
  </si>
  <si>
    <t>(재)한국재난연구원</t>
  </si>
  <si>
    <t>한백건설안전(주)</t>
  </si>
  <si>
    <t>주식회사 한림이앤지</t>
  </si>
  <si>
    <t>산업안전관리(주)</t>
  </si>
  <si>
    <t>제일건설안전기술(주)</t>
  </si>
  <si>
    <t>진엔지니어링(주)</t>
  </si>
  <si>
    <t>http://www.assi.or.kr</t>
    <phoneticPr fontId="3" type="noConversion"/>
  </si>
  <si>
    <t>한국시설물안전협회</t>
    <phoneticPr fontId="3" type="noConversion"/>
  </si>
  <si>
    <t>아이디비번 ilmac0619</t>
    <phoneticPr fontId="3" type="noConversion"/>
  </si>
  <si>
    <t>https://www.asan.go.kr/main/cms/?no=257</t>
    <phoneticPr fontId="3" type="noConversion"/>
  </si>
  <si>
    <t>https://www.ifez.go.kr/noti007</t>
    <phoneticPr fontId="3" type="noConversion"/>
  </si>
  <si>
    <t>http://announce.incheon.go.kr/citynet/jsp/sap/SAPGosiBizProcess.do?command=searchList&amp;flag=gosiGL&amp;svp=Y&amp;sido=ic</t>
  </si>
  <si>
    <t>https://www.cndc.kr/home/board/brdList.do?menu_cd=000065</t>
    <phoneticPr fontId="3" type="noConversion"/>
  </si>
  <si>
    <t>https://ebid.lh.or.kr/ebid.com.cmd.MainCmd.dev</t>
    <phoneticPr fontId="3" type="noConversion"/>
  </si>
  <si>
    <t>한국토지주택공사</t>
    <phoneticPr fontId="3" type="noConversion"/>
  </si>
  <si>
    <t xml:space="preserve">당진시청 </t>
    <phoneticPr fontId="3" type="noConversion"/>
  </si>
  <si>
    <t>인천강화군청</t>
    <phoneticPr fontId="3" type="noConversion"/>
  </si>
  <si>
    <t>태안군청</t>
    <phoneticPr fontId="3" type="noConversion"/>
  </si>
  <si>
    <t xml:space="preserve">서천군청 </t>
    <phoneticPr fontId="3" type="noConversion"/>
  </si>
  <si>
    <t>금산군청</t>
    <phoneticPr fontId="3" type="noConversion"/>
  </si>
  <si>
    <t>인천중구청</t>
    <phoneticPr fontId="3" type="noConversion"/>
  </si>
  <si>
    <t xml:space="preserve">인천동구청 </t>
    <phoneticPr fontId="3" type="noConversion"/>
  </si>
  <si>
    <t xml:space="preserve">공주시청 </t>
    <phoneticPr fontId="3" type="noConversion"/>
  </si>
  <si>
    <t>https://www.sejong.go.kr/prog/publicNotice/kor/sub02_0302/C2/view.do?pageIndex=1&amp;not_ancmt_mgt_no=46282</t>
  </si>
  <si>
    <t>입찰공고에서 입찰공고확인</t>
    <phoneticPr fontId="3" type="noConversion"/>
  </si>
  <si>
    <t xml:space="preserve">세종특별시 </t>
    <phoneticPr fontId="3" type="noConversion"/>
  </si>
  <si>
    <t>https://www.incheon.go.kr/index</t>
    <phoneticPr fontId="3" type="noConversion"/>
  </si>
  <si>
    <t xml:space="preserve">인천광역시 </t>
    <phoneticPr fontId="3" type="noConversion"/>
  </si>
  <si>
    <t xml:space="preserve">고시공고에서 검색 </t>
    <phoneticPr fontId="3" type="noConversion"/>
  </si>
  <si>
    <t>https://www.seo.incheon.kr/open_content/main/community/news/gosi.</t>
    <phoneticPr fontId="3" type="noConversion"/>
  </si>
  <si>
    <t>https://www.chungnam.go.kr/orga/content.do?mnu_cd=TCIMENU00054</t>
    <phoneticPr fontId="3" type="noConversion"/>
  </si>
  <si>
    <t xml:space="preserve">충남건설본부 </t>
    <phoneticPr fontId="3" type="noConversion"/>
  </si>
  <si>
    <t xml:space="preserve">홍성군 </t>
    <phoneticPr fontId="3" type="noConversion"/>
  </si>
  <si>
    <t>http://www.chungnam.go.kr/cnnet/board.do?mnu_cd=CNNMENU02364</t>
    <phoneticPr fontId="3" type="noConversion"/>
  </si>
  <si>
    <t xml:space="preserve">충남도청 </t>
    <phoneticPr fontId="3" type="noConversion"/>
  </si>
  <si>
    <t xml:space="preserve">나라장터 </t>
    <phoneticPr fontId="3" type="noConversion"/>
  </si>
  <si>
    <t xml:space="preserve">검색키워드:   내진/ 정밀/수행기관/3종/ 안전/ 구조로 검색 </t>
    <phoneticPr fontId="3" type="noConversion"/>
  </si>
  <si>
    <t>인천미추홀구</t>
    <phoneticPr fontId="3" type="noConversion"/>
  </si>
  <si>
    <t xml:space="preserve">인천국제공항 전자입찰시스템 </t>
    <phoneticPr fontId="3" type="noConversion"/>
  </si>
  <si>
    <t>https://ebid.airport.kr/EBID/index.html</t>
    <phoneticPr fontId="3" type="noConversion"/>
  </si>
  <si>
    <t>https://www.d2b.go.kr/index.do</t>
    <phoneticPr fontId="3" type="noConversion"/>
  </si>
  <si>
    <t>국방전자조달시스템</t>
    <phoneticPr fontId="3" type="noConversion"/>
  </si>
  <si>
    <t xml:space="preserve">코레일전자조달시스템 </t>
    <phoneticPr fontId="3" type="noConversion"/>
  </si>
  <si>
    <t>https://ebid.korail.com/</t>
    <phoneticPr fontId="3" type="noConversion"/>
  </si>
  <si>
    <t>https://srm.kepco.net/index.do</t>
    <phoneticPr fontId="3" type="noConversion"/>
  </si>
  <si>
    <t>한국전력전자조달시스템</t>
    <phoneticPr fontId="3" type="noConversion"/>
  </si>
  <si>
    <t>https://www.airport.co.kr/www/cms/frCon/index.do?MENU_ID=870</t>
    <phoneticPr fontId="3" type="noConversion"/>
  </si>
  <si>
    <t xml:space="preserve">한국항공공사전자조달시스템 </t>
    <phoneticPr fontId="3" type="noConversion"/>
  </si>
  <si>
    <t>https://ebid.kr.or.kr/</t>
    <phoneticPr fontId="3" type="noConversion"/>
  </si>
  <si>
    <t xml:space="preserve">국가철도공단 전자조달시스템 </t>
    <phoneticPr fontId="3" type="noConversion"/>
  </si>
  <si>
    <t>정부24</t>
    <phoneticPr fontId="3" type="noConversion"/>
  </si>
  <si>
    <t xml:space="preserve">아산시청 </t>
    <phoneticPr fontId="3" type="noConversion"/>
  </si>
  <si>
    <t>보령시청</t>
    <phoneticPr fontId="3" type="noConversion"/>
  </si>
  <si>
    <t xml:space="preserve">서산시청 </t>
    <phoneticPr fontId="3" type="noConversion"/>
  </si>
  <si>
    <t xml:space="preserve">천안시 </t>
    <phoneticPr fontId="3" type="noConversion"/>
  </si>
  <si>
    <t xml:space="preserve">나라장터에서 수행기관으로 검색 </t>
    <phoneticPr fontId="3" type="noConversion"/>
  </si>
  <si>
    <t>충남개발공사</t>
    <phoneticPr fontId="3" type="noConversion"/>
  </si>
  <si>
    <t>인천자유경제구역</t>
    <phoneticPr fontId="3" type="noConversion"/>
  </si>
  <si>
    <t>인천서구청</t>
    <phoneticPr fontId="3" type="noConversion"/>
  </si>
  <si>
    <t>인천광역시</t>
    <phoneticPr fontId="3" type="noConversion"/>
  </si>
  <si>
    <t>인천부평구청</t>
    <phoneticPr fontId="3" type="noConversion"/>
  </si>
  <si>
    <t>인천남동구청</t>
    <phoneticPr fontId="3" type="noConversion"/>
  </si>
  <si>
    <t>인천계양구청</t>
    <phoneticPr fontId="3" type="noConversion"/>
  </si>
  <si>
    <t>인천연수구청</t>
    <phoneticPr fontId="3" type="noConversion"/>
  </si>
  <si>
    <t>인천도시공사</t>
    <phoneticPr fontId="3" type="noConversion"/>
  </si>
  <si>
    <t>https://www.ih.co.kr/open_content/bbs.do?act=detail&amp;msg_no=3183&amp;bcd=notice&amp;bgcd=site1&amp;keyfield=bbs_title&amp;keyword=%EC%88%98%ED%96%89%EA%B8%B0%EA%B4%80</t>
    <phoneticPr fontId="3" type="noConversion"/>
  </si>
  <si>
    <r>
      <t>공인인증서로 로그인 후 검색가능 /</t>
    </r>
    <r>
      <rPr>
        <sz val="11"/>
        <color rgb="FFFF0000"/>
        <rFont val="맑은 고딕"/>
        <family val="3"/>
        <charset val="129"/>
        <scheme val="minor"/>
      </rPr>
      <t>일주일 단위 방문</t>
    </r>
    <phoneticPr fontId="3" type="noConversion"/>
  </si>
  <si>
    <t>https://www.ganghwa.go.kr/open_content/main/eminwon/announce/eminwonList.do?keyfield=title&amp;keyword=%EC%88%98%ED%96%89%EA%B8%B0%EA%B4%80</t>
  </si>
  <si>
    <t>나라장터에서 수행기관으로 검색해도 보임</t>
    <phoneticPr fontId="3" type="noConversion"/>
  </si>
  <si>
    <t>주식회사 한국안전이엔지</t>
  </si>
  <si>
    <t>(주)제일안전진단</t>
  </si>
  <si>
    <t>주식회사 태일종합건축사사무소</t>
  </si>
  <si>
    <t>(주)월드안전진단</t>
  </si>
  <si>
    <t>제일구조안전기술(주)</t>
  </si>
  <si>
    <t>주식회사 영화키스톤건축사사무소</t>
  </si>
  <si>
    <t>120-81-66381</t>
  </si>
  <si>
    <t>(주)형상엔지니어링</t>
  </si>
  <si>
    <t>120-82-01411</t>
  </si>
  <si>
    <t>(사)한국건설안전협회</t>
  </si>
  <si>
    <t>220-81-78232</t>
  </si>
  <si>
    <t>214-86-11852</t>
  </si>
  <si>
    <t>118-81-12617</t>
  </si>
  <si>
    <t>부적격</t>
  </si>
  <si>
    <t>주식회사 건우이앤씨</t>
  </si>
  <si>
    <t>케이에스엠기술 주식회사</t>
  </si>
  <si>
    <t>(주)부산미르구조진단</t>
  </si>
  <si>
    <t>SH건축구조기술사사무소</t>
  </si>
  <si>
    <t>(주)한울구조안전기술사사무소</t>
  </si>
  <si>
    <t>13/15</t>
  </si>
  <si>
    <t>B230050 - 00</t>
    <phoneticPr fontId="3" type="noConversion"/>
  </si>
  <si>
    <t>익산 제3일반산단 행복주택 건설공사 1공구 정기안전점검 _ 유형3(30:70)</t>
    <phoneticPr fontId="3" type="noConversion"/>
  </si>
  <si>
    <t>292-86-00618</t>
  </si>
  <si>
    <t>123-86-06975</t>
  </si>
  <si>
    <t>604-81-32827</t>
  </si>
  <si>
    <t>203-81-25439</t>
  </si>
  <si>
    <t>602-81-28220</t>
  </si>
  <si>
    <t>(주)유진구조이앤씨</t>
  </si>
  <si>
    <t>879-88-01534</t>
  </si>
  <si>
    <t>주식회사 핀구조진단</t>
  </si>
  <si>
    <t>120-81-86276</t>
  </si>
  <si>
    <t>315-81-05115</t>
  </si>
  <si>
    <t>303-81-70495</t>
  </si>
  <si>
    <t>213-86-28189</t>
  </si>
  <si>
    <t>119-22-29297</t>
  </si>
  <si>
    <t>605-81-46488</t>
  </si>
  <si>
    <t>주식회사 대성구조이앤씨</t>
  </si>
  <si>
    <t>120-88-17991</t>
  </si>
  <si>
    <t>215-86-11457</t>
  </si>
  <si>
    <t>주식회사케이피엔지니어링</t>
  </si>
  <si>
    <t>107-86-35594</t>
  </si>
  <si>
    <t>120-81-98850</t>
  </si>
  <si>
    <t>(주)아이스트</t>
  </si>
  <si>
    <t>206-81-94110</t>
  </si>
  <si>
    <t>주식회사에코닝</t>
  </si>
  <si>
    <t>899-86-00568</t>
  </si>
  <si>
    <t>314-81-44186</t>
  </si>
  <si>
    <t>주식회사 동양구조엔지니어링</t>
  </si>
  <si>
    <t>203-81-62865</t>
  </si>
  <si>
    <t>610-81-25879</t>
  </si>
  <si>
    <t>172-88-00884</t>
  </si>
  <si>
    <t>211-82-12136</t>
  </si>
  <si>
    <t>선정결과</t>
  </si>
  <si>
    <t>점검기관</t>
  </si>
  <si>
    <t>(주)유진구조이앤씨 (602-81-28220)</t>
  </si>
  <si>
    <t>계약금액</t>
  </si>
  <si>
    <t>26,844,719원</t>
  </si>
  <si>
    <t>낙찰율</t>
  </si>
  <si>
    <t>예정가격</t>
  </si>
  <si>
    <t>31,669,000원</t>
  </si>
  <si>
    <r>
      <t>2023</t>
    </r>
    <r>
      <rPr>
        <sz val="20"/>
        <color rgb="FF646656"/>
        <rFont val="Arial Unicode MS"/>
        <family val="2"/>
        <charset val="129"/>
      </rPr>
      <t xml:space="preserve">년 </t>
    </r>
    <phoneticPr fontId="3" type="noConversion"/>
  </si>
  <si>
    <t xml:space="preserve">2023.05.16개찰 </t>
    <phoneticPr fontId="3" type="noConversion"/>
  </si>
  <si>
    <t>226-81-54072</t>
  </si>
  <si>
    <t>209-81-26509</t>
  </si>
  <si>
    <t>120-82-03364</t>
  </si>
  <si>
    <t>(재)한국건설구조안전연구원</t>
  </si>
  <si>
    <t>415-81-18792</t>
  </si>
  <si>
    <t>609-81-76932</t>
  </si>
  <si>
    <t>주식회사 성신구조이엔지</t>
  </si>
  <si>
    <t>B230062</t>
  </si>
  <si>
    <t>창녕영산 행복주택 건설공사 1공구 정기안전점검 용역</t>
  </si>
  <si>
    <t>15/14</t>
  </si>
  <si>
    <t>717-86-00698</t>
  </si>
  <si>
    <t>114-86-01146</t>
  </si>
  <si>
    <t>14/13</t>
  </si>
  <si>
    <t>주식회사 건우이앤씨 (209-81-26509)</t>
  </si>
  <si>
    <t>29,491,000원</t>
  </si>
  <si>
    <t>34,901,000원</t>
  </si>
  <si>
    <t>기초가 대비율</t>
    <phoneticPr fontId="3" type="noConversion"/>
  </si>
  <si>
    <t>기초가격</t>
    <phoneticPr fontId="3" type="noConversion"/>
  </si>
  <si>
    <t>예정가격</t>
    <phoneticPr fontId="3" type="noConversion"/>
  </si>
  <si>
    <t>예정가율</t>
    <phoneticPr fontId="3" type="noConversion"/>
  </si>
  <si>
    <t>가격점수비율</t>
    <phoneticPr fontId="3" type="noConversion"/>
  </si>
  <si>
    <t>유형기준PQ점수</t>
    <phoneticPr fontId="3" type="noConversion"/>
  </si>
  <si>
    <t>유형</t>
    <phoneticPr fontId="3" type="noConversion"/>
  </si>
  <si>
    <t>최소가격점수</t>
    <phoneticPr fontId="3" type="noConversion"/>
  </si>
  <si>
    <r>
      <t>2024</t>
    </r>
    <r>
      <rPr>
        <sz val="20"/>
        <color rgb="FF646656"/>
        <rFont val="Arial Unicode MS"/>
        <family val="2"/>
        <charset val="129"/>
      </rPr>
      <t xml:space="preserve">년 </t>
    </r>
    <phoneticPr fontId="3" type="noConversion"/>
  </si>
  <si>
    <t>방문접수</t>
    <phoneticPr fontId="3" type="noConversion"/>
  </si>
  <si>
    <t>연수구</t>
    <phoneticPr fontId="3" type="noConversion"/>
  </si>
  <si>
    <t>마감일</t>
    <phoneticPr fontId="3" type="noConversion"/>
  </si>
  <si>
    <t>제출일</t>
    <phoneticPr fontId="3" type="noConversion"/>
  </si>
  <si>
    <t>1/10</t>
    <phoneticPr fontId="3" type="noConversion"/>
  </si>
  <si>
    <t>연수구 청소년수련관 건립공사</t>
    <phoneticPr fontId="3" type="noConversion"/>
  </si>
  <si>
    <t>접수방법</t>
    <phoneticPr fontId="3" type="noConversion"/>
  </si>
  <si>
    <t>업체</t>
    <phoneticPr fontId="3" type="noConversion"/>
  </si>
  <si>
    <t>평균가</t>
    <phoneticPr fontId="3" type="noConversion"/>
  </si>
  <si>
    <t>가격점수</t>
    <phoneticPr fontId="3" type="noConversion"/>
  </si>
  <si>
    <t>취득점수/총점</t>
    <phoneticPr fontId="3" type="noConversion"/>
  </si>
  <si>
    <t>등수/입찰전체수</t>
    <phoneticPr fontId="3" type="noConversion"/>
  </si>
  <si>
    <t xml:space="preserve">2024년도 내진성능평가 제3자 검증 용역(북부권역) </t>
    <phoneticPr fontId="3" type="noConversion"/>
  </si>
  <si>
    <t>20240123124 - 00</t>
    <phoneticPr fontId="3" type="noConversion"/>
  </si>
  <si>
    <t>08 04</t>
  </si>
  <si>
    <t>주식회사 지오이앤씨</t>
  </si>
  <si>
    <t>정승인</t>
  </si>
  <si>
    <t>04 07</t>
  </si>
  <si>
    <t>현성엔지니어링 주식회사</t>
  </si>
  <si>
    <t>김난희</t>
  </si>
  <si>
    <t>15 09</t>
  </si>
  <si>
    <t>로드브로스 주식회사</t>
  </si>
  <si>
    <t>김형규</t>
  </si>
  <si>
    <t>08 14</t>
  </si>
  <si>
    <t>(주)엘씨구조시스템</t>
  </si>
  <si>
    <t>이종석</t>
  </si>
  <si>
    <t>13 03</t>
  </si>
  <si>
    <t>주식회사 신영에스씨엠</t>
  </si>
  <si>
    <t>이관배</t>
  </si>
  <si>
    <t>10 07</t>
  </si>
  <si>
    <t>주식회사 티에스에스구조엔지니어링</t>
  </si>
  <si>
    <t>김현진</t>
  </si>
  <si>
    <t>14 05</t>
  </si>
  <si>
    <t>주식회사 한뉴엔지니어링</t>
  </si>
  <si>
    <t>김진수</t>
  </si>
  <si>
    <t>09 01</t>
  </si>
  <si>
    <t>주식회사 에스엠씨구조안전진단</t>
  </si>
  <si>
    <t>원호식</t>
  </si>
  <si>
    <t>01 06</t>
  </si>
  <si>
    <t>이홍재</t>
  </si>
  <si>
    <t>07 06</t>
  </si>
  <si>
    <t>(주)에스엠구조안전진단</t>
  </si>
  <si>
    <t>한홍수</t>
  </si>
  <si>
    <t>08 02</t>
  </si>
  <si>
    <t>주식회사 센텀구조기술사사무소</t>
  </si>
  <si>
    <t>황정섭</t>
  </si>
  <si>
    <t>주식회사 만유방재엔지니어링</t>
  </si>
  <si>
    <t>김원기</t>
  </si>
  <si>
    <t>02 12</t>
  </si>
  <si>
    <t>(주)대화구조안전기술</t>
  </si>
  <si>
    <t>박정훈</t>
  </si>
  <si>
    <t>주식회사 이안구조엔지니어링</t>
  </si>
  <si>
    <t>장종길</t>
  </si>
  <si>
    <t>03 05</t>
  </si>
  <si>
    <t>주식회사 이원구조엔지니어링</t>
  </si>
  <si>
    <t>이혜원</t>
  </si>
  <si>
    <t>12 02</t>
  </si>
  <si>
    <t>스톤엔지니어링(주)</t>
  </si>
  <si>
    <t>류숙</t>
  </si>
  <si>
    <t>11 07</t>
  </si>
  <si>
    <t>서안이엔씨주식회사</t>
  </si>
  <si>
    <t>권순연</t>
  </si>
  <si>
    <t>15 11</t>
  </si>
  <si>
    <t>05 14</t>
  </si>
  <si>
    <t>더피플스산업안전 주식회사</t>
  </si>
  <si>
    <t>어성희</t>
  </si>
  <si>
    <t>12 11</t>
  </si>
  <si>
    <t>(주)마루엔지니어링 건축사사무소</t>
  </si>
  <si>
    <t>성낙준</t>
  </si>
  <si>
    <t>주식회사 테라이엔지</t>
  </si>
  <si>
    <t>김지은</t>
  </si>
  <si>
    <t>주식회사 더원구조이앤씨</t>
  </si>
  <si>
    <t>오윤관</t>
  </si>
  <si>
    <t>05 07</t>
  </si>
  <si>
    <t>07 04</t>
  </si>
  <si>
    <t>주식회사 이든구조기술사사무소</t>
  </si>
  <si>
    <t>김종찬</t>
  </si>
  <si>
    <t>09 02</t>
  </si>
  <si>
    <t>(주)에스알디엔지니어링</t>
  </si>
  <si>
    <t>김상현</t>
  </si>
  <si>
    <t>10 05</t>
  </si>
  <si>
    <t>(주)두올구조</t>
  </si>
  <si>
    <t>최효준</t>
  </si>
  <si>
    <t>12 13</t>
  </si>
  <si>
    <t>주식회사구방엔지니어링건축사사무소</t>
  </si>
  <si>
    <t>김용담</t>
  </si>
  <si>
    <t>09 06</t>
  </si>
  <si>
    <t>강창선</t>
  </si>
  <si>
    <t>01 13</t>
  </si>
  <si>
    <t>주식회사 이레구조내진기술</t>
  </si>
  <si>
    <t>이상구</t>
  </si>
  <si>
    <t>주식회사 리노구조엔지니어링</t>
  </si>
  <si>
    <t>최미란</t>
  </si>
  <si>
    <t>04 01</t>
  </si>
  <si>
    <t>주식회사 대주이엔씨</t>
  </si>
  <si>
    <t>임남규</t>
  </si>
  <si>
    <t>상현구조이앤씨 주식회사</t>
  </si>
  <si>
    <t>전현수</t>
  </si>
  <si>
    <t>주식회사 에스앤피구조안전</t>
  </si>
  <si>
    <t>박성진</t>
  </si>
  <si>
    <t>주식회사 케이아트엔지니어링종합건축사사무소</t>
  </si>
  <si>
    <t>이현종</t>
  </si>
  <si>
    <t>13 10</t>
  </si>
  <si>
    <t>주식회사 한결구조엔지니어링</t>
  </si>
  <si>
    <t>지수희</t>
  </si>
  <si>
    <t>12 05</t>
  </si>
  <si>
    <t>베스트구조기술사사무소(주)</t>
  </si>
  <si>
    <t>최선희</t>
  </si>
  <si>
    <t>주식회사 이안파트너스이앤씨</t>
  </si>
  <si>
    <t>장은영</t>
  </si>
  <si>
    <t>06 10</t>
  </si>
  <si>
    <t>주식회사 유일구조엔지니어링</t>
  </si>
  <si>
    <t>양현지</t>
  </si>
  <si>
    <t>10 02</t>
  </si>
  <si>
    <t>주식회사 나래구조기술사사무소</t>
  </si>
  <si>
    <t>이상원</t>
  </si>
  <si>
    <t>(재)한국건설안전기술원</t>
  </si>
  <si>
    <t>김성한</t>
  </si>
  <si>
    <t>15 06</t>
  </si>
  <si>
    <t>주식회사 디씨알</t>
  </si>
  <si>
    <t>김시범</t>
  </si>
  <si>
    <t>07 12</t>
  </si>
  <si>
    <t>시설물안전연구원주식회사</t>
  </si>
  <si>
    <t>최명란</t>
  </si>
  <si>
    <t>(주)이오스</t>
  </si>
  <si>
    <t>주동현</t>
  </si>
  <si>
    <t>07 01</t>
  </si>
  <si>
    <t>(주)주원구조기술사사무소건축사사무소</t>
  </si>
  <si>
    <t>김선철</t>
  </si>
  <si>
    <t>06 07</t>
  </si>
  <si>
    <t>03 04</t>
  </si>
  <si>
    <t>07 14</t>
  </si>
  <si>
    <t>주식회사 제이앤디건축사사무소</t>
  </si>
  <si>
    <t>주식회사 플러스구조엔지니어링</t>
  </si>
  <si>
    <t>김지형</t>
  </si>
  <si>
    <t>이재주</t>
  </si>
  <si>
    <t>07 13</t>
  </si>
  <si>
    <t>13 02</t>
  </si>
  <si>
    <t>한세이엔씨(주)</t>
  </si>
  <si>
    <t>조현석</t>
  </si>
  <si>
    <t xml:space="preserve">	20240200800 - 00</t>
    <phoneticPr fontId="3" type="noConversion"/>
  </si>
  <si>
    <t>08 03</t>
  </si>
  <si>
    <t>강남구 노인복지시설 내진성능평가 용역</t>
    <phoneticPr fontId="3" type="noConversion"/>
  </si>
  <si>
    <t>(주)미래구조엔지니어링</t>
  </si>
  <si>
    <t>윤광섭</t>
  </si>
  <si>
    <t>주식회사 제일에프앤에쓰엔지니어링</t>
  </si>
  <si>
    <t>임연미</t>
  </si>
  <si>
    <t>11 09</t>
  </si>
  <si>
    <t>주식회사 이도구조엔지니어링</t>
  </si>
  <si>
    <t>김용모</t>
  </si>
  <si>
    <t>10 13</t>
  </si>
  <si>
    <t>제영파트너스 주식회사</t>
  </si>
  <si>
    <t>김순미</t>
  </si>
  <si>
    <t>(주)사림엔지니어링</t>
  </si>
  <si>
    <t>한용섭</t>
  </si>
  <si>
    <t>13 07</t>
  </si>
  <si>
    <t>(주)해밀이앤씨</t>
  </si>
  <si>
    <t>김진규</t>
  </si>
  <si>
    <t>09 04</t>
  </si>
  <si>
    <t>주식회사 아리수엔지니어링</t>
  </si>
  <si>
    <t>김의용</t>
  </si>
  <si>
    <t>15 03</t>
  </si>
  <si>
    <t>에스큐엔지니어링(주)</t>
  </si>
  <si>
    <t>이래철</t>
  </si>
  <si>
    <t>14 04</t>
  </si>
  <si>
    <t>(주)창민우구조컨설탄트</t>
  </si>
  <si>
    <t>김종호</t>
  </si>
  <si>
    <t>주식회사한국국토안전연구원</t>
  </si>
  <si>
    <t>오성균</t>
  </si>
  <si>
    <t>주식회사 건우기술</t>
  </si>
  <si>
    <t>양영태</t>
  </si>
  <si>
    <t>07 08</t>
  </si>
  <si>
    <t>주식회사 이건구조기술사사무소</t>
  </si>
  <si>
    <t>원학재</t>
  </si>
  <si>
    <t>주식회사 빌딩닥터엔지니어링</t>
  </si>
  <si>
    <t>조성구</t>
  </si>
  <si>
    <t>라온구조안전기술 주식회사</t>
  </si>
  <si>
    <t>김명희</t>
  </si>
  <si>
    <t>09 12</t>
  </si>
  <si>
    <t>주식회사 단우구조엔지니어링</t>
  </si>
  <si>
    <t>이주호</t>
  </si>
  <si>
    <t>04 05</t>
  </si>
  <si>
    <t>주식회사 바탕색이엔지</t>
  </si>
  <si>
    <t>이원준</t>
  </si>
  <si>
    <t>01 12</t>
  </si>
  <si>
    <t>(주)시엘에스이엔지</t>
  </si>
  <si>
    <t>임철우</t>
  </si>
  <si>
    <t>홍성모</t>
  </si>
  <si>
    <t>주식회사 에이치구조엔지니어링</t>
  </si>
  <si>
    <t>조상철</t>
  </si>
  <si>
    <t>14 03</t>
  </si>
  <si>
    <t>(주)한일구조이엔씨</t>
  </si>
  <si>
    <t>심상면</t>
  </si>
  <si>
    <t>국토안전진단 주식회사</t>
  </si>
  <si>
    <t>김성민</t>
  </si>
  <si>
    <t>김주열</t>
  </si>
  <si>
    <t>12 06</t>
  </si>
  <si>
    <t>주식회사 태경에스이</t>
  </si>
  <si>
    <t>예정가격이하로서 최저가 입찰자순으로 실시하여, 종합평점이 85점 이상인 자를 낙찰자로 결정한다</t>
    <phoneticPr fontId="3" type="noConversion"/>
  </si>
  <si>
    <t>0.88</t>
    <phoneticPr fontId="3" type="noConversion"/>
  </si>
  <si>
    <t>B210041 - 00</t>
    <phoneticPr fontId="3" type="noConversion"/>
  </si>
  <si>
    <t xml:space="preserve">(건축)시흥장현 A-3BL 아파트건설공사 12공구 정기안전점검 </t>
    <phoneticPr fontId="3" type="noConversion"/>
  </si>
  <si>
    <t>순번</t>
  </si>
  <si>
    <t>사업자번호</t>
  </si>
  <si>
    <t>상호</t>
  </si>
  <si>
    <t>입찰금액</t>
  </si>
  <si>
    <t>투찰율</t>
  </si>
  <si>
    <t>선택번호</t>
  </si>
  <si>
    <t>입찰서제출일시</t>
  </si>
  <si>
    <t>비고</t>
  </si>
  <si>
    <t>유형가격점수</t>
    <phoneticPr fontId="3" type="noConversion"/>
  </si>
  <si>
    <t>404-88-01397</t>
  </si>
  <si>
    <t>유한회사 금강기술</t>
  </si>
  <si>
    <t>B230031</t>
    <phoneticPr fontId="3" type="noConversion"/>
  </si>
  <si>
    <r>
      <t>(</t>
    </r>
    <r>
      <rPr>
        <sz val="11"/>
        <color rgb="FF646656"/>
        <rFont val="맑은 고딕"/>
        <family val="2"/>
        <charset val="129"/>
      </rPr>
      <t>건축</t>
    </r>
    <r>
      <rPr>
        <sz val="11"/>
        <color rgb="FF646656"/>
        <rFont val="Arial"/>
        <family val="2"/>
      </rPr>
      <t>)</t>
    </r>
    <r>
      <rPr>
        <sz val="11"/>
        <color rgb="FF646656"/>
        <rFont val="맑은 고딕"/>
        <family val="2"/>
        <charset val="129"/>
      </rPr>
      <t>인천가정</t>
    </r>
    <r>
      <rPr>
        <sz val="11"/>
        <color rgb="FF646656"/>
        <rFont val="Arial"/>
        <family val="2"/>
      </rPr>
      <t xml:space="preserve">2 A-2BL </t>
    </r>
    <r>
      <rPr>
        <sz val="11"/>
        <color rgb="FF646656"/>
        <rFont val="맑은 고딕"/>
        <family val="2"/>
        <charset val="129"/>
      </rPr>
      <t>아파트</t>
    </r>
    <r>
      <rPr>
        <sz val="11"/>
        <color rgb="FF646656"/>
        <rFont val="Arial"/>
        <family val="2"/>
      </rPr>
      <t xml:space="preserve"> </t>
    </r>
    <r>
      <rPr>
        <sz val="11"/>
        <color rgb="FF646656"/>
        <rFont val="맑은 고딕"/>
        <family val="2"/>
        <charset val="129"/>
      </rPr>
      <t>건설공사</t>
    </r>
    <r>
      <rPr>
        <sz val="11"/>
        <color rgb="FF646656"/>
        <rFont val="Arial"/>
        <family val="2"/>
      </rPr>
      <t xml:space="preserve"> 3</t>
    </r>
    <r>
      <rPr>
        <sz val="11"/>
        <color rgb="FF646656"/>
        <rFont val="맑은 고딕"/>
        <family val="2"/>
        <charset val="129"/>
      </rPr>
      <t>공구</t>
    </r>
    <r>
      <rPr>
        <sz val="11"/>
        <color rgb="FF646656"/>
        <rFont val="Arial"/>
        <family val="2"/>
      </rPr>
      <t xml:space="preserve"> </t>
    </r>
    <r>
      <rPr>
        <sz val="11"/>
        <color rgb="FF646656"/>
        <rFont val="맑은 고딕"/>
        <family val="2"/>
        <charset val="129"/>
      </rPr>
      <t>정기안전점검</t>
    </r>
    <r>
      <rPr>
        <sz val="11"/>
        <color rgb="FF646656"/>
        <rFont val="Arial"/>
        <family val="2"/>
      </rPr>
      <t xml:space="preserve"> </t>
    </r>
    <phoneticPr fontId="3" type="noConversion"/>
  </si>
  <si>
    <t>예정가격 566726000</t>
    <phoneticPr fontId="3" type="noConversion"/>
  </si>
  <si>
    <t xml:space="preserve">낙찰80.9385% </t>
    <phoneticPr fontId="3" type="noConversion"/>
  </si>
  <si>
    <t>10/15</t>
    <phoneticPr fontId="3" type="noConversion"/>
  </si>
  <si>
    <t>2/8</t>
    <phoneticPr fontId="3" type="noConversion"/>
  </si>
  <si>
    <t>12/4</t>
    <phoneticPr fontId="3" type="noConversion"/>
  </si>
  <si>
    <t>6/14</t>
    <phoneticPr fontId="3" type="noConversion"/>
  </si>
  <si>
    <t>5/7</t>
    <phoneticPr fontId="3" type="noConversion"/>
  </si>
  <si>
    <t>13/9</t>
    <phoneticPr fontId="3" type="noConversion"/>
  </si>
  <si>
    <t>한국토지공사</t>
    <phoneticPr fontId="3" type="noConversion"/>
  </si>
  <si>
    <t xml:space="preserve">(건축)인천부평 행복주택 및 도시재생뉴딜 혁신센터 건설공사 </t>
    <phoneticPr fontId="3" type="noConversion"/>
  </si>
  <si>
    <r>
      <rPr>
        <sz val="11"/>
        <color rgb="FF646656"/>
        <rFont val="맑은 고딕"/>
        <family val="2"/>
        <charset val="129"/>
      </rPr>
      <t xml:space="preserve">예정가격 </t>
    </r>
    <r>
      <rPr>
        <sz val="11"/>
        <color rgb="FF646656"/>
        <rFont val="Arial"/>
        <family val="2"/>
      </rPr>
      <t>74,607,000</t>
    </r>
    <r>
      <rPr>
        <sz val="11"/>
        <color rgb="FF646656"/>
        <rFont val="맑은 고딕"/>
        <family val="3"/>
        <charset val="129"/>
      </rPr>
      <t>원</t>
    </r>
    <phoneticPr fontId="3" type="noConversion"/>
  </si>
  <si>
    <t>84.9786%</t>
    <phoneticPr fontId="3" type="noConversion"/>
  </si>
  <si>
    <t>B230058</t>
  </si>
  <si>
    <t>해남해리 2BL 아파트 건설공사 2공구 정기안전점검</t>
  </si>
  <si>
    <t>입찰서 접수마감일시</t>
  </si>
  <si>
    <t>2023.6/15</t>
    <phoneticPr fontId="3" type="noConversion"/>
  </si>
  <si>
    <t>(주)월드안전진단 (107-86-35594)</t>
  </si>
  <si>
    <t>78,050,000원</t>
  </si>
  <si>
    <t>92,594,000원</t>
  </si>
  <si>
    <t>13/14</t>
  </si>
  <si>
    <t>314-81-20317</t>
  </si>
  <si>
    <t>105-87-99963</t>
  </si>
  <si>
    <t>공고번호</t>
  </si>
  <si>
    <t>B230059</t>
  </si>
  <si>
    <t>입찰건명</t>
  </si>
  <si>
    <t>서울공릉 아파트 건설공사 1공구 정기안전점검</t>
  </si>
  <si>
    <t>(재)한국재난연구원 (211-82-12136)</t>
  </si>
  <si>
    <t>114,800,000원</t>
  </si>
  <si>
    <t>142,452,000원</t>
  </si>
  <si>
    <r>
      <t>(</t>
    </r>
    <r>
      <rPr>
        <sz val="11"/>
        <color rgb="FF646656"/>
        <rFont val="돋움"/>
        <family val="3"/>
        <charset val="129"/>
      </rPr>
      <t>재</t>
    </r>
    <r>
      <rPr>
        <sz val="11"/>
        <color rgb="FF646656"/>
        <rFont val="Arial"/>
        <family val="2"/>
      </rPr>
      <t>)</t>
    </r>
    <r>
      <rPr>
        <sz val="11"/>
        <color rgb="FF646656"/>
        <rFont val="돋움"/>
        <family val="3"/>
        <charset val="129"/>
      </rPr>
      <t>한국재난연구원</t>
    </r>
    <phoneticPr fontId="3" type="noConversion"/>
  </si>
  <si>
    <t>746-87-01824</t>
  </si>
  <si>
    <t>138-81-17479</t>
  </si>
  <si>
    <t>206-86-11303</t>
  </si>
  <si>
    <t>B230057</t>
  </si>
  <si>
    <t>``</t>
    <phoneticPr fontId="3" type="noConversion"/>
  </si>
  <si>
    <t>2023.06.08</t>
    <phoneticPr fontId="3" type="noConversion"/>
  </si>
  <si>
    <t>설계가격</t>
  </si>
  <si>
    <t>14,285,700 원</t>
  </si>
  <si>
    <t>일천사백이십팔만오천칠백 원</t>
  </si>
  <si>
    <t>12,507,000원</t>
  </si>
  <si>
    <t>14,319,000원</t>
  </si>
  <si>
    <t>B230068</t>
  </si>
  <si>
    <t>속초연수원 대수선 건설공사 정기안전점검용역</t>
  </si>
  <si>
    <t>29,314,051 원</t>
  </si>
  <si>
    <t>이천구백삼십일만사천오십일 원</t>
  </si>
  <si>
    <t>케이에스엠기술 주식회사 (120-81-86276)</t>
  </si>
  <si>
    <t>25,041,528원</t>
  </si>
  <si>
    <t>29,474,000원</t>
  </si>
  <si>
    <r>
      <rPr>
        <sz val="11"/>
        <color rgb="FF646656"/>
        <rFont val="돋움"/>
        <family val="3"/>
        <charset val="129"/>
      </rPr>
      <t>케이에스엠기술</t>
    </r>
    <r>
      <rPr>
        <sz val="11"/>
        <color rgb="FF646656"/>
        <rFont val="Arial"/>
        <family val="2"/>
      </rPr>
      <t xml:space="preserve"> </t>
    </r>
    <r>
      <rPr>
        <sz val="11"/>
        <color rgb="FF646656"/>
        <rFont val="돋움"/>
        <family val="3"/>
        <charset val="129"/>
      </rPr>
      <t>주식회사</t>
    </r>
    <phoneticPr fontId="3" type="noConversion"/>
  </si>
  <si>
    <t xml:space="preserve">B230084 - 00 </t>
    <phoneticPr fontId="3" type="noConversion"/>
  </si>
  <si>
    <r>
      <rPr>
        <sz val="9"/>
        <color rgb="FF646656"/>
        <rFont val="돋움"/>
        <family val="3"/>
        <charset val="129"/>
      </rPr>
      <t>과천지식정보타운</t>
    </r>
    <r>
      <rPr>
        <sz val="9"/>
        <color rgb="FF646656"/>
        <rFont val="Arial"/>
        <family val="2"/>
      </rPr>
      <t xml:space="preserve"> S11BL </t>
    </r>
    <r>
      <rPr>
        <sz val="9"/>
        <color rgb="FF646656"/>
        <rFont val="돋움"/>
        <family val="3"/>
        <charset val="129"/>
      </rPr>
      <t>아파트</t>
    </r>
    <r>
      <rPr>
        <sz val="9"/>
        <color rgb="FF646656"/>
        <rFont val="Arial"/>
        <family val="2"/>
      </rPr>
      <t xml:space="preserve"> </t>
    </r>
    <r>
      <rPr>
        <sz val="9"/>
        <color rgb="FF646656"/>
        <rFont val="돋움"/>
        <family val="3"/>
        <charset val="129"/>
      </rPr>
      <t>건설공사</t>
    </r>
    <r>
      <rPr>
        <sz val="9"/>
        <color rgb="FF646656"/>
        <rFont val="Arial"/>
        <family val="2"/>
      </rPr>
      <t xml:space="preserve"> 1</t>
    </r>
    <r>
      <rPr>
        <sz val="9"/>
        <color rgb="FF646656"/>
        <rFont val="돋움"/>
        <family val="3"/>
        <charset val="129"/>
      </rPr>
      <t>공구</t>
    </r>
    <r>
      <rPr>
        <sz val="9"/>
        <color rgb="FF646656"/>
        <rFont val="Arial"/>
        <family val="2"/>
      </rPr>
      <t xml:space="preserve"> </t>
    </r>
    <r>
      <rPr>
        <sz val="9"/>
        <color rgb="FF646656"/>
        <rFont val="돋움"/>
        <family val="3"/>
        <charset val="129"/>
      </rPr>
      <t>정기안전점검</t>
    </r>
    <phoneticPr fontId="3" type="noConversion"/>
  </si>
  <si>
    <r>
      <rPr>
        <sz val="11"/>
        <color rgb="FF646656"/>
        <rFont val="돋움"/>
        <family val="3"/>
        <charset val="129"/>
      </rPr>
      <t>주식회사</t>
    </r>
    <r>
      <rPr>
        <sz val="11"/>
        <color rgb="FF646656"/>
        <rFont val="Arial"/>
        <family val="2"/>
      </rPr>
      <t xml:space="preserve"> </t>
    </r>
    <r>
      <rPr>
        <sz val="11"/>
        <color rgb="FF646656"/>
        <rFont val="돋움"/>
        <family val="3"/>
        <charset val="129"/>
      </rPr>
      <t>정우구조엔지니어링</t>
    </r>
    <r>
      <rPr>
        <sz val="11"/>
        <color rgb="FF646656"/>
        <rFont val="Arial"/>
        <family val="2"/>
      </rPr>
      <t xml:space="preserve"> (123-86-06975)</t>
    </r>
    <phoneticPr fontId="3" type="noConversion"/>
  </si>
  <si>
    <t>143,224,000원</t>
  </si>
  <si>
    <t>177,190,000원</t>
  </si>
  <si>
    <r>
      <rPr>
        <sz val="9"/>
        <color theme="1"/>
        <rFont val="돋움"/>
        <family val="3"/>
        <charset val="129"/>
      </rPr>
      <t>주식회사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정우구조엔지니어링</t>
    </r>
    <phoneticPr fontId="3" type="noConversion"/>
  </si>
  <si>
    <t>117-81-55379</t>
  </si>
  <si>
    <t>(주)제이씨드엔지니어링</t>
  </si>
  <si>
    <t>120-86-91662</t>
  </si>
  <si>
    <t>535-87-00297</t>
  </si>
  <si>
    <t>주식회사 이앤에스솔루션</t>
  </si>
  <si>
    <t>B230081 - 00</t>
    <phoneticPr fontId="3" type="noConversion"/>
  </si>
  <si>
    <t xml:space="preserve">(건축)양주회천 A-25BL 아파트 건설공사 8공구 정기안전점검 </t>
    <phoneticPr fontId="3" type="noConversion"/>
  </si>
  <si>
    <t>주식회사 한림이앤지 (214-86-11852)</t>
  </si>
  <si>
    <t>329,172,000원</t>
  </si>
  <si>
    <t>408,510,000원</t>
  </si>
  <si>
    <r>
      <rPr>
        <sz val="11"/>
        <color rgb="FF646656"/>
        <rFont val="돋움"/>
        <family val="3"/>
        <charset val="129"/>
      </rPr>
      <t>주식회사</t>
    </r>
    <r>
      <rPr>
        <sz val="11"/>
        <color rgb="FF646656"/>
        <rFont val="Arial"/>
        <family val="2"/>
      </rPr>
      <t xml:space="preserve"> </t>
    </r>
    <r>
      <rPr>
        <sz val="11"/>
        <color rgb="FF646656"/>
        <rFont val="돋움"/>
        <family val="3"/>
        <charset val="129"/>
      </rPr>
      <t>한림이앤지</t>
    </r>
    <phoneticPr fontId="3" type="noConversion"/>
  </si>
  <si>
    <t>15/13</t>
  </si>
  <si>
    <t>B230091 - 00</t>
    <phoneticPr fontId="3" type="noConversion"/>
  </si>
  <si>
    <t xml:space="preserve">위례A2-7BL 아파트 건설공사 9공구 정기안전점검 용역 </t>
    <phoneticPr fontId="3" type="noConversion"/>
  </si>
  <si>
    <t>(사)한국건설안전협회 (120-82-01411)</t>
  </si>
  <si>
    <t>784,784,000원</t>
  </si>
  <si>
    <t>970,395,000원</t>
  </si>
  <si>
    <r>
      <t>(</t>
    </r>
    <r>
      <rPr>
        <sz val="11"/>
        <color rgb="FF646656"/>
        <rFont val="돋움"/>
        <family val="3"/>
        <charset val="129"/>
      </rPr>
      <t>사</t>
    </r>
    <r>
      <rPr>
        <sz val="11"/>
        <color rgb="FF646656"/>
        <rFont val="Arial"/>
        <family val="2"/>
      </rPr>
      <t>)</t>
    </r>
    <r>
      <rPr>
        <sz val="11"/>
        <color rgb="FF646656"/>
        <rFont val="돋움"/>
        <family val="3"/>
        <charset val="129"/>
      </rPr>
      <t>한국건설안전협회</t>
    </r>
    <phoneticPr fontId="3" type="noConversion"/>
  </si>
  <si>
    <t>주식회사 성건엔지니어링</t>
  </si>
  <si>
    <t>441-88-00567</t>
  </si>
  <si>
    <t>검기관</t>
  </si>
  <si>
    <t>(주)부산미르구조진단 (604-81-32827)</t>
  </si>
  <si>
    <t>132,242,000원</t>
  </si>
  <si>
    <t>163,464,000원</t>
  </si>
  <si>
    <t>주식회사 건우이앤씨건축사사무소</t>
  </si>
  <si>
    <t>(재)한국건설구조안전연구원 (120-82-03364)</t>
  </si>
  <si>
    <t>90,290,500원</t>
  </si>
  <si>
    <t>109,637,000원</t>
  </si>
  <si>
    <t>(건축)포항흥해 공동주택 건설공사 1공구 정기안전점검 용역</t>
  </si>
  <si>
    <r>
      <t>(</t>
    </r>
    <r>
      <rPr>
        <b/>
        <sz val="9"/>
        <color rgb="FF646656"/>
        <rFont val="돋움"/>
        <family val="3"/>
        <charset val="129"/>
      </rPr>
      <t>건축</t>
    </r>
    <r>
      <rPr>
        <b/>
        <sz val="9"/>
        <color rgb="FF646656"/>
        <rFont val="Arial"/>
        <family val="2"/>
      </rPr>
      <t xml:space="preserve">) </t>
    </r>
    <r>
      <rPr>
        <b/>
        <sz val="9"/>
        <color rgb="FF646656"/>
        <rFont val="돋움"/>
        <family val="3"/>
        <charset val="129"/>
      </rPr>
      <t>이천장호원</t>
    </r>
    <r>
      <rPr>
        <b/>
        <sz val="9"/>
        <color rgb="FF646656"/>
        <rFont val="Arial"/>
        <family val="2"/>
      </rPr>
      <t xml:space="preserve"> B2BL </t>
    </r>
    <r>
      <rPr>
        <b/>
        <sz val="9"/>
        <color rgb="FF646656"/>
        <rFont val="돋움"/>
        <family val="3"/>
        <charset val="129"/>
      </rPr>
      <t>아파트</t>
    </r>
    <r>
      <rPr>
        <b/>
        <sz val="9"/>
        <color rgb="FF646656"/>
        <rFont val="Arial"/>
        <family val="2"/>
      </rPr>
      <t xml:space="preserve"> </t>
    </r>
    <r>
      <rPr>
        <b/>
        <sz val="9"/>
        <color rgb="FF646656"/>
        <rFont val="돋움"/>
        <family val="3"/>
        <charset val="129"/>
      </rPr>
      <t>건설공사</t>
    </r>
    <r>
      <rPr>
        <b/>
        <sz val="9"/>
        <color rgb="FF646656"/>
        <rFont val="Arial"/>
        <family val="2"/>
      </rPr>
      <t xml:space="preserve"> 1</t>
    </r>
    <r>
      <rPr>
        <b/>
        <sz val="9"/>
        <color rgb="FF646656"/>
        <rFont val="돋움"/>
        <family val="3"/>
        <charset val="129"/>
      </rPr>
      <t>공구</t>
    </r>
    <r>
      <rPr>
        <b/>
        <sz val="9"/>
        <color rgb="FF646656"/>
        <rFont val="Arial"/>
        <family val="2"/>
      </rPr>
      <t xml:space="preserve"> </t>
    </r>
    <r>
      <rPr>
        <b/>
        <sz val="9"/>
        <color rgb="FF646656"/>
        <rFont val="돋움"/>
        <family val="3"/>
        <charset val="129"/>
      </rPr>
      <t>정기안전점검용역</t>
    </r>
    <phoneticPr fontId="3" type="noConversion"/>
  </si>
  <si>
    <t>파주운정3 A20BL 아파트 건설공사 13공구 정기안전점검용역</t>
    <phoneticPr fontId="3" type="noConversion"/>
  </si>
  <si>
    <t>B240030 - 00</t>
    <phoneticPr fontId="3" type="noConversion"/>
  </si>
  <si>
    <t>사업수행</t>
    <phoneticPr fontId="3" type="noConversion"/>
  </si>
  <si>
    <t>진엔지니어링(주) (899-86-00568)</t>
  </si>
  <si>
    <t>417,302,700원</t>
  </si>
  <si>
    <t>515,575,000원</t>
  </si>
  <si>
    <t>의왕청계2 A1BL 아파트 건설공사 1공구 정기안전점검용역</t>
  </si>
  <si>
    <t>B240028</t>
  </si>
  <si>
    <t>B240029</t>
  </si>
  <si>
    <t>(건축)층간소음 기술혁신 시험시설 건설공사 정기안전점검</t>
  </si>
  <si>
    <t>주식회사 태일종합건축사사무소 (303-81-70495)</t>
  </si>
  <si>
    <t>6,489,000원</t>
  </si>
  <si>
    <t>7,421,000원</t>
  </si>
  <si>
    <t>(주)건축사사무소광장 (135-81-23685)</t>
  </si>
  <si>
    <t>342,352,000원</t>
  </si>
  <si>
    <t>422,046,000원</t>
  </si>
  <si>
    <t>B240027</t>
  </si>
  <si>
    <t>의왕월암 A-3BL 아파트 건설공사 2공구 정기안전점검용역</t>
  </si>
  <si>
    <t>주식회사 정우구조엔지니어링 (123-86-06975)</t>
  </si>
  <si>
    <t>333,333,000원</t>
  </si>
  <si>
    <t>410,402,000원</t>
  </si>
  <si>
    <t>B240026</t>
    <phoneticPr fontId="3" type="noConversion"/>
  </si>
  <si>
    <r>
      <rPr>
        <sz val="11"/>
        <color rgb="FF646656"/>
        <rFont val="맑은 고딕"/>
        <family val="2"/>
        <charset val="129"/>
      </rPr>
      <t>의왕월암</t>
    </r>
    <r>
      <rPr>
        <sz val="11"/>
        <color rgb="FF646656"/>
        <rFont val="Arial"/>
        <family val="2"/>
      </rPr>
      <t xml:space="preserve"> A-1BL </t>
    </r>
    <r>
      <rPr>
        <sz val="11"/>
        <color rgb="FF646656"/>
        <rFont val="맑은 고딕"/>
        <family val="2"/>
        <charset val="129"/>
      </rPr>
      <t>아파트</t>
    </r>
    <r>
      <rPr>
        <sz val="11"/>
        <color rgb="FF646656"/>
        <rFont val="Arial"/>
        <family val="2"/>
      </rPr>
      <t xml:space="preserve"> </t>
    </r>
    <r>
      <rPr>
        <sz val="11"/>
        <color rgb="FF646656"/>
        <rFont val="맑은 고딕"/>
        <family val="2"/>
        <charset val="129"/>
      </rPr>
      <t>건설공사</t>
    </r>
    <r>
      <rPr>
        <sz val="11"/>
        <color rgb="FF646656"/>
        <rFont val="Arial"/>
        <family val="2"/>
      </rPr>
      <t xml:space="preserve"> 1</t>
    </r>
    <r>
      <rPr>
        <sz val="11"/>
        <color rgb="FF646656"/>
        <rFont val="맑은 고딕"/>
        <family val="2"/>
        <charset val="129"/>
      </rPr>
      <t>공구</t>
    </r>
    <r>
      <rPr>
        <sz val="11"/>
        <color rgb="FF646656"/>
        <rFont val="Arial"/>
        <family val="2"/>
      </rPr>
      <t xml:space="preserve"> </t>
    </r>
    <r>
      <rPr>
        <sz val="11"/>
        <color rgb="FF646656"/>
        <rFont val="맑은 고딕"/>
        <family val="2"/>
        <charset val="129"/>
      </rPr>
      <t>정기안전점검용역</t>
    </r>
    <phoneticPr fontId="3" type="noConversion"/>
  </si>
  <si>
    <t xml:space="preserve">차이 </t>
    <phoneticPr fontId="3" type="noConversion"/>
  </si>
  <si>
    <t>215-87-82774</t>
  </si>
  <si>
    <t>380,799,000원</t>
  </si>
  <si>
    <t>467,851,000원</t>
  </si>
  <si>
    <t>낙찰</t>
    <phoneticPr fontId="3" type="noConversion"/>
  </si>
  <si>
    <t>이메일</t>
    <phoneticPr fontId="3" type="noConversion"/>
  </si>
  <si>
    <t>일맥</t>
    <phoneticPr fontId="3" type="noConversion"/>
  </si>
  <si>
    <t>동대문구청</t>
    <phoneticPr fontId="3" type="noConversion"/>
  </si>
  <si>
    <t>이문3구역 이문동 성결교회</t>
  </si>
  <si>
    <t>영등포구청</t>
    <phoneticPr fontId="3" type="noConversion"/>
  </si>
  <si>
    <t>서울특별시 영등포구 대림동 1056-23 신축공사</t>
  </si>
  <si>
    <t>정릉동 508-183 의료시설 신축공사</t>
  </si>
  <si>
    <t>수유동 392-125호 외 1필지 신축공사</t>
  </si>
  <si>
    <t>강북구청</t>
    <phoneticPr fontId="3" type="noConversion"/>
  </si>
  <si>
    <t>논현동 81-8 근린생활시설 신축공사</t>
  </si>
  <si>
    <t>강남구청</t>
    <phoneticPr fontId="3" type="noConversion"/>
  </si>
  <si>
    <t>대치동 1023-2 교육연구시설 신축공사</t>
  </si>
  <si>
    <t>2024샘플</t>
    <phoneticPr fontId="3" type="noConversion"/>
  </si>
  <si>
    <t>간석동 72-4번지 외 4필지 오피스텔 신축공사</t>
  </si>
  <si>
    <t>인천 남동구</t>
    <phoneticPr fontId="3" type="noConversion"/>
  </si>
  <si>
    <t>청파동2가 8-12 외 2필지 도시형생활주택 신축공사</t>
  </si>
  <si>
    <t>용산구청</t>
    <phoneticPr fontId="3" type="noConversion"/>
  </si>
  <si>
    <t>용인 모현(왕산) 도시개발사업구역 11블럭 4로트 근린생활시설 신축공사</t>
  </si>
  <si>
    <t>용인시청</t>
    <phoneticPr fontId="3" type="noConversion"/>
  </si>
  <si>
    <t>추첨제</t>
    <phoneticPr fontId="3" type="noConversion"/>
  </si>
  <si>
    <t>부천시청</t>
    <phoneticPr fontId="3" type="noConversion"/>
  </si>
  <si>
    <t>대현청실 외2 가로주택정비사업</t>
  </si>
  <si>
    <t>20241241208 - 000</t>
    <phoneticPr fontId="3" type="noConversion"/>
  </si>
  <si>
    <t xml:space="preserve">링크 </t>
    <phoneticPr fontId="3" type="noConversion"/>
  </si>
  <si>
    <t>일맥과 링크 공동수급</t>
    <phoneticPr fontId="3" type="noConversion"/>
  </si>
  <si>
    <t>삼성동 152-16외 2필지 근린생활시설 신축공사</t>
    <phoneticPr fontId="3" type="noConversion"/>
  </si>
  <si>
    <t>논현동 234-15 근린생활시설 신축공사</t>
    <phoneticPr fontId="3" type="noConversion"/>
  </si>
  <si>
    <t>신사동 581-3 근린생활시설 신축공사</t>
    <phoneticPr fontId="3" type="noConversion"/>
  </si>
  <si>
    <t>상수동 354-8외 4필지 노인복지시설 신축공사</t>
    <phoneticPr fontId="3" type="noConversion"/>
  </si>
  <si>
    <t>우편</t>
    <phoneticPr fontId="3" type="noConversion"/>
  </si>
  <si>
    <t>마포구청</t>
    <phoneticPr fontId="3" type="noConversion"/>
  </si>
  <si>
    <t>현석동 1-9외 2필지 근린생활시설 신축공사</t>
  </si>
  <si>
    <t>인천 송도 스카이 루리안 아파트 신축공사</t>
  </si>
  <si>
    <t>인천 경제자유구역청</t>
    <phoneticPr fontId="3" type="noConversion"/>
  </si>
  <si>
    <t>양지리 종교시설 신축공사</t>
  </si>
  <si>
    <t>통삼리 공장 신축공사</t>
  </si>
  <si>
    <t>양평동4가 1-1 지식산업센터 신축공사</t>
    <phoneticPr fontId="3" type="noConversion"/>
  </si>
  <si>
    <t>남가좌동 332-16번지 외 LH오피스텔 신축공사</t>
  </si>
  <si>
    <t>서대문구청</t>
    <phoneticPr fontId="3" type="noConversion"/>
  </si>
  <si>
    <t>오정구 삼정동 60-9번지 외 1필지</t>
  </si>
  <si>
    <t>정부세종청사 5~6동 및 부속동 정밀안전점검 용역</t>
    <phoneticPr fontId="3" type="noConversion"/>
  </si>
  <si>
    <t>R25BK00562318 - 000</t>
    <phoneticPr fontId="3" type="noConversion"/>
  </si>
  <si>
    <t>일맥</t>
    <phoneticPr fontId="3" type="noConversion"/>
  </si>
  <si>
    <t xml:space="preserve">링크 </t>
    <phoneticPr fontId="3" type="noConversion"/>
  </si>
  <si>
    <t>투찰포기</t>
    <phoneticPr fontId="3" type="noConversion"/>
  </si>
  <si>
    <t xml:space="preserve">	건설공사(건축분야) 안전점검 수행기관 지정 공고(역동 임대형기숙사 신축공사)</t>
    <phoneticPr fontId="3" type="noConversion"/>
  </si>
  <si>
    <t>R25BK00560864 - 000</t>
    <phoneticPr fontId="3" type="noConversion"/>
  </si>
  <si>
    <t xml:space="preserve">일맥 </t>
    <phoneticPr fontId="3" type="noConversion"/>
  </si>
  <si>
    <t>논현동 233-21 근린생활시설 신축공사</t>
  </si>
  <si>
    <t>논현동 113-23근린생활시설 신축공사</t>
  </si>
  <si>
    <t>인천광역시 서구 청라동 8-164 단독주택 신축공사</t>
  </si>
  <si>
    <t>신봉동 242-96번지 단독주택 신축공사</t>
  </si>
  <si>
    <t>안암동5가 1-2</t>
  </si>
  <si>
    <t>성북구청</t>
    <phoneticPr fontId="3" type="noConversion"/>
  </si>
  <si>
    <t>북아현동 1-1753외2필지 공동주택(도시형생활주택) 신축공사</t>
  </si>
  <si>
    <t>전자입찰서</t>
    <phoneticPr fontId="3" type="noConversion"/>
  </si>
  <si>
    <t>대성연립 가로주택정비사엄 (오정구 원종동 335번지 외 8필지)</t>
    <phoneticPr fontId="3" type="noConversion"/>
  </si>
  <si>
    <t>양재동 89-5 근린생활시설 신축공사</t>
  </si>
  <si>
    <t>서초구청</t>
    <phoneticPr fontId="3" type="noConversion"/>
  </si>
  <si>
    <t>케이원다이아 공장 신축공사</t>
  </si>
  <si>
    <t>군포시청</t>
    <phoneticPr fontId="3" type="noConversion"/>
  </si>
  <si>
    <t>㈜장형기업 9동 폐기물 처리시설 증축공사</t>
  </si>
  <si>
    <t>인천 서구청</t>
    <phoneticPr fontId="3" type="noConversion"/>
  </si>
  <si>
    <t>용인 남사아곡지구 B7블록 공동주택 신축공사] R25BK00566158 - 000</t>
    <phoneticPr fontId="3" type="noConversion"/>
  </si>
  <si>
    <t>SK하이닉스 용인캠퍼스 FAB1기 신축공사(FAB) R25BK00565914 - 000</t>
    <phoneticPr fontId="3" type="noConversion"/>
  </si>
  <si>
    <t xml:space="preserve">2024년도 경기도 소방청사 내진성능평가 용역(동부,중부)(긴급공고)  - 공동수급협정 </t>
    <phoneticPr fontId="3" type="noConversion"/>
  </si>
  <si>
    <t>2024년도 경기도 소방청사 내진성능평가 용역(동부,중부)(긴급공고)  - PQ심사</t>
    <phoneticPr fontId="3" type="noConversion"/>
  </si>
  <si>
    <t>청담동 5-18외 3필지 근린생활시설 신축공사</t>
    <phoneticPr fontId="3" type="noConversion"/>
  </si>
  <si>
    <t>역삼동 700-5외 1필지 근린생활시설 신축공사</t>
    <phoneticPr fontId="3" type="noConversion"/>
  </si>
  <si>
    <t>서울주택도시공사</t>
    <phoneticPr fontId="3" type="noConversion"/>
  </si>
  <si>
    <t>1/17, 1/20</t>
    <phoneticPr fontId="3" type="noConversion"/>
  </si>
  <si>
    <t>서울시 노동자복지관 복합화사업 건설공사</t>
    <phoneticPr fontId="3" type="noConversion"/>
  </si>
  <si>
    <t>한남동 657-23 근린생활시설 신축공사</t>
    <phoneticPr fontId="3" type="noConversion"/>
  </si>
  <si>
    <t>장안동 433-10번지 신축공사</t>
    <phoneticPr fontId="3" type="noConversion"/>
  </si>
  <si>
    <t>154kV 산성변전소 옥내화 토건공사</t>
  </si>
  <si>
    <t>한국전력공사</t>
    <phoneticPr fontId="3" type="noConversion"/>
  </si>
  <si>
    <t>1/22 14시</t>
    <phoneticPr fontId="3" type="noConversion"/>
  </si>
  <si>
    <t>관철동 33-1 외 3필지 신축공사</t>
    <phoneticPr fontId="3" type="noConversion"/>
  </si>
  <si>
    <t>종로구청</t>
    <phoneticPr fontId="3" type="noConversion"/>
  </si>
  <si>
    <t>포곡농협 주유소 신축공사</t>
    <phoneticPr fontId="3" type="noConversion"/>
  </si>
  <si>
    <t>길음2동 주민센터 공용청사 신축공사</t>
  </si>
  <si>
    <t>인천서화초 교실증축 및 외벽개선공사</t>
  </si>
  <si>
    <t>인천교육청</t>
    <phoneticPr fontId="3" type="noConversion"/>
  </si>
  <si>
    <t>안전관리계획서
1,155,000
정기안전점검
9,507,000</t>
    <phoneticPr fontId="3" type="noConversion"/>
  </si>
  <si>
    <t>미아동 214-70호 외 1필지 신축공사</t>
    <phoneticPr fontId="3" type="noConversion"/>
  </si>
  <si>
    <t>부평구청</t>
    <phoneticPr fontId="3" type="noConversion"/>
  </si>
  <si>
    <t>기독교 대한감리회 온누리교회</t>
  </si>
  <si>
    <r>
      <t>친환경</t>
    </r>
    <r>
      <rPr>
        <b/>
        <sz val="10"/>
        <color rgb="FF666666"/>
        <rFont val="Arial"/>
        <family val="3"/>
        <charset val="129"/>
      </rPr>
      <t xml:space="preserve"> </t>
    </r>
    <r>
      <rPr>
        <b/>
        <sz val="10"/>
        <color rgb="FF666666"/>
        <rFont val="돋움"/>
        <family val="3"/>
        <charset val="129"/>
      </rPr>
      <t>농업관리실</t>
    </r>
    <r>
      <rPr>
        <b/>
        <sz val="10"/>
        <color rgb="FF666666"/>
        <rFont val="Arial"/>
        <family val="3"/>
        <charset val="129"/>
      </rPr>
      <t xml:space="preserve"> </t>
    </r>
    <r>
      <rPr>
        <b/>
        <sz val="10"/>
        <color rgb="FF666666"/>
        <rFont val="돋움"/>
        <family val="3"/>
        <charset val="129"/>
      </rPr>
      <t>건립사업</t>
    </r>
  </si>
  <si>
    <t>삼산대보아파트구역 주택재건축정비사업조합</t>
  </si>
  <si>
    <t>안양 볼보서비스센터 신축공사</t>
  </si>
  <si>
    <t>1/23, 1/24</t>
    <phoneticPr fontId="3" type="noConversion"/>
  </si>
  <si>
    <t>용인 수지구 성복동 556-103번지 근린생활시설 및 전시관 신축공사</t>
  </si>
  <si>
    <t>추첨제</t>
    <phoneticPr fontId="3" type="noConversion"/>
  </si>
  <si>
    <t>854,700/7,035,180</t>
    <phoneticPr fontId="3" type="noConversion"/>
  </si>
  <si>
    <t>74% 적용</t>
    <phoneticPr fontId="3" type="noConversion"/>
  </si>
  <si>
    <t>논현동 113-21 근린생활시설 해체공사</t>
  </si>
  <si>
    <t>서울목동 LH참여형 가로주택정비사업</t>
  </si>
  <si>
    <t>양천구청</t>
    <phoneticPr fontId="3" type="noConversion"/>
  </si>
  <si>
    <t>광진구 군자동 356-8번지 신축공사</t>
    <phoneticPr fontId="3" type="noConversion"/>
  </si>
  <si>
    <t>광진구청</t>
    <phoneticPr fontId="3" type="noConversion"/>
  </si>
  <si>
    <t>잠실동 336-15 업무시설 신축공사</t>
  </si>
  <si>
    <t>송파구청</t>
    <phoneticPr fontId="3" type="noConversion"/>
  </si>
  <si>
    <t>방이동 109-5 근린생활시설 신축공사</t>
  </si>
  <si>
    <t>역삼동 834-101 근린생활시설 신축공사</t>
  </si>
  <si>
    <t>기술용역(내진성능평가) 소액수의 견적 제출 안내 공고</t>
    <phoneticPr fontId="3" type="noConversion"/>
  </si>
  <si>
    <t>R25BK00582522 - 001</t>
    <phoneticPr fontId="3" type="noConversion"/>
  </si>
  <si>
    <t>2025 인천광역시체육회 건축물 정밀안전점검 용역(소액수의) 견적제출 공고</t>
    <phoneticPr fontId="3" type="noConversion"/>
  </si>
  <si>
    <t>R25BK00588553 - 000</t>
    <phoneticPr fontId="3" type="noConversion"/>
  </si>
  <si>
    <t>서울 서부교육지원청</t>
    <phoneticPr fontId="3" type="noConversion"/>
  </si>
  <si>
    <t>서연중 체육관, 급식실, 학생식당 및 지하주차장 증축공사</t>
  </si>
  <si>
    <t>중구</t>
    <phoneticPr fontId="3" type="noConversion"/>
  </si>
  <si>
    <t xml:space="preserve">신당동 399-3 다가구 주택 및 근린생활시설 신축공사 </t>
    <phoneticPr fontId="3" type="noConversion"/>
  </si>
  <si>
    <t xml:space="preserve">인천서구청 </t>
    <phoneticPr fontId="3" type="noConversion"/>
  </si>
  <si>
    <t>가좌동 173-74번지</t>
    <phoneticPr fontId="3" type="noConversion"/>
  </si>
  <si>
    <t xml:space="preserve">용인시청 </t>
    <phoneticPr fontId="3" type="noConversion"/>
  </si>
  <si>
    <t xml:space="preserve"> 용인 모현(오산리)253-20번지 3구역 신축공사 /오산리 253-20번지 3구역 신축공사</t>
    <phoneticPr fontId="3" type="noConversion"/>
  </si>
  <si>
    <t xml:space="preserve"> 호암미술관 편의시설 신축공사 /   가실리 86 외 4]</t>
    <phoneticPr fontId="3" type="noConversion"/>
  </si>
  <si>
    <t>이메일 신청</t>
    <phoneticPr fontId="3" type="noConversion"/>
  </si>
  <si>
    <t xml:space="preserve"> 모현읍 왕산리 256-1 근린생활시설 신축공사 /주신회사번지.왕산리 256-1</t>
    <phoneticPr fontId="3" type="noConversion"/>
  </si>
  <si>
    <t>일맥</t>
    <phoneticPr fontId="3" type="noConversion"/>
  </si>
  <si>
    <t>링크</t>
    <phoneticPr fontId="3" type="noConversion"/>
  </si>
  <si>
    <r>
      <t xml:space="preserve">서울목동 LH참여형 가로주택정비사업(재공고) </t>
    </r>
    <r>
      <rPr>
        <sz val="10"/>
        <color rgb="FFFF0000"/>
        <rFont val="맑은 고딕"/>
        <family val="3"/>
        <charset val="129"/>
        <scheme val="minor"/>
      </rPr>
      <t xml:space="preserve"> -   기초금액 변동 /  공고 제2025-196호수정 </t>
    </r>
    <phoneticPr fontId="3" type="noConversion"/>
  </si>
  <si>
    <t>망원동 도시형생활주택 신축공사</t>
    <phoneticPr fontId="3" type="noConversion"/>
  </si>
  <si>
    <t>우편/이메일</t>
    <phoneticPr fontId="3" type="noConversion"/>
  </si>
  <si>
    <t>추첨제</t>
    <phoneticPr fontId="3" type="noConversion"/>
  </si>
  <si>
    <t>인천동명초 급식실 현대화사업 건축공사</t>
    <phoneticPr fontId="3" type="noConversion"/>
  </si>
  <si>
    <t>인천교육청</t>
    <phoneticPr fontId="3" type="noConversion"/>
  </si>
  <si>
    <t>오산우체국 건립공사 안전관리계획서 검토 및 정기안전점검 수행기관 지정 공고</t>
    <phoneticPr fontId="3" type="noConversion"/>
  </si>
  <si>
    <t>R25BK00598084 - 000</t>
    <phoneticPr fontId="3" type="noConversion"/>
  </si>
  <si>
    <t>G2B</t>
    <phoneticPr fontId="3" type="noConversion"/>
  </si>
  <si>
    <t>R25BK00599698 - 000</t>
    <phoneticPr fontId="3" type="noConversion"/>
  </si>
  <si>
    <t>인천백석중학교 내진성능평가용역 수의계약 견적제출 안내공고</t>
  </si>
  <si>
    <t>인천신현중학교 내진성능평가용역 수의계약 견적제출 안내공고</t>
    <phoneticPr fontId="3" type="noConversion"/>
  </si>
  <si>
    <t>R25BK00599691 - 000</t>
    <phoneticPr fontId="3" type="noConversion"/>
  </si>
  <si>
    <t>G2B</t>
    <phoneticPr fontId="3" type="noConversion"/>
  </si>
  <si>
    <t>노원기차마을(이탈리아관) 증축공사</t>
    <phoneticPr fontId="3" type="noConversion"/>
  </si>
  <si>
    <t xml:space="preserve">노원구청 </t>
    <phoneticPr fontId="3" type="noConversion"/>
  </si>
  <si>
    <t>성수동2가 236-144 외 1필지 신축공사 （재공고）</t>
    <phoneticPr fontId="3" type="noConversion"/>
  </si>
  <si>
    <t>성동구청</t>
    <phoneticPr fontId="3" type="noConversion"/>
  </si>
  <si>
    <t>화양동 111-40번지 신축공사</t>
    <phoneticPr fontId="3" type="noConversion"/>
  </si>
  <si>
    <t>오정구 내동265-3번지 사옥 신축공사</t>
    <phoneticPr fontId="3" type="noConversion"/>
  </si>
  <si>
    <t xml:space="preserve">서울특별시교육청  건설공사 안전점검 수행기관 </t>
    <phoneticPr fontId="3" type="noConversion"/>
  </si>
  <si>
    <t>서울특별시교육청</t>
    <phoneticPr fontId="3" type="noConversion"/>
  </si>
  <si>
    <t>인천지방법원 북부지원청사 신축공사 안전점검 수행기관 지정 공고</t>
    <phoneticPr fontId="3" type="noConversion"/>
  </si>
  <si>
    <t>R25BK00600272 - 000</t>
    <phoneticPr fontId="3" type="noConversion"/>
  </si>
  <si>
    <t>용인 죽전동 주택건설사업 신축공사  R25BK00599768 - 000</t>
    <phoneticPr fontId="3" type="noConversion"/>
  </si>
  <si>
    <t>링크</t>
    <phoneticPr fontId="3" type="noConversion"/>
  </si>
  <si>
    <t>인천 미추홀구</t>
    <phoneticPr fontId="3" type="noConversion"/>
  </si>
  <si>
    <t>용현3동 행정복지센터 신축공사</t>
    <phoneticPr fontId="3" type="noConversion"/>
  </si>
  <si>
    <t>일맥</t>
    <phoneticPr fontId="3" type="noConversion"/>
  </si>
  <si>
    <t>서울 중구</t>
    <phoneticPr fontId="3" type="noConversion"/>
  </si>
  <si>
    <t>장충동1가 96-1 근린생활시설 주택 신축공사</t>
    <phoneticPr fontId="3" type="noConversion"/>
  </si>
  <si>
    <t>이메일</t>
    <phoneticPr fontId="3" type="noConversion"/>
  </si>
  <si>
    <t>인천대중예술고 다목적강당 및 공연실습장, 급식소 증축공사</t>
  </si>
  <si>
    <t>안전관리계획서
1,155,000
정기안전점검
10,865,000</t>
    <phoneticPr fontId="3" type="noConversion"/>
  </si>
  <si>
    <t>마곡 16단지 공공주택 건설공사</t>
    <phoneticPr fontId="3" type="noConversion"/>
  </si>
  <si>
    <t>2/3~2/4</t>
    <phoneticPr fontId="3" type="noConversion"/>
  </si>
  <si>
    <t>신내동 345-4 외 4필지 기지주유소 신축공사</t>
    <phoneticPr fontId="3" type="noConversion"/>
  </si>
  <si>
    <t>중랑구청</t>
    <phoneticPr fontId="3" type="noConversion"/>
  </si>
  <si>
    <t>동숭동 1-98 신축공사</t>
    <phoneticPr fontId="3" type="noConversion"/>
  </si>
  <si>
    <t>인천경제자유구역청</t>
    <phoneticPr fontId="3" type="noConversion"/>
  </si>
  <si>
    <t>이지스 용인연구소 신축공사</t>
  </si>
  <si>
    <t>73%정도 적용</t>
    <phoneticPr fontId="3" type="noConversion"/>
  </si>
  <si>
    <t>문정동 84 유투의료재단 신축공사</t>
  </si>
  <si>
    <t>셀트리온 DP1 증설공사</t>
  </si>
  <si>
    <t>망원동 376-15 근린생활시설 신축공사</t>
  </si>
  <si>
    <t>가락동 188-9 근린생활시설 신축공사</t>
  </si>
  <si>
    <t>역삼동 814-1 근린생활시설 리모델링 공사</t>
  </si>
  <si>
    <t>R25BK00607154 - 000</t>
    <phoneticPr fontId="3" type="noConversion"/>
  </si>
  <si>
    <t>직원관사(푸르미타운) 내진성능평가 용역</t>
    <phoneticPr fontId="3" type="noConversion"/>
  </si>
  <si>
    <t>R25BK00609896 - 000</t>
    <phoneticPr fontId="3" type="noConversion"/>
  </si>
  <si>
    <t>2025년 제3종시설물 지정 관리를 위한 실태조사 용역</t>
    <phoneticPr fontId="3" type="noConversion"/>
  </si>
  <si>
    <t>등록완료</t>
    <phoneticPr fontId="3" type="noConversion"/>
  </si>
  <si>
    <t>고잔동 226번지 자동차관련시설 신축공사</t>
  </si>
  <si>
    <t>AACT 제3화물터미널 신축공사</t>
  </si>
  <si>
    <t>인천대학교 행복기숙사(연합) 건축공사</t>
    <phoneticPr fontId="3" type="noConversion"/>
  </si>
  <si>
    <t>남산동2가 9-6 명동주민센터 신축공사</t>
    <phoneticPr fontId="3" type="noConversion"/>
  </si>
  <si>
    <t>서울 중구청</t>
    <phoneticPr fontId="3" type="noConversion"/>
  </si>
  <si>
    <t>계산종합의료단지 신축공사(종합병원1차)</t>
  </si>
  <si>
    <t>인천 계양구청</t>
    <phoneticPr fontId="3" type="noConversion"/>
  </si>
  <si>
    <t>신길2천 정비사업</t>
  </si>
  <si>
    <t>안산시청</t>
    <phoneticPr fontId="3" type="noConversion"/>
  </si>
  <si>
    <t>독산동 산업문화어울림센터 건설공사</t>
  </si>
  <si>
    <t>2/12~2/13</t>
    <phoneticPr fontId="3" type="noConversion"/>
  </si>
  <si>
    <t>중곡동 193-30 도시형생활주택 신축공사</t>
    <phoneticPr fontId="3" type="noConversion"/>
  </si>
  <si>
    <t>광성중 외 1교(남인천여중)성능기반 내진성능평가 및 구조설계용역</t>
    <phoneticPr fontId="3" type="noConversion"/>
  </si>
  <si>
    <t>용현여중 외 1교(인성여중)성능기반 내진성능평가 및 구조설계용역</t>
    <phoneticPr fontId="3" type="noConversion"/>
  </si>
  <si>
    <t>R25BK00620588 - 000</t>
    <phoneticPr fontId="3" type="noConversion"/>
  </si>
  <si>
    <t>R25BK00620548 - 000</t>
    <phoneticPr fontId="3" type="noConversion"/>
  </si>
  <si>
    <t>신흥중 외 1교(신흥여중) 성능기반 내진성능평가 및 구조설계용역</t>
    <phoneticPr fontId="3" type="noConversion"/>
  </si>
  <si>
    <t>R25BK00617165 - 000</t>
    <phoneticPr fontId="3" type="noConversion"/>
  </si>
  <si>
    <t>인명여고 외 1교(제물포여중) 성능기반 내진성능평가 및 구조설계용역</t>
    <phoneticPr fontId="3" type="noConversion"/>
  </si>
  <si>
    <t>2025년 상하반기 제3종시설물 정기안전점검 위탁 용역(제1권역)</t>
    <phoneticPr fontId="3" type="noConversion"/>
  </si>
  <si>
    <t>평택우체국 건립공사 안전관리계획서 검토 및 정기안전점검 수행기관 지정 공고</t>
    <phoneticPr fontId="3" type="noConversion"/>
  </si>
  <si>
    <t>삼성동 146-14 근린생활시설 신축공사</t>
  </si>
  <si>
    <t>R25BK00622260 - 000</t>
    <phoneticPr fontId="3" type="noConversion"/>
  </si>
  <si>
    <t>R25BK00623323 - 000</t>
    <phoneticPr fontId="3" type="noConversion"/>
  </si>
  <si>
    <t>2025년 잠실 및 효창운동장 정밀 및 정기안전점검 용역</t>
    <phoneticPr fontId="3" type="noConversion"/>
  </si>
  <si>
    <t>영등포구 대림동 990-52번지 임대형 기숙사 신축공사</t>
    <phoneticPr fontId="3" type="noConversion"/>
  </si>
  <si>
    <t>대치동 940-1외 4필지 근린생활시설 신축공사</t>
  </si>
  <si>
    <t>간석동 167-5 노인복지시설 신축공사</t>
    <phoneticPr fontId="3" type="noConversion"/>
  </si>
  <si>
    <t>불로중학교 교사동 내진성능평가용역 수의계약 견적제출 안내공고</t>
    <phoneticPr fontId="3" type="noConversion"/>
  </si>
  <si>
    <t xml:space="preserve">	가정여자중학교 생활관 내진성능평가용역 수의계약 견적제출 안내공고</t>
    <phoneticPr fontId="3" type="noConversion"/>
  </si>
  <si>
    <t xml:space="preserve">	검암중학교 내진성능평가용역 수의계약 견적제출 안내공고</t>
    <phoneticPr fontId="3" type="noConversion"/>
  </si>
  <si>
    <t>R25BK00620566 - 000</t>
    <phoneticPr fontId="3" type="noConversion"/>
  </si>
  <si>
    <t>808-81-01455</t>
  </si>
  <si>
    <t>11 10</t>
  </si>
  <si>
    <t>122-86-34992</t>
  </si>
  <si>
    <t>08 01</t>
  </si>
  <si>
    <t>379-87-01643</t>
  </si>
  <si>
    <t>(주)케이에이치아이씨</t>
  </si>
  <si>
    <t>신정호</t>
  </si>
  <si>
    <t>656-81-02440</t>
  </si>
  <si>
    <t>주식회사하이테크구조엔지니어링</t>
  </si>
  <si>
    <t>박영석</t>
  </si>
  <si>
    <t>07 03</t>
  </si>
  <si>
    <t>문현주</t>
  </si>
  <si>
    <t>13 08</t>
  </si>
  <si>
    <t>15 12</t>
  </si>
  <si>
    <t>139-81-26059</t>
  </si>
  <si>
    <t>11 06</t>
  </si>
  <si>
    <t>843-81-01410</t>
  </si>
  <si>
    <t>13 01</t>
  </si>
  <si>
    <t>03 08</t>
  </si>
  <si>
    <t>04 14</t>
  </si>
  <si>
    <t>11 02</t>
  </si>
  <si>
    <t>04 12</t>
  </si>
  <si>
    <t>07 15</t>
  </si>
  <si>
    <t>11 12</t>
  </si>
  <si>
    <t xml:space="preserve">취소 </t>
    <phoneticPr fontId="3" type="noConversion"/>
  </si>
  <si>
    <t>R25BK00626955 - 000</t>
    <phoneticPr fontId="3" type="noConversion"/>
  </si>
  <si>
    <t>R25BK00626948 - 000</t>
    <phoneticPr fontId="3" type="noConversion"/>
  </si>
  <si>
    <t>R25BK00626941 - 000</t>
  </si>
  <si>
    <t>R25BK00626941 - 000</t>
    <phoneticPr fontId="3" type="noConversion"/>
  </si>
  <si>
    <t>면목동 49-3 외 9필지 대수선공사</t>
    <phoneticPr fontId="3" type="noConversion"/>
  </si>
  <si>
    <t>잠실동 230-3 노유자시설 신축공사</t>
  </si>
  <si>
    <t>용인 모현(오산리)지구 13블럭 2로트</t>
    <phoneticPr fontId="3" type="noConversion"/>
  </si>
  <si>
    <t>마평동 613 양한방협진병원 신축공사</t>
  </si>
  <si>
    <t>22경찰경호대 청사 내진성능평가 용역</t>
    <phoneticPr fontId="3" type="noConversion"/>
  </si>
  <si>
    <t>R25BK00615664 - 000</t>
    <phoneticPr fontId="3" type="noConversion"/>
  </si>
  <si>
    <t>25-진-14 00숙소 정기안전점검 용역</t>
    <phoneticPr fontId="3" type="noConversion"/>
  </si>
  <si>
    <t>링크</t>
    <phoneticPr fontId="3" type="noConversion"/>
  </si>
  <si>
    <t>일맥</t>
    <phoneticPr fontId="3" type="noConversion"/>
  </si>
  <si>
    <r>
      <rPr>
        <sz val="11"/>
        <color rgb="FF191919"/>
        <rFont val="맑은 고딕"/>
        <family val="3"/>
        <charset val="129"/>
      </rPr>
      <t>서울물연구원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청사</t>
    </r>
    <r>
      <rPr>
        <sz val="11"/>
        <color rgb="FF191919"/>
        <rFont val="Arial"/>
        <family val="2"/>
      </rPr>
      <t xml:space="preserve"> 2</t>
    </r>
    <r>
      <rPr>
        <sz val="11"/>
        <color rgb="FF191919"/>
        <rFont val="맑은 고딕"/>
        <family val="3"/>
        <charset val="129"/>
      </rPr>
      <t>개동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내진성능평가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및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내진보강설계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용역</t>
    </r>
    <phoneticPr fontId="3" type="noConversion"/>
  </si>
  <si>
    <t>2025SCN002102984-01</t>
    <phoneticPr fontId="3" type="noConversion"/>
  </si>
  <si>
    <t>R25BK00632840 - 000</t>
    <phoneticPr fontId="3" type="noConversion"/>
  </si>
  <si>
    <t>25-진-14 00숙소 정기안전점검 용역</t>
    <phoneticPr fontId="3" type="noConversion"/>
  </si>
  <si>
    <t>R25BK00615664 - 000</t>
    <phoneticPr fontId="3" type="noConversion"/>
  </si>
  <si>
    <t>고매동 409-174 근린생활시설 신축공사</t>
  </si>
  <si>
    <t>동백1동 행정복지센터 건립사업</t>
  </si>
  <si>
    <t>25년 주거시설 정기안전점검용역(인천/김포권역)</t>
    <phoneticPr fontId="3" type="noConversion"/>
  </si>
  <si>
    <t>링크</t>
    <phoneticPr fontId="3" type="noConversion"/>
  </si>
  <si>
    <t>광진구청  정기안전점검 수행기관 모집 공고</t>
    <phoneticPr fontId="3" type="noConversion"/>
  </si>
  <si>
    <t>기흥구 언남동 183-34번지 근린생활시설 신축공사</t>
    <phoneticPr fontId="3" type="noConversion"/>
  </si>
  <si>
    <t>서교동 335-8 근린생활시설 신축공사</t>
    <phoneticPr fontId="3" type="noConversion"/>
  </si>
  <si>
    <t>성북구 수변활력거점 조성공사</t>
  </si>
  <si>
    <t>공덕동 249-20 근린생활시설 신축공사</t>
  </si>
  <si>
    <t>황학동청계지역주택조합 신축공사</t>
    <phoneticPr fontId="3" type="noConversion"/>
  </si>
  <si>
    <t xml:space="preserve">	서울잠실2동우체국 등 3국 내진성능평가용역</t>
    <phoneticPr fontId="3" type="noConversion"/>
  </si>
  <si>
    <t>사업수행</t>
    <phoneticPr fontId="3" type="noConversion"/>
  </si>
  <si>
    <t>R25BK00627821 - 000</t>
    <phoneticPr fontId="3" type="noConversion"/>
  </si>
  <si>
    <t>신수실뿌리복지센터 조성 리모델링 공사</t>
    <phoneticPr fontId="3" type="noConversion"/>
  </si>
  <si>
    <t>용인 수지구 고기동 413-1번지 근린생활시설신축공사</t>
    <phoneticPr fontId="3" type="noConversion"/>
  </si>
  <si>
    <t>청량리동 46일원 복합시설 신축공사</t>
    <phoneticPr fontId="3" type="noConversion"/>
  </si>
  <si>
    <t>방배삼호아파트 12,13동 가로주택정비사업</t>
    <phoneticPr fontId="3" type="noConversion"/>
  </si>
  <si>
    <t>서초동 1542-10 근린생활시설 신축공사</t>
    <phoneticPr fontId="3" type="noConversion"/>
  </si>
  <si>
    <t>25-K-주거시설 정기안전점검 용역</t>
    <phoneticPr fontId="3" type="noConversion"/>
  </si>
  <si>
    <t>25년 주거시설 정기안전점검 용역(인천김포)</t>
    <phoneticPr fontId="3" type="noConversion"/>
  </si>
  <si>
    <t xml:space="preserve">	2025년도 각급 위원회 정밀안전점검 및 내진성능평가 용역</t>
    <phoneticPr fontId="3" type="noConversion"/>
  </si>
  <si>
    <t>평창동 474-14 신축공사</t>
  </si>
  <si>
    <t>행당동 377 대수선 공사</t>
    <phoneticPr fontId="3" type="noConversion"/>
  </si>
  <si>
    <t>사당3동 지역주택조합 공동주택 신축공사</t>
  </si>
  <si>
    <t>동작구청</t>
    <phoneticPr fontId="3" type="noConversion"/>
  </si>
  <si>
    <t>연수구 송도동 117-4번지 단독주택 신축공사</t>
  </si>
  <si>
    <t>R25BK00650313 - 000</t>
    <phoneticPr fontId="3" type="noConversion"/>
  </si>
  <si>
    <t>가좌여자중학교 다목적실 및 급식소동 내진성능평가용역 수의계약 견적제출 안내공고</t>
    <phoneticPr fontId="3" type="noConversion"/>
  </si>
  <si>
    <t>2025년 어르신복지시설 정밀 안전점검 용역</t>
    <phoneticPr fontId="3" type="noConversion"/>
  </si>
  <si>
    <t>송파구청  정기안전점검 수행기관 모집 공고</t>
    <phoneticPr fontId="3" type="noConversion"/>
  </si>
  <si>
    <t>신길가족행복타운 및 신길유치원 건립공사</t>
    <phoneticPr fontId="3" type="noConversion"/>
  </si>
  <si>
    <t>내진성능평가 검증용역</t>
    <phoneticPr fontId="3" type="noConversion"/>
  </si>
  <si>
    <t>내진성능평가 용역(1공구)</t>
    <phoneticPr fontId="3" type="noConversion"/>
  </si>
  <si>
    <t>내진성능평가 용역(4공구)</t>
    <phoneticPr fontId="3" type="noConversion"/>
  </si>
  <si>
    <t>내진성능평가 용역(3공구)</t>
    <phoneticPr fontId="3" type="noConversion"/>
  </si>
  <si>
    <t>내진성능평가 용역(2공구)</t>
    <phoneticPr fontId="3" type="noConversion"/>
  </si>
  <si>
    <t>구룡초 외 4교 통합정밀안전점검용역</t>
    <phoneticPr fontId="3" type="noConversion"/>
  </si>
  <si>
    <t xml:space="preserve">	대곡초 외 2교 통합정밀안전점검용역</t>
    <phoneticPr fontId="3" type="noConversion"/>
  </si>
  <si>
    <t>국방전자조달</t>
    <phoneticPr fontId="3" type="noConversion"/>
  </si>
  <si>
    <t>LKS0006- 1</t>
    <phoneticPr fontId="3" type="noConversion"/>
  </si>
  <si>
    <t>LKS0007- 1</t>
    <phoneticPr fontId="3" type="noConversion"/>
  </si>
  <si>
    <t>LKS0008- 1</t>
    <phoneticPr fontId="3" type="noConversion"/>
  </si>
  <si>
    <t>LKS0009- 1</t>
    <phoneticPr fontId="3" type="noConversion"/>
  </si>
  <si>
    <t>LKS0010- 1</t>
    <phoneticPr fontId="3" type="noConversion"/>
  </si>
  <si>
    <t>R25BK00653772 - 000</t>
  </si>
  <si>
    <t>2025년 노원구 제3종시설물 지정을 위한 실태조사 용역(하계동, 상계동)(긴급공고)</t>
    <phoneticPr fontId="3" type="noConversion"/>
  </si>
  <si>
    <t>R25BK00646311 - 000</t>
    <phoneticPr fontId="3" type="noConversion"/>
  </si>
  <si>
    <t>2025년 노원구 제3종시설물 지정을 위한 실태조사 용역(월계동, 공릉동, 중계동)</t>
    <phoneticPr fontId="3" type="noConversion"/>
  </si>
  <si>
    <t>R25BK00653009 - 000</t>
    <phoneticPr fontId="3" type="noConversion"/>
  </si>
  <si>
    <t>2025년 상반기 갑룡초 등 31교 1기관(49동) 제3종시설물 정기안전점검용역</t>
    <phoneticPr fontId="3" type="noConversion"/>
  </si>
  <si>
    <r>
      <rPr>
        <sz val="11"/>
        <color rgb="FF191919"/>
        <rFont val="맑은 고딕"/>
        <family val="3"/>
        <charset val="129"/>
      </rPr>
      <t>인천백석중학교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내진성능평가용역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수의계약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견적제출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안내공고</t>
    </r>
    <phoneticPr fontId="3" type="noConversion"/>
  </si>
  <si>
    <t>대한예수교장로회 할렐루야선교교회 신축공사</t>
  </si>
  <si>
    <t>강동구청</t>
    <phoneticPr fontId="3" type="noConversion"/>
  </si>
  <si>
    <t>아현동 346-4,17 근린생활시설 신축공사</t>
  </si>
  <si>
    <t>인천 서구 가좌동 180-90번지 증축 및 대수선 공사</t>
  </si>
  <si>
    <t>수서역세권 B1-3BL 업무시설 신축공사</t>
    <phoneticPr fontId="3" type="noConversion"/>
  </si>
  <si>
    <t>등록완료</t>
    <phoneticPr fontId="3" type="noConversion"/>
  </si>
  <si>
    <t>팔곡이동 근린생활시설 신축공사</t>
  </si>
  <si>
    <t>역북동 근린생활시설 신축공사</t>
  </si>
  <si>
    <t>용인동부경찰서 직장어린이집 건설공사</t>
  </si>
  <si>
    <t>천주교 수원교구 기흥성당 신축공사</t>
  </si>
  <si>
    <t>키움파이낸스스퀘어 재건축현장 지하층 해체공사</t>
    <phoneticPr fontId="3" type="noConversion"/>
  </si>
  <si>
    <t>성북구청</t>
    <phoneticPr fontId="3" type="noConversion"/>
  </si>
  <si>
    <t>일맥링크공동수급</t>
    <phoneticPr fontId="3" type="noConversion"/>
  </si>
  <si>
    <t xml:space="preserve">가격투찰 </t>
    <phoneticPr fontId="3" type="noConversion"/>
  </si>
  <si>
    <t>R25BK00655654 - 000</t>
    <phoneticPr fontId="3" type="noConversion"/>
  </si>
  <si>
    <t>시립 반다비 체육센터 건립공사 안전점검 수행기관 지정 공고</t>
    <phoneticPr fontId="3" type="noConversion"/>
  </si>
  <si>
    <t>정부세종청사 7, 8동 정밀안전진단  및 내진성능평가 용역</t>
    <phoneticPr fontId="3" type="noConversion"/>
  </si>
  <si>
    <r>
      <t xml:space="preserve">정부세종청사 </t>
    </r>
    <r>
      <rPr>
        <sz val="10"/>
        <color theme="1"/>
        <rFont val="돋움"/>
        <family val="3"/>
        <charset val="129"/>
      </rPr>
      <t>7, 8</t>
    </r>
    <r>
      <rPr>
        <sz val="10"/>
        <color theme="1"/>
        <rFont val="맑은 고딕"/>
        <family val="3"/>
        <charset val="129"/>
        <scheme val="minor"/>
      </rPr>
      <t>동 정밀안전진단 및 내진성능평가</t>
    </r>
    <r>
      <rPr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  <scheme val="minor"/>
      </rPr>
      <t>용역</t>
    </r>
    <phoneticPr fontId="3" type="noConversion"/>
  </si>
  <si>
    <t>R25BK00652440 - 000</t>
  </si>
  <si>
    <t>긴급공고 MFH0002-1</t>
    <phoneticPr fontId="3" type="noConversion"/>
  </si>
  <si>
    <t>R25BK00646304 - 000</t>
    <phoneticPr fontId="3" type="noConversion"/>
  </si>
  <si>
    <t>긴급공고 MFH0002-1</t>
    <phoneticPr fontId="3" type="noConversion"/>
  </si>
  <si>
    <r>
      <rPr>
        <sz val="10"/>
        <color theme="1"/>
        <rFont val="맑은 고딕"/>
        <family val="3"/>
        <charset val="129"/>
        <scheme val="minor"/>
      </rPr>
      <t xml:space="preserve">00부대 정밀안전진단용역(M002) </t>
    </r>
    <r>
      <rPr>
        <sz val="10"/>
        <color rgb="FFFF0000"/>
        <rFont val="맑은 고딕"/>
        <family val="3"/>
        <charset val="129"/>
        <scheme val="minor"/>
      </rPr>
      <t xml:space="preserve">   참가신청완료</t>
    </r>
    <phoneticPr fontId="3" type="noConversion"/>
  </si>
  <si>
    <r>
      <t xml:space="preserve">00부대 정밀안전진단용역(M002)   </t>
    </r>
    <r>
      <rPr>
        <sz val="10"/>
        <color rgb="FFFF0000"/>
        <rFont val="맑은 고딕"/>
        <family val="3"/>
        <charset val="129"/>
        <scheme val="minor"/>
      </rPr>
      <t xml:space="preserve"> 가격투찰</t>
    </r>
    <phoneticPr fontId="3" type="noConversion"/>
  </si>
  <si>
    <t>역삼동 740-21 근린생활시설 신축공사</t>
  </si>
  <si>
    <t xml:space="preserve">	[건축구조기술사 보유]호남선 황등역사 등 3개동 내진성능평가 및 보강방안수립 용역</t>
    <phoneticPr fontId="3" type="noConversion"/>
  </si>
  <si>
    <t xml:space="preserve">한국철도공사 </t>
    <phoneticPr fontId="3" type="noConversion"/>
  </si>
  <si>
    <t xml:space="preserve">	9247782-00</t>
    <phoneticPr fontId="3" type="noConversion"/>
  </si>
  <si>
    <t>성북동1가 90 신축공사</t>
  </si>
  <si>
    <t>성수동2가 277-122 신축공사</t>
    <phoneticPr fontId="3" type="noConversion"/>
  </si>
  <si>
    <t>대양석유(주) 삼성단지 주유소 복합화 신축공사</t>
    <phoneticPr fontId="3" type="noConversion"/>
  </si>
  <si>
    <t>오정구 부천원종 공공주택지구 B1-BL</t>
    <phoneticPr fontId="3" type="noConversion"/>
  </si>
  <si>
    <t>명동구역 제1지구 도시정비형 재개발사업 지하층 해체공사</t>
    <phoneticPr fontId="3" type="noConversion"/>
  </si>
  <si>
    <t xml:space="preserve">	SFG0025- 1</t>
    <phoneticPr fontId="3" type="noConversion"/>
  </si>
  <si>
    <t>연수구 송도동 117-19 외 1필지 단독주택 신축공사</t>
    <phoneticPr fontId="3" type="noConversion"/>
  </si>
  <si>
    <t>링크</t>
    <phoneticPr fontId="3" type="noConversion"/>
  </si>
  <si>
    <t>이태원동 127-22외 1필지 근린생활시설 신축공사</t>
    <phoneticPr fontId="3" type="noConversion"/>
  </si>
  <si>
    <t>일맥</t>
    <phoneticPr fontId="3" type="noConversion"/>
  </si>
  <si>
    <t>이메일</t>
    <phoneticPr fontId="3" type="noConversion"/>
  </si>
  <si>
    <t>한남동 737-67 근린생활시설 신축공사</t>
    <phoneticPr fontId="3" type="noConversion"/>
  </si>
  <si>
    <t>서초동 1592-11 일대 주택건설사업</t>
  </si>
  <si>
    <t>서초구청</t>
    <phoneticPr fontId="3" type="noConversion"/>
  </si>
  <si>
    <t>우편</t>
    <phoneticPr fontId="3" type="noConversion"/>
  </si>
  <si>
    <t>오정구 원종동 335번지 외 8필지</t>
    <phoneticPr fontId="3" type="noConversion"/>
  </si>
  <si>
    <t>잠실동 303 공동주택 신축공사</t>
    <phoneticPr fontId="3" type="noConversion"/>
  </si>
  <si>
    <t>서교동 371-12호 일원 해체공사</t>
    <phoneticPr fontId="3" type="noConversion"/>
  </si>
  <si>
    <t>2025년 관내 공공건축물(배나무골경로당 등 5개소) 내진성능평가 용역</t>
    <phoneticPr fontId="3" type="noConversion"/>
  </si>
  <si>
    <t>R25BK00670252 - 000</t>
    <phoneticPr fontId="3" type="noConversion"/>
  </si>
  <si>
    <t xml:space="preserve">	경의선 월롱역사 등 6개역 정밀안전점검 용역</t>
    <phoneticPr fontId="3" type="noConversion"/>
  </si>
  <si>
    <t xml:space="preserve">	9247862-00</t>
    <phoneticPr fontId="3" type="noConversion"/>
  </si>
  <si>
    <t xml:space="preserve">가격투찰 </t>
    <phoneticPr fontId="3" type="noConversion"/>
  </si>
  <si>
    <t>자격등록</t>
    <phoneticPr fontId="3" type="noConversion"/>
  </si>
  <si>
    <t>R25BK00653620 - 000</t>
    <phoneticPr fontId="3" type="noConversion"/>
  </si>
  <si>
    <t>신설동 76-25 근린생활시설 신축공사</t>
  </si>
  <si>
    <t>후암동 48-5 외 1필지 도시형생활주택 신축공사</t>
  </si>
  <si>
    <t>영등포동8가43 자동차관련시설 신축공사</t>
    <phoneticPr fontId="3" type="noConversion"/>
  </si>
  <si>
    <t>석촌동 240-2 근린생활시설 신축공사</t>
    <phoneticPr fontId="3" type="noConversion"/>
  </si>
  <si>
    <t>2025년 서울월드컵경기장 정밀안전점검 용역</t>
    <phoneticPr fontId="3" type="noConversion"/>
  </si>
  <si>
    <t>논현동 73-8 근린생활시설 신축공사</t>
  </si>
  <si>
    <t>인천 남동구 논현동 노유자시설 신축공사</t>
  </si>
  <si>
    <t>인천 남동구청</t>
    <phoneticPr fontId="3" type="noConversion"/>
  </si>
  <si>
    <t>성수동1가 685-412 신축공사</t>
  </si>
  <si>
    <t>인천갈산초 다목적강당 및 급식소 증축공사</t>
  </si>
  <si>
    <t>안전관리계획서
1,155,000
정기안전점검
10,919,000</t>
    <phoneticPr fontId="3" type="noConversion"/>
  </si>
  <si>
    <t>안전관리계획서
808,500
정기안전점검
7,643,300</t>
    <phoneticPr fontId="3" type="noConversion"/>
  </si>
  <si>
    <t>연수구 송도동 117-77번지 단독주택 신축공사</t>
  </si>
  <si>
    <t>연수구 송도동 117-174번지 단독주택 신축공사</t>
  </si>
  <si>
    <t>구월근린공원 공영주차장 조성사업(건축)</t>
    <phoneticPr fontId="3" type="noConversion"/>
  </si>
  <si>
    <t>R25BK00672915 - 001</t>
    <phoneticPr fontId="3" type="noConversion"/>
  </si>
  <si>
    <t>R25BK00680539 - 000</t>
    <phoneticPr fontId="3" type="noConversion"/>
  </si>
  <si>
    <t>진선여중 외 6교 건축물 정밀안전점검용역</t>
    <phoneticPr fontId="3" type="noConversion"/>
  </si>
  <si>
    <t>숭의초 외 10교 건축물 정밀안전점검용역</t>
    <phoneticPr fontId="3" type="noConversion"/>
  </si>
  <si>
    <t>R25BK00680625 - 000</t>
    <phoneticPr fontId="3" type="noConversion"/>
  </si>
  <si>
    <t>경문고 외 9교 건축물 정밀안전점검용역</t>
    <phoneticPr fontId="3" type="noConversion"/>
  </si>
  <si>
    <t>R25BK00680713 - 000</t>
    <phoneticPr fontId="3" type="noConversion"/>
  </si>
  <si>
    <t>경기초 외 8교 건축물 정밀안전점검용역</t>
    <phoneticPr fontId="3" type="noConversion"/>
  </si>
  <si>
    <t>R25BK00679691 - 000</t>
    <phoneticPr fontId="3" type="noConversion"/>
  </si>
  <si>
    <t>중소기업전용 공동물류센터 시설공사 안전점검 수행기관 지정</t>
    <phoneticPr fontId="3" type="noConversion"/>
  </si>
  <si>
    <t>취소 공고</t>
    <phoneticPr fontId="3" type="noConversion"/>
  </si>
  <si>
    <t>서교동 466-6 관광숙박시설 신축공사</t>
  </si>
  <si>
    <t>3/7 11시</t>
    <phoneticPr fontId="3" type="noConversion"/>
  </si>
  <si>
    <t>이문빌딩 신축공사</t>
  </si>
  <si>
    <t>충무로1가 52-5</t>
  </si>
  <si>
    <t>파인원㈜ 공장 증축공사</t>
  </si>
  <si>
    <t>한남동 653-89 근린생활시설 신축공사</t>
  </si>
  <si>
    <t>상봉동 90-59 외5필지 신축공사</t>
  </si>
  <si>
    <t>도봉2동 도시재생 뉴딜사업 공동이용시설 신축공사</t>
    <phoneticPr fontId="3" type="noConversion"/>
  </si>
  <si>
    <t>도봉구청</t>
    <phoneticPr fontId="3" type="noConversion"/>
  </si>
  <si>
    <t>AP위성 부천 AIT센터 신축공사</t>
  </si>
  <si>
    <t xml:space="preserve">	경동고 외 18교 3종 건축물 정기안전점검용역</t>
    <phoneticPr fontId="3" type="noConversion"/>
  </si>
  <si>
    <t>강북중외 17교 3종 건축물 정기안전점검 용역</t>
    <phoneticPr fontId="3" type="noConversion"/>
  </si>
  <si>
    <t>개운중 외 14교 제2.3종 정기안전점검 용역</t>
    <phoneticPr fontId="3" type="noConversion"/>
  </si>
  <si>
    <t xml:space="preserve">	2025년 상반기 정부세종청사 중앙동 하자검사 및 정기안전점검 용역</t>
    <phoneticPr fontId="3" type="noConversion"/>
  </si>
  <si>
    <t>R25BK00687269 - 000</t>
    <phoneticPr fontId="3" type="noConversion"/>
  </si>
  <si>
    <t xml:space="preserve">	9247995-00</t>
    <phoneticPr fontId="3" type="noConversion"/>
  </si>
  <si>
    <t>한국철도공사</t>
    <phoneticPr fontId="3" type="noConversion"/>
  </si>
  <si>
    <t xml:space="preserve">	서울체육고등학교 정밀안전점검 용역</t>
    <phoneticPr fontId="3" type="noConversion"/>
  </si>
  <si>
    <t>R25BK00672683 - 000</t>
    <phoneticPr fontId="3" type="noConversion"/>
  </si>
  <si>
    <t>E022500097</t>
    <phoneticPr fontId="3" type="noConversion"/>
  </si>
  <si>
    <t>kepco</t>
    <phoneticPr fontId="3" type="noConversion"/>
  </si>
  <si>
    <t>금천구청</t>
    <phoneticPr fontId="3" type="noConversion"/>
  </si>
  <si>
    <t>독산동 998-12외 1필지 신축공사</t>
  </si>
  <si>
    <t>목신리 424-5 단독 및 다가구주택 신축공사</t>
  </si>
  <si>
    <t>인천 연수구청</t>
    <phoneticPr fontId="3" type="noConversion"/>
  </si>
  <si>
    <t>연수체육센터 건립공사</t>
  </si>
  <si>
    <t>연수구 송도동 117-179번지 단독주택 신축공사</t>
  </si>
  <si>
    <t>대한항공 인천공항 T2 IOC 건립공사</t>
  </si>
  <si>
    <t>인천 중구청</t>
    <phoneticPr fontId="3" type="noConversion"/>
  </si>
  <si>
    <t>논현동 110-18 근린생활시설 신축공사</t>
  </si>
  <si>
    <t>역삼동 824-29 업무시설 신축공사</t>
  </si>
  <si>
    <t>역삼동 832-40 업무시설 해체공사</t>
  </si>
  <si>
    <t>둔촌동 87-7 근린생활시설 신축공사</t>
  </si>
  <si>
    <t>R25BK00680482 - 000</t>
    <phoneticPr fontId="3" type="noConversion"/>
  </si>
  <si>
    <t>등촌중 외 9교 건축물 정밀안전점검용역</t>
    <phoneticPr fontId="3" type="noConversion"/>
  </si>
  <si>
    <t>R25BK00680673 - 000</t>
    <phoneticPr fontId="3" type="noConversion"/>
  </si>
  <si>
    <t>용인영덕 자족기능용지 지식산업센터 신축공사</t>
    <phoneticPr fontId="3" type="noConversion"/>
  </si>
  <si>
    <t>관악구청  정기안전점검 수행기관 모집 공고</t>
    <phoneticPr fontId="3" type="noConversion"/>
  </si>
  <si>
    <t>관악구청</t>
    <phoneticPr fontId="3" type="noConversion"/>
  </si>
  <si>
    <t>일맥</t>
    <phoneticPr fontId="3" type="noConversion"/>
  </si>
  <si>
    <t>R25BK00692429 - 000</t>
    <phoneticPr fontId="3" type="noConversion"/>
  </si>
  <si>
    <t>R25BK00692422 - 000</t>
    <phoneticPr fontId="3" type="noConversion"/>
  </si>
  <si>
    <t>R25BK00692407 - 000</t>
    <phoneticPr fontId="3" type="noConversion"/>
  </si>
  <si>
    <t>R25BK00692196 - 000</t>
    <phoneticPr fontId="3" type="noConversion"/>
  </si>
  <si>
    <t>방산중 외 20교 제3종시설물 정기안전점검 용역</t>
    <phoneticPr fontId="3" type="noConversion"/>
  </si>
  <si>
    <t>서울강덕초 외 24교 제3종시설물 정기안전점검 용역</t>
    <phoneticPr fontId="3" type="noConversion"/>
  </si>
  <si>
    <t>R25BK00692185 - 000</t>
    <phoneticPr fontId="3" type="noConversion"/>
  </si>
  <si>
    <t>R25BK00687861 - 000</t>
    <phoneticPr fontId="3" type="noConversion"/>
  </si>
  <si>
    <t>서울가동초 외 26교 제3종시설물 정기안전점검 용역</t>
    <phoneticPr fontId="3" type="noConversion"/>
  </si>
  <si>
    <t>R25BK00692971 - 000</t>
    <phoneticPr fontId="3" type="noConversion"/>
  </si>
  <si>
    <t>2025년 제3종 시설물(용산구) 정기안전점검</t>
    <phoneticPr fontId="3" type="noConversion"/>
  </si>
  <si>
    <t>R25BK00692923 - 000</t>
    <phoneticPr fontId="3" type="noConversion"/>
  </si>
  <si>
    <t>2025년 제3종 시설물(종로구, 중구) 정기안전점검</t>
    <phoneticPr fontId="3" type="noConversion"/>
  </si>
  <si>
    <t>서울시민대학 다시가는 캠퍼스 정밀안전점검 용역</t>
    <phoneticPr fontId="3" type="noConversion"/>
  </si>
  <si>
    <t>R25BK00696534 - 000</t>
    <phoneticPr fontId="3" type="noConversion"/>
  </si>
  <si>
    <t>R25BK00692255 - 000</t>
    <phoneticPr fontId="3" type="noConversion"/>
  </si>
  <si>
    <t xml:space="preserve">	서울방이초 외 1교(방이중) 정밀안전점검 용역</t>
    <phoneticPr fontId="3" type="noConversion"/>
  </si>
  <si>
    <t>R25BK00692228 - 000</t>
    <phoneticPr fontId="3" type="noConversion"/>
  </si>
  <si>
    <t xml:space="preserve">	서울선린초 외 2교(천일초, 성내중) 정밀안전점검 용역</t>
    <phoneticPr fontId="3" type="noConversion"/>
  </si>
  <si>
    <t>R25BK00692207 - 000</t>
    <phoneticPr fontId="3" type="noConversion"/>
  </si>
  <si>
    <t>서울묘곡초 외 2교(명일중, 신암중) 정밀안전점검 용역</t>
    <phoneticPr fontId="3" type="noConversion"/>
  </si>
  <si>
    <r>
      <t xml:space="preserve">새빛마을 정밀안전점검 용역  </t>
    </r>
    <r>
      <rPr>
        <sz val="10"/>
        <color rgb="FFFF0000"/>
        <rFont val="맑은 고딕"/>
        <family val="3"/>
        <charset val="129"/>
        <scheme val="minor"/>
      </rPr>
      <t xml:space="preserve"> </t>
    </r>
    <r>
      <rPr>
        <b/>
        <sz val="10"/>
        <color rgb="FFFF0000"/>
        <rFont val="맑은 고딕"/>
        <family val="3"/>
        <charset val="129"/>
        <scheme val="minor"/>
      </rPr>
      <t>(가격투찰)</t>
    </r>
    <phoneticPr fontId="3" type="noConversion"/>
  </si>
  <si>
    <r>
      <t xml:space="preserve">새빛마을 정밀안전점검 용역  </t>
    </r>
    <r>
      <rPr>
        <b/>
        <sz val="10"/>
        <color rgb="FFFF0000"/>
        <rFont val="맑은 고딕"/>
        <family val="3"/>
        <charset val="129"/>
        <scheme val="minor"/>
      </rPr>
      <t xml:space="preserve"> (가격투찰)</t>
    </r>
    <phoneticPr fontId="3" type="noConversion"/>
  </si>
  <si>
    <t>25년 상반기 인천논현유치원 등 29교(36동) 제3종 시설물 정기안전점검용역 수의계약 견적제출 안내공고</t>
    <phoneticPr fontId="3" type="noConversion"/>
  </si>
  <si>
    <t>R25BK00700691 - 000</t>
    <phoneticPr fontId="3" type="noConversion"/>
  </si>
  <si>
    <t>R25BK00700788 - 000</t>
    <phoneticPr fontId="3" type="noConversion"/>
  </si>
  <si>
    <t xml:space="preserve">	25년 상반기 인천정각초 등 26교(31동) 제3종 시설물 정기안전점검 용역 수의계약 안내공고</t>
    <phoneticPr fontId="3" type="noConversion"/>
  </si>
  <si>
    <t>R25BK00700863 - 000</t>
    <phoneticPr fontId="3" type="noConversion"/>
  </si>
  <si>
    <t>25년 상반기 옥련중학교 등 23교(35동) 제3종 시설물 정기안전점검 용역 수의계약 견적제출 안내공고</t>
    <phoneticPr fontId="3" type="noConversion"/>
  </si>
  <si>
    <t>R25BK00700911 - 000</t>
    <phoneticPr fontId="3" type="noConversion"/>
  </si>
  <si>
    <t>25년 상반기 숭덕여자고등학교 등 18교(34동) 제3종 시설물 정기안전점검용역 수의계약 견적제출 안내공고</t>
    <phoneticPr fontId="3" type="noConversion"/>
  </si>
  <si>
    <t>9248075-00</t>
    <phoneticPr fontId="3" type="noConversion"/>
  </si>
  <si>
    <r>
      <t>[PQ]경춘선 갈매역사 등 23개역 정밀안전점검 용역</t>
    </r>
    <r>
      <rPr>
        <b/>
        <sz val="10"/>
        <color rgb="FFFF0000"/>
        <rFont val="맑은 고딕"/>
        <family val="3"/>
        <charset val="129"/>
        <scheme val="minor"/>
      </rPr>
      <t xml:space="preserve"> ( 점수 확인해 주세요)</t>
    </r>
    <phoneticPr fontId="3" type="noConversion"/>
  </si>
  <si>
    <t>R25BK00693117 - 000</t>
    <phoneticPr fontId="3" type="noConversion"/>
  </si>
  <si>
    <t>서울가락초 외 2교(석촌초, 잠전초) 정밀안전점검 용역</t>
    <phoneticPr fontId="3" type="noConversion"/>
  </si>
  <si>
    <t>R25BK00693231 - 000</t>
    <phoneticPr fontId="3" type="noConversion"/>
  </si>
  <si>
    <t>서울솔방울유 외 2교(송파초, 문정초) 정밀안전점검 용역</t>
    <phoneticPr fontId="3" type="noConversion"/>
  </si>
  <si>
    <t>인천국제공항 화물거정비시설(F1) 개발사업</t>
  </si>
  <si>
    <t>아동청소년 이색 레포츠 복합 체험시설 신축공사</t>
    <phoneticPr fontId="3" type="noConversion"/>
  </si>
  <si>
    <t>부천시청  정기안전점검 수행기관 모집 공고</t>
    <phoneticPr fontId="3" type="noConversion"/>
  </si>
  <si>
    <t>R25BK00701605 - 000</t>
    <phoneticPr fontId="3" type="noConversion"/>
  </si>
  <si>
    <t>새빛마을 정밀안전점검 용역   (입찰참가신청 마감 3/10 10시)</t>
    <phoneticPr fontId="3" type="noConversion"/>
  </si>
  <si>
    <t>새빛마을 정밀안전점검 용역   (가격투찰)</t>
    <phoneticPr fontId="3" type="noConversion"/>
  </si>
  <si>
    <t>취소</t>
    <phoneticPr fontId="3" type="noConversion"/>
  </si>
  <si>
    <r>
      <t xml:space="preserve">새빛마을 정밀안전점검 용역  </t>
    </r>
    <r>
      <rPr>
        <sz val="10"/>
        <color rgb="FFFF0000"/>
        <rFont val="맑은 고딕"/>
        <family val="3"/>
        <charset val="129"/>
        <scheme val="minor"/>
      </rPr>
      <t xml:space="preserve"> </t>
    </r>
    <r>
      <rPr>
        <b/>
        <sz val="10"/>
        <color rgb="FFFF0000"/>
        <rFont val="맑은 고딕"/>
        <family val="3"/>
        <charset val="129"/>
        <scheme val="minor"/>
      </rPr>
      <t>(입찰참가신청 마감 3/18)</t>
    </r>
    <phoneticPr fontId="3" type="noConversion"/>
  </si>
  <si>
    <t xml:space="preserve">0.99789정도로 투찰 할것 </t>
    <phoneticPr fontId="3" type="noConversion"/>
  </si>
  <si>
    <t xml:space="preserve">1억이상 일 경우 0.997정도로 투찰 할것 </t>
    <phoneticPr fontId="3" type="noConversion"/>
  </si>
  <si>
    <t>㈜센텍 반월공장 증축공사</t>
  </si>
  <si>
    <t xml:space="preserve">취소 </t>
    <phoneticPr fontId="3" type="noConversion"/>
  </si>
  <si>
    <r>
      <t>2025년 건축 정밀안전진단 및 정밀안전점검 용역</t>
    </r>
    <r>
      <rPr>
        <b/>
        <sz val="10"/>
        <color theme="0" tint="-0.34998626667073579"/>
        <rFont val="맑은 고딕"/>
        <family val="3"/>
        <charset val="129"/>
        <scheme val="minor"/>
      </rPr>
      <t xml:space="preserve"> (PQ심사 3/24)</t>
    </r>
    <phoneticPr fontId="3" type="noConversion"/>
  </si>
  <si>
    <t>R25BK00706257 - 000</t>
    <phoneticPr fontId="3" type="noConversion"/>
  </si>
  <si>
    <t xml:space="preserve">	개봉중 외 24교 건축물 정기안전점검용역</t>
    <phoneticPr fontId="3" type="noConversion"/>
  </si>
  <si>
    <t>R25BK00706223 - 000</t>
    <phoneticPr fontId="3" type="noConversion"/>
  </si>
  <si>
    <t xml:space="preserve">	가산중 외 27교 건축물 정기안전점검용역</t>
    <phoneticPr fontId="3" type="noConversion"/>
  </si>
  <si>
    <t>R25BK00706171 - 000</t>
    <phoneticPr fontId="3" type="noConversion"/>
  </si>
  <si>
    <t xml:space="preserve">	구일고 외 27교 건축물 정기안전점검용역</t>
    <phoneticPr fontId="3" type="noConversion"/>
  </si>
  <si>
    <t>R25BK00706097 - 000</t>
    <phoneticPr fontId="3" type="noConversion"/>
  </si>
  <si>
    <t xml:space="preserve">	관악고 외 25교 건축물 정기안전점검용역</t>
    <phoneticPr fontId="3" type="noConversion"/>
  </si>
  <si>
    <t>R25BK00708717 - 000</t>
    <phoneticPr fontId="3" type="noConversion"/>
  </si>
  <si>
    <t xml:space="preserve">	연신중(가동, 나동) 정밀안전점검용역</t>
    <phoneticPr fontId="3" type="noConversion"/>
  </si>
  <si>
    <t>25-육-03-05 내진보강설계 검증용역</t>
    <phoneticPr fontId="3" type="noConversion"/>
  </si>
  <si>
    <t xml:space="preserve">	MCX0025- 1</t>
    <phoneticPr fontId="3" type="noConversion"/>
  </si>
  <si>
    <t>E022500106</t>
    <phoneticPr fontId="3" type="noConversion"/>
  </si>
  <si>
    <t>인천국제공항 지상조업장비 정비시설 신축공사</t>
    <phoneticPr fontId="3" type="noConversion"/>
  </si>
  <si>
    <t>응암동 120-40번지 업무시설(오피스텔) 신축공사</t>
  </si>
  <si>
    <t>은평구청</t>
    <phoneticPr fontId="3" type="noConversion"/>
  </si>
  <si>
    <t>E022500106</t>
    <phoneticPr fontId="3" type="noConversion"/>
  </si>
  <si>
    <t>용인시청</t>
    <phoneticPr fontId="3" type="noConversion"/>
  </si>
  <si>
    <t>김량장동  235-4외 1필지 업무시설 신축공사</t>
    <phoneticPr fontId="3" type="noConversion"/>
  </si>
  <si>
    <t>R25BK00712919 - 000</t>
    <phoneticPr fontId="3" type="noConversion"/>
  </si>
  <si>
    <t xml:space="preserve">	서강초(본관, 후관) 정밀안전점검용역</t>
    <phoneticPr fontId="3" type="noConversion"/>
  </si>
  <si>
    <t>R25BK00713020 - 000</t>
    <phoneticPr fontId="3" type="noConversion"/>
  </si>
  <si>
    <t xml:space="preserve">	성사중 외 1교(중암중) 정밀안전점검용역</t>
    <phoneticPr fontId="3" type="noConversion"/>
  </si>
  <si>
    <t>R25BK00711289 - 000</t>
    <phoneticPr fontId="3" type="noConversion"/>
  </si>
  <si>
    <t xml:space="preserve">	2025년 오이도박물관 정밀안전진단 용역</t>
    <phoneticPr fontId="3" type="noConversion"/>
  </si>
  <si>
    <t>SFN0034- 1</t>
    <phoneticPr fontId="3" type="noConversion"/>
  </si>
  <si>
    <t>25-Y-훈련장 정밀안전진단 용역</t>
    <phoneticPr fontId="3" type="noConversion"/>
  </si>
  <si>
    <t xml:space="preserve">추점제 </t>
    <phoneticPr fontId="3" type="noConversion"/>
  </si>
  <si>
    <t>R25BK00714299 - 000</t>
    <phoneticPr fontId="3" type="noConversion"/>
  </si>
  <si>
    <t>서울경수초 외 1교(서울동자초) 정밀안전점검 용역</t>
    <phoneticPr fontId="3" type="noConversion"/>
  </si>
  <si>
    <t>R25BK00714678 - 000</t>
    <phoneticPr fontId="3" type="noConversion"/>
  </si>
  <si>
    <t xml:space="preserve">	서울구의초 외 1교(광양중) 정밀안전점검용역</t>
    <phoneticPr fontId="3" type="noConversion"/>
  </si>
  <si>
    <t xml:space="preserve">	MDR0021- 1</t>
    <phoneticPr fontId="3" type="noConversion"/>
  </si>
  <si>
    <t xml:space="preserve">정밀안전점검 및 내진성능평가 제3자 검증용역(서울지역) </t>
    <phoneticPr fontId="3" type="noConversion"/>
  </si>
  <si>
    <t xml:space="preserve">‘25년 주거시설 정기안전점검 용역 </t>
    <phoneticPr fontId="3" type="noConversion"/>
  </si>
  <si>
    <t xml:space="preserve">	MDR0017- 1</t>
    <phoneticPr fontId="3" type="noConversion"/>
  </si>
  <si>
    <t>연수구 송도동 13-60 인천송도 액화수소충전소 구축공사</t>
    <phoneticPr fontId="3" type="noConversion"/>
  </si>
  <si>
    <t>양재동 20-10 근린생활시설 신축공사</t>
  </si>
  <si>
    <t>논현동 265-18 근린생활시설 신축공사</t>
    <phoneticPr fontId="3" type="noConversion"/>
  </si>
  <si>
    <t>대치동 구마을제3지구 주택재건축정비사업 정비기반시설 조성공사</t>
  </si>
  <si>
    <t>강선미</t>
    <phoneticPr fontId="3" type="noConversion"/>
  </si>
  <si>
    <t>전영서</t>
    <phoneticPr fontId="3" type="noConversion"/>
  </si>
  <si>
    <t>독산동 1066-1 신축공사</t>
  </si>
  <si>
    <t>삼성동 60-24 근린생활시설 신축공사</t>
    <phoneticPr fontId="3" type="noConversion"/>
  </si>
  <si>
    <t>오정 군부대 오염토양 정화용역</t>
  </si>
  <si>
    <t>서초동 1697-32 근린생활시설 신축공사</t>
  </si>
  <si>
    <t xml:space="preserve">0.999999 정도로 투찰 할것 </t>
    <phoneticPr fontId="3" type="noConversion"/>
  </si>
  <si>
    <t>R25BK00721996 - 000</t>
    <phoneticPr fontId="3" type="noConversion"/>
  </si>
  <si>
    <r>
      <t>2025년 기존 공공시설물 내진성능평가</t>
    </r>
    <r>
      <rPr>
        <b/>
        <sz val="10"/>
        <color rgb="FFFF0000"/>
        <rFont val="맑은 고딕"/>
        <family val="3"/>
        <charset val="129"/>
        <scheme val="minor"/>
      </rPr>
      <t xml:space="preserve"> (PQ마감 3/28)</t>
    </r>
    <phoneticPr fontId="3" type="noConversion"/>
  </si>
  <si>
    <t>R25BK00716211 - 000</t>
    <phoneticPr fontId="3" type="noConversion"/>
  </si>
  <si>
    <t xml:space="preserve">	종암중 외 1교(경동고)건축물 정밀안전점검용역</t>
    <phoneticPr fontId="3" type="noConversion"/>
  </si>
  <si>
    <t>R25BK00716207 - 000</t>
    <phoneticPr fontId="3" type="noConversion"/>
  </si>
  <si>
    <t xml:space="preserve">	강북중 외 2교(정릉초, 월곡중)건축물 정밀안전점검용역</t>
    <phoneticPr fontId="3" type="noConversion"/>
  </si>
  <si>
    <t>25-경-공-3 검증용역(공공시설물 내진보강)</t>
    <phoneticPr fontId="3" type="noConversion"/>
  </si>
  <si>
    <t>HCQ0014- 1</t>
    <phoneticPr fontId="3" type="noConversion"/>
  </si>
  <si>
    <t>MDR0023- 1</t>
    <phoneticPr fontId="3" type="noConversion"/>
  </si>
  <si>
    <t xml:space="preserve">	정밀안전점검 및 내진성능평가 용역(서울지역)</t>
    <phoneticPr fontId="3" type="noConversion"/>
  </si>
  <si>
    <t>R25BK00725166 - 000</t>
    <phoneticPr fontId="3" type="noConversion"/>
  </si>
  <si>
    <t>부산사상우체국 건립공사 안전관리계획서 검토 및 정기안전점검 수행기관 지정 공고</t>
    <phoneticPr fontId="3" type="noConversion"/>
  </si>
  <si>
    <t>R25BK00725157 - 000</t>
    <phoneticPr fontId="3" type="noConversion"/>
  </si>
  <si>
    <t>인천중동우체국 건립공사 정기안전 및 안전관리계획서 검토수행기관 지정 공고</t>
    <phoneticPr fontId="3" type="noConversion"/>
  </si>
  <si>
    <t>일원동 623-19 다세대주택 신축공사</t>
    <phoneticPr fontId="3" type="noConversion"/>
  </si>
  <si>
    <t>E022500106</t>
    <phoneticPr fontId="3" type="noConversion"/>
  </si>
  <si>
    <t>2025년 가스과학관 정기안전점검 용역</t>
    <phoneticPr fontId="3" type="noConversion"/>
  </si>
  <si>
    <t xml:space="preserve">일맥 </t>
    <phoneticPr fontId="3" type="noConversion"/>
  </si>
  <si>
    <t xml:space="preserve">지명 입찰 </t>
    <phoneticPr fontId="3" type="noConversion"/>
  </si>
  <si>
    <t xml:space="preserve">링크 </t>
    <phoneticPr fontId="3" type="noConversion"/>
  </si>
  <si>
    <t>E022500106</t>
    <phoneticPr fontId="3" type="noConversion"/>
  </si>
  <si>
    <t>서대문구 남가좌동 351-14 근린생활시설 신축공사</t>
  </si>
  <si>
    <t>아현동 291-1 근린생활시설 신축공사</t>
  </si>
  <si>
    <t>원당동 1067-18 근생 및 다가구주택 신축공사</t>
  </si>
  <si>
    <t>인천 삼양사 냉동생지 증설공사(대수선 및 용도변경)</t>
  </si>
  <si>
    <t>오륜다니엘센터(오륜교회제2성전) 리모델링 및 증축공사</t>
  </si>
  <si>
    <t>충무로5가 36-7 ㈜아서피앤디 빌딩 신축공사</t>
    <phoneticPr fontId="3" type="noConversion"/>
  </si>
  <si>
    <t>청소년 커뮤니티 공간(딩가동)신축공사</t>
  </si>
  <si>
    <t>동림리 8-11 외 2필지 근린생활시설 신축공사</t>
  </si>
  <si>
    <t>목동 719-9 근린생활시설 신축공사</t>
  </si>
  <si>
    <t>청담동 39-8 근린생활시설 신축공사</t>
  </si>
  <si>
    <t>논현동 217-44 근린생활시설 신축공사</t>
  </si>
  <si>
    <t>청담동 13-12 근린생활시설 신축공사</t>
  </si>
  <si>
    <t>역삼동 744-7 근린생활시설 신축공사</t>
  </si>
  <si>
    <t>송도8공구 복합문화시설 건립공사</t>
  </si>
  <si>
    <t>연수구청</t>
    <phoneticPr fontId="3" type="noConversion"/>
  </si>
  <si>
    <t>중화동 209-4 신축공사</t>
  </si>
  <si>
    <t>공세동 707-8번지 바이오파크진단(주)사옥 신축공사</t>
  </si>
  <si>
    <t>신갈동 29-7 외 1필지 다세대주택 및 오피스텔 신축공사</t>
  </si>
  <si>
    <t>R25BK00733202 - 000</t>
    <phoneticPr fontId="3" type="noConversion"/>
  </si>
  <si>
    <t>논현초교 공영주차장 외 4개소 내진성능평가용역(긴급)</t>
    <phoneticPr fontId="3" type="noConversion"/>
  </si>
  <si>
    <t>R25BK00734679 - 000</t>
    <phoneticPr fontId="3" type="noConversion"/>
  </si>
  <si>
    <t>광신고 외 14교 제3종 건축물 정기안전점검용역</t>
    <phoneticPr fontId="3" type="noConversion"/>
  </si>
  <si>
    <t>R25BK00734630 - 000</t>
    <phoneticPr fontId="3" type="noConversion"/>
  </si>
  <si>
    <t xml:space="preserve">	고대부고 외 18교 제3종 건축물 정기안전점검용역</t>
    <phoneticPr fontId="3" type="noConversion"/>
  </si>
  <si>
    <t>R25BK00734595 - 000</t>
    <phoneticPr fontId="3" type="noConversion"/>
  </si>
  <si>
    <t xml:space="preserve">	경신고 외 15교 제3종 건축물 정기안전점검용역</t>
    <phoneticPr fontId="3" type="noConversion"/>
  </si>
  <si>
    <t>R25BK00734558 - 000</t>
    <phoneticPr fontId="3" type="noConversion"/>
  </si>
  <si>
    <t xml:space="preserve">	경문고 외 14교 제3종 건축물 정기안전점검용역</t>
    <phoneticPr fontId="3" type="noConversion"/>
  </si>
  <si>
    <t>R25BK00734525 - 000</t>
    <phoneticPr fontId="3" type="noConversion"/>
  </si>
  <si>
    <t xml:space="preserve">	강서고 외 17교 제3종 건축물 정기안전점검용역</t>
    <phoneticPr fontId="3" type="noConversion"/>
  </si>
  <si>
    <t>R25BK00734488 - 000</t>
    <phoneticPr fontId="3" type="noConversion"/>
  </si>
  <si>
    <t>강동고 외 18교 제3종 건축물 정기안전점검용역</t>
    <phoneticPr fontId="3" type="noConversion"/>
  </si>
  <si>
    <t>R25BK00732265 - 000</t>
    <phoneticPr fontId="3" type="noConversion"/>
  </si>
  <si>
    <t xml:space="preserve">	동대부고 외 15교 제3종 건축물 정기안전점검용역</t>
    <phoneticPr fontId="3" type="noConversion"/>
  </si>
  <si>
    <t>R25BK00732252 - 000</t>
    <phoneticPr fontId="3" type="noConversion"/>
  </si>
  <si>
    <t xml:space="preserve">	한성고 외 19교 제3종 건축물 정기안전점검용역</t>
    <phoneticPr fontId="3" type="noConversion"/>
  </si>
  <si>
    <t>R25BK00732231 - 000</t>
    <phoneticPr fontId="3" type="noConversion"/>
  </si>
  <si>
    <t xml:space="preserve">	풍문고 외 10교 제3종 건축물 정기안전점검용역</t>
    <phoneticPr fontId="3" type="noConversion"/>
  </si>
  <si>
    <t xml:space="preserve">	송곡고 외 14교 제3종 건축물 정기안전점검용역</t>
    <phoneticPr fontId="3" type="noConversion"/>
  </si>
  <si>
    <t>R25BK00732217 - 000</t>
    <phoneticPr fontId="3" type="noConversion"/>
  </si>
  <si>
    <t>R25BK00732205 - 000</t>
    <phoneticPr fontId="3" type="noConversion"/>
  </si>
  <si>
    <t xml:space="preserve">	보성고 외 12교 제3종 건축물 정기안전점검용역</t>
    <phoneticPr fontId="3" type="noConversion"/>
  </si>
  <si>
    <t>R25BK00732189 - 000</t>
    <phoneticPr fontId="3" type="noConversion"/>
  </si>
  <si>
    <t xml:space="preserve">	대일고 외 17교 제3종 건축물 정기안전점검용역</t>
    <phoneticPr fontId="3" type="noConversion"/>
  </si>
  <si>
    <t>R25BK00732172 - 000</t>
    <phoneticPr fontId="3" type="noConversion"/>
  </si>
  <si>
    <t xml:space="preserve">	배문고 외 16교 제3종 건축물 정기안전점검용역</t>
    <phoneticPr fontId="3" type="noConversion"/>
  </si>
  <si>
    <t>R25BK00732129 - 000</t>
    <phoneticPr fontId="3" type="noConversion"/>
  </si>
  <si>
    <t xml:space="preserve">	대진고 외 15교 제3종 건축물 정기안전점검용역</t>
    <phoneticPr fontId="3" type="noConversion"/>
  </si>
  <si>
    <t>R25BK00731996 - 000</t>
    <phoneticPr fontId="3" type="noConversion"/>
  </si>
  <si>
    <t xml:space="preserve">	대성고 외 16교 제3종 건축물 정기안전점검용역</t>
    <phoneticPr fontId="3" type="noConversion"/>
  </si>
  <si>
    <t>R25BK00729890 - 000</t>
    <phoneticPr fontId="3" type="noConversion"/>
  </si>
  <si>
    <t xml:space="preserve">	공덕초 외 1교(서울여고) 정밀안전점검용역</t>
    <phoneticPr fontId="3" type="noConversion"/>
  </si>
  <si>
    <t>R25BK00729854 - 000</t>
    <phoneticPr fontId="3" type="noConversion"/>
  </si>
  <si>
    <t xml:space="preserve">	신사초 외 2교(연서중, 증산중) 정밀안전점검용역</t>
    <phoneticPr fontId="3" type="noConversion"/>
  </si>
  <si>
    <t>R25BK00729800 - 000</t>
    <phoneticPr fontId="3" type="noConversion"/>
  </si>
  <si>
    <t xml:space="preserve">	서연중 외 1교(연희중) 정밀안전점검용역</t>
    <phoneticPr fontId="3" type="noConversion"/>
  </si>
  <si>
    <t>가능여부</t>
    <phoneticPr fontId="3" type="noConversion"/>
  </si>
  <si>
    <t>합정동 377-9호 근린생활시설 증축공사</t>
  </si>
  <si>
    <t>서소문구역 제11· 12지구 도시정비형 재개발사업 신축공사</t>
  </si>
  <si>
    <t>성수동1가 16-7 신축공사</t>
  </si>
  <si>
    <t>청담동 13-37 근린생활시설 신축공사</t>
  </si>
  <si>
    <t xml:space="preserve">	사업수행능력평가서 제출 안내 공고(2025년 송도컨벤시아 정밀안전진단 용역) [긴급]</t>
    <phoneticPr fontId="3" type="noConversion"/>
  </si>
  <si>
    <t>한남동 727-2 근린생활시설 신축공사</t>
  </si>
  <si>
    <t>대방동 49-6 외 1필지 증축 및 리모델링 공사</t>
  </si>
  <si>
    <t xml:space="preserve">낮게 투찰 할것 </t>
    <phoneticPr fontId="3" type="noConversion"/>
  </si>
  <si>
    <t xml:space="preserve">0.98정도로 투찰 할것 </t>
    <phoneticPr fontId="3" type="noConversion"/>
  </si>
  <si>
    <t xml:space="preserve">해체등 용역비 작은것은 1.004~1.005사이 투찰 할것 </t>
    <phoneticPr fontId="3" type="noConversion"/>
  </si>
  <si>
    <t xml:space="preserve">강남구 : 해체등 용역비 작은것은 1.004~1.005사이 투찰 할것 </t>
    <phoneticPr fontId="3" type="noConversion"/>
  </si>
  <si>
    <t xml:space="preserve">금액 큰것 1억 넘는것은 0.9998정도로 투찰 </t>
    <phoneticPr fontId="3" type="noConversion"/>
  </si>
  <si>
    <t xml:space="preserve">경기도권용역은 1.001정도에서 투찰 </t>
    <phoneticPr fontId="3" type="noConversion"/>
  </si>
  <si>
    <t>R25BK00742616 - 000</t>
    <phoneticPr fontId="3" type="noConversion"/>
  </si>
  <si>
    <t>R25BK00739125 - 000</t>
    <phoneticPr fontId="3" type="noConversion"/>
  </si>
  <si>
    <t>R25BK00742592 - 000</t>
    <phoneticPr fontId="3" type="noConversion"/>
  </si>
  <si>
    <t>2025년 상반기 인천기계공업고등학교 등 13교(38동) 정기안전점검용역</t>
    <phoneticPr fontId="3" type="noConversion"/>
  </si>
  <si>
    <t>R25BK00742581 - 000</t>
    <phoneticPr fontId="3" type="noConversion"/>
  </si>
  <si>
    <t>2025년 상반기 인천신광초등학교 등 25교(47동) 정기안전점검용역</t>
    <phoneticPr fontId="3" type="noConversion"/>
  </si>
  <si>
    <t>R25BK00742572 - 000</t>
    <phoneticPr fontId="3" type="noConversion"/>
  </si>
  <si>
    <t>2025년 상반기 영종유치원 등 24교(44동) 정기안전점검 용역</t>
    <phoneticPr fontId="3" type="noConversion"/>
  </si>
  <si>
    <t>R25BK00742520 - 000</t>
    <phoneticPr fontId="3" type="noConversion"/>
  </si>
  <si>
    <t>2025년 상반기 용현여자중학교 등 24교(48동) 정기안전점검용역</t>
    <phoneticPr fontId="3" type="noConversion"/>
  </si>
  <si>
    <t>R25BK00737319 - 000</t>
    <phoneticPr fontId="3" type="noConversion"/>
  </si>
  <si>
    <t>2025년도 상반기 2, 3종 시설물 정기 안전점검 용역</t>
    <phoneticPr fontId="3" type="noConversion"/>
  </si>
  <si>
    <t xml:space="preserve">불가능 </t>
    <phoneticPr fontId="3" type="noConversion"/>
  </si>
  <si>
    <t xml:space="preserve">	HDQ0019- 1</t>
    <phoneticPr fontId="3" type="noConversion"/>
  </si>
  <si>
    <t>25-군 주거시설 정기안전점검 용역</t>
    <phoneticPr fontId="3" type="noConversion"/>
  </si>
  <si>
    <t>대치동 923-31 근린생활시설 신축공사</t>
  </si>
  <si>
    <t>청담동 78-7 근린생활시설 신축공사</t>
  </si>
  <si>
    <t>청담동 3-14 근린생활시설 신축공사</t>
  </si>
  <si>
    <t>논현동 212외 1필지 근린생활시설 신축공사</t>
    <phoneticPr fontId="3" type="noConversion"/>
  </si>
  <si>
    <t>강남역 복합시설 신축공사</t>
  </si>
  <si>
    <t>길동 344-9 도시형생활주택 및 오피스텔 신축공사</t>
  </si>
  <si>
    <t>인천 남동구 논현동 767-8 노유자시설 신축공사</t>
  </si>
  <si>
    <t>공동수급투찰</t>
    <phoneticPr fontId="3" type="noConversion"/>
  </si>
  <si>
    <r>
      <t>2025년 기존 공공시설물 내진성능평가</t>
    </r>
    <r>
      <rPr>
        <b/>
        <sz val="10"/>
        <color rgb="FFFF0000"/>
        <rFont val="맑은 고딕"/>
        <family val="3"/>
        <charset val="129"/>
        <scheme val="minor"/>
      </rPr>
      <t xml:space="preserve"> 가격투찰 </t>
    </r>
    <phoneticPr fontId="3" type="noConversion"/>
  </si>
  <si>
    <t>에스엘아이 평생교육원 사옥 신축공사</t>
  </si>
  <si>
    <t>취소</t>
    <phoneticPr fontId="3" type="noConversion"/>
  </si>
  <si>
    <t>LDG0081- 1</t>
    <phoneticPr fontId="3" type="noConversion"/>
  </si>
  <si>
    <t>25년 탄약사 내진성능평가 용역</t>
    <phoneticPr fontId="3" type="noConversion"/>
  </si>
  <si>
    <t>LDG0080- 1</t>
    <phoneticPr fontId="3" type="noConversion"/>
  </si>
  <si>
    <t>25년 탄약사 내진성능평가 검증용역</t>
    <phoneticPr fontId="3" type="noConversion"/>
  </si>
  <si>
    <t>재입찰 4/4</t>
    <phoneticPr fontId="3" type="noConversion"/>
  </si>
  <si>
    <t>R25BK00747890 - 000</t>
    <phoneticPr fontId="3" type="noConversion"/>
  </si>
  <si>
    <t>25년 김포공항 건축물 정밀안전점검 용역</t>
    <phoneticPr fontId="3" type="noConversion"/>
  </si>
  <si>
    <t>R25BK00747705 - 000</t>
    <phoneticPr fontId="3" type="noConversion"/>
  </si>
  <si>
    <t>2025년 인천용정초등학교 등 8교(9동) 정밀안전점검용역</t>
    <phoneticPr fontId="3" type="noConversion"/>
  </si>
  <si>
    <t>R25BK00747593 - 000</t>
    <phoneticPr fontId="3" type="noConversion"/>
  </si>
  <si>
    <t>2025년 용현남초등학교 등 8교(10동) 정밀안전점검용역</t>
    <phoneticPr fontId="3" type="noConversion"/>
  </si>
  <si>
    <t>R25BK00746773 - 000</t>
    <phoneticPr fontId="3" type="noConversion"/>
  </si>
  <si>
    <t>산곡동 진흥·동남아파트 통합재건축 정밀안전진단 용역</t>
    <phoneticPr fontId="3" type="noConversion"/>
  </si>
  <si>
    <t>오금동 119-18, 19번지 자율주택정비사업</t>
  </si>
  <si>
    <t>광장동 246-6외 1 근린생활시설 신축공사</t>
    <phoneticPr fontId="3" type="noConversion"/>
  </si>
  <si>
    <t>인천광역시 서구 청라동 20-8 단독주택 신축공사</t>
  </si>
  <si>
    <t>R25BK00747597 - 000</t>
    <phoneticPr fontId="3" type="noConversion"/>
  </si>
  <si>
    <t xml:space="preserve">	2025년 상반기 가정여자중학교 등 29교(42동) 정기안전점검용역 수의계약 견적제출 안내공고</t>
    <phoneticPr fontId="3" type="noConversion"/>
  </si>
  <si>
    <t>R25BK00755115 - 000</t>
    <phoneticPr fontId="3" type="noConversion"/>
  </si>
  <si>
    <t xml:space="preserve">	서울여고 외 21교 정기안전점검용역</t>
    <phoneticPr fontId="3" type="noConversion"/>
  </si>
  <si>
    <t>R25BK00755106 - 000</t>
    <phoneticPr fontId="3" type="noConversion"/>
  </si>
  <si>
    <t xml:space="preserve">	한성과학고 외 15교 정기안전점검용역</t>
    <phoneticPr fontId="3" type="noConversion"/>
  </si>
  <si>
    <t>R25BK00755098 - 000</t>
    <phoneticPr fontId="3" type="noConversion"/>
  </si>
  <si>
    <t xml:space="preserve">	대은초 외 26교 정기안전점검용역</t>
    <phoneticPr fontId="3" type="noConversion"/>
  </si>
  <si>
    <t>2025년 상반기 가림초등학교 등 33교(49동) 정기안전점검용역 수의계약 견적제출 안내공고</t>
    <phoneticPr fontId="3" type="noConversion"/>
  </si>
  <si>
    <t xml:space="preserve">	인천상륙작전기념관 시설물 정밀안전진단 용역</t>
    <phoneticPr fontId="3" type="noConversion"/>
  </si>
  <si>
    <t>R25BK00747678 - 000</t>
    <phoneticPr fontId="3" type="noConversion"/>
  </si>
  <si>
    <t>R25BK00748234 - 000</t>
    <phoneticPr fontId="3" type="noConversion"/>
  </si>
  <si>
    <t>서울 중구청 정기안전점검 수행기관 모집 공고</t>
    <phoneticPr fontId="3" type="noConversion"/>
  </si>
  <si>
    <t>여월동 근린생활시설 신축공사</t>
  </si>
  <si>
    <t>원당동 1077-3 근생 및 다가구주택 신축공사</t>
    <phoneticPr fontId="3" type="noConversion"/>
  </si>
  <si>
    <t>R25BK00755962 - 000</t>
    <phoneticPr fontId="3" type="noConversion"/>
  </si>
  <si>
    <t xml:space="preserve">	2025년 가락시장 가락몰 정밀안전진단 및 수산시장동 외 6개동 정밀안전점검 용역</t>
    <phoneticPr fontId="3" type="noConversion"/>
  </si>
  <si>
    <t>PQ등록</t>
    <phoneticPr fontId="3" type="noConversion"/>
  </si>
  <si>
    <t>R25BK00756794 - 000</t>
    <phoneticPr fontId="3" type="noConversion"/>
  </si>
  <si>
    <t>은행동 현대아파트 재건축 정밀안전진단 용역(가격입찰 후 PQ실시)</t>
    <phoneticPr fontId="3" type="noConversion"/>
  </si>
  <si>
    <t xml:space="preserve">은행동 현대아파트 재건축 정밀안전진단 용역(가격입찰 후 PQ실시) </t>
    <phoneticPr fontId="3" type="noConversion"/>
  </si>
  <si>
    <t>가격 좋음</t>
    <phoneticPr fontId="3" type="noConversion"/>
  </si>
  <si>
    <t>가격 굿 (만점)</t>
    <phoneticPr fontId="3" type="noConversion"/>
  </si>
  <si>
    <t>가격 굿 (최고점)</t>
    <phoneticPr fontId="3" type="noConversion"/>
  </si>
  <si>
    <t>14/18</t>
    <phoneticPr fontId="3" type="noConversion"/>
  </si>
  <si>
    <t>9/26</t>
    <phoneticPr fontId="3" type="noConversion"/>
  </si>
  <si>
    <t>3/24</t>
    <phoneticPr fontId="3" type="noConversion"/>
  </si>
  <si>
    <t xml:space="preserve">가격이 안좋음 </t>
    <phoneticPr fontId="3" type="noConversion"/>
  </si>
  <si>
    <t>가격 굿~~~</t>
    <phoneticPr fontId="3" type="noConversion"/>
  </si>
  <si>
    <t>45.5/50</t>
    <phoneticPr fontId="3" type="noConversion"/>
  </si>
  <si>
    <t>18.5/50</t>
    <phoneticPr fontId="3" type="noConversion"/>
  </si>
  <si>
    <t>/ 강남구 1.0035</t>
    <phoneticPr fontId="3" type="noConversion"/>
  </si>
  <si>
    <t>47/50</t>
    <phoneticPr fontId="3" type="noConversion"/>
  </si>
  <si>
    <t>2025년 서초구 공공건축물(16개소) 내진성능평가 용역(pq기한 4/15)</t>
    <phoneticPr fontId="3" type="noConversion"/>
  </si>
  <si>
    <t>2025년 서초구 공공건축물(16개소) 내진성능평가 용역(가격투찰 4/29)</t>
    <phoneticPr fontId="3" type="noConversion"/>
  </si>
  <si>
    <t>일맥</t>
    <phoneticPr fontId="3" type="noConversion"/>
  </si>
  <si>
    <t>용인시 수지구 고기동 근린생활시설 신축공사</t>
    <phoneticPr fontId="3" type="noConversion"/>
  </si>
  <si>
    <t>링크</t>
    <phoneticPr fontId="3" type="noConversion"/>
  </si>
  <si>
    <t>남동구 고잔동 741-6번지 ㈜다원식품 증축공사</t>
    <phoneticPr fontId="3" type="noConversion"/>
  </si>
  <si>
    <t>영등포구청</t>
    <phoneticPr fontId="3" type="noConversion"/>
  </si>
  <si>
    <t>신길동 4142 외 4필지 제2종 근린생활시설 신축공사</t>
    <phoneticPr fontId="3" type="noConversion"/>
  </si>
  <si>
    <t>태원식품산업㈜ 제3공장 신축공사</t>
    <phoneticPr fontId="3" type="noConversion"/>
  </si>
  <si>
    <t>용인시 수지구 동천동 943번지 신축공사</t>
    <phoneticPr fontId="3" type="noConversion"/>
  </si>
  <si>
    <t>추첨제</t>
    <phoneticPr fontId="3" type="noConversion"/>
  </si>
  <si>
    <t>청담동 26-31 근린생활시설 신축공사</t>
  </si>
  <si>
    <t>청담동 100-19 근린생활시설 신축공사</t>
  </si>
  <si>
    <t>개찰후 pq심사</t>
    <phoneticPr fontId="3" type="noConversion"/>
  </si>
  <si>
    <t>가스공사전자조달</t>
    <phoneticPr fontId="3" type="noConversion"/>
  </si>
  <si>
    <t>가스공사</t>
    <phoneticPr fontId="3" type="noConversion"/>
  </si>
  <si>
    <t xml:space="preserve">2025년 본사 사옥 정밀안전진단 및 내진성능평가 용역 </t>
    <phoneticPr fontId="3" type="noConversion"/>
  </si>
  <si>
    <t>R25BK00763400 - 000</t>
    <phoneticPr fontId="3" type="noConversion"/>
  </si>
  <si>
    <t>잠원한신아파트 재건축 정밀안전진단 용역</t>
    <phoneticPr fontId="3" type="noConversion"/>
  </si>
  <si>
    <t>신사동 656-3 근린생활시설 신축공사</t>
    <phoneticPr fontId="3" type="noConversion"/>
  </si>
  <si>
    <t>개포동 칠성빌라 자율주택정비사업 건설공사</t>
  </si>
  <si>
    <t xml:space="preserve">	LCH0065- 1</t>
    <phoneticPr fontId="3" type="noConversion"/>
  </si>
  <si>
    <t>국평단 행정시설 내진보강 등 3건 설계용역(25-설-14)</t>
    <phoneticPr fontId="3" type="noConversion"/>
  </si>
  <si>
    <t xml:space="preserve">공동수급협정서 </t>
    <phoneticPr fontId="3" type="noConversion"/>
  </si>
  <si>
    <t xml:space="preserve">	SFH0063- 1</t>
    <phoneticPr fontId="3" type="noConversion"/>
  </si>
  <si>
    <t>25-주거-전반기 3종 시설물 정기안전점검 용역</t>
    <phoneticPr fontId="3" type="noConversion"/>
  </si>
  <si>
    <t>투찰안함</t>
    <phoneticPr fontId="3" type="noConversion"/>
  </si>
  <si>
    <t>안암동1가 356 신축공사</t>
  </si>
  <si>
    <t>성수동1가 10-2 외 2필지 신축공사</t>
  </si>
  <si>
    <t>R25BK00770006 - 000</t>
    <phoneticPr fontId="3" type="noConversion"/>
  </si>
  <si>
    <t xml:space="preserve">	2025년 상반기 제3종시설물 정기안전점검 용역(계산고 등 26교 41동)</t>
    <phoneticPr fontId="3" type="noConversion"/>
  </si>
  <si>
    <t>R25BK00769987 - 000</t>
    <phoneticPr fontId="3" type="noConversion"/>
  </si>
  <si>
    <t xml:space="preserve">	2025년 상반기 제3종시설물 정기안전점검 용역(세원고 등 27교 40동)</t>
    <phoneticPr fontId="3" type="noConversion"/>
  </si>
  <si>
    <t>R25BK00769959 - 000</t>
    <phoneticPr fontId="3" type="noConversion"/>
  </si>
  <si>
    <t xml:space="preserve">	2025년 상반기 제3종시설물 정기안전점검 용역(갈산중 등 27교 38동)</t>
    <phoneticPr fontId="3" type="noConversion"/>
  </si>
  <si>
    <t>R25BK00769933 - 000</t>
    <phoneticPr fontId="3" type="noConversion"/>
  </si>
  <si>
    <t xml:space="preserve">	2025년 상반기 제3종시설물 정기안전점검 용역(산곡남초 등 29교 39동)</t>
    <phoneticPr fontId="3" type="noConversion"/>
  </si>
  <si>
    <t>R25BK00768884 - 000</t>
    <phoneticPr fontId="3" type="noConversion"/>
  </si>
  <si>
    <t xml:space="preserve">	2025년 상반기 제3종시설물 정기안전점검 용역(부원여중 등 18교 37동)</t>
    <phoneticPr fontId="3" type="noConversion"/>
  </si>
  <si>
    <t>R25BK00771193 - 000</t>
    <phoneticPr fontId="3" type="noConversion"/>
  </si>
  <si>
    <t xml:space="preserve">	한진아파트 재건축사업 정밀안전진단 용역(가격 입찰 후 PQ)</t>
    <phoneticPr fontId="3" type="noConversion"/>
  </si>
  <si>
    <t xml:space="preserve">	HDR0014- 1</t>
    <phoneticPr fontId="3" type="noConversion"/>
  </si>
  <si>
    <t>[25-용-26] 25년 주거시설 정기안전점검</t>
    <phoneticPr fontId="3" type="noConversion"/>
  </si>
  <si>
    <t>MDD0041-1</t>
    <phoneticPr fontId="3" type="noConversion"/>
  </si>
  <si>
    <t>25년 건축물 정밀안전점검 용역</t>
    <phoneticPr fontId="3" type="noConversion"/>
  </si>
  <si>
    <t>응암동 121-56 오피스텔 및 다세대주택 신축공사</t>
    <phoneticPr fontId="3" type="noConversion"/>
  </si>
  <si>
    <t>독산동 1019-24 신축공사</t>
  </si>
  <si>
    <t>우편, 이메일</t>
    <phoneticPr fontId="3" type="noConversion"/>
  </si>
  <si>
    <t>대치동 919-19 근린생활시설 신축공사</t>
  </si>
  <si>
    <t>논현동 6-11 근린생활시설 신축공사</t>
  </si>
  <si>
    <t>고강동 374-7번지 외2필지 공동주택 신축공사</t>
  </si>
  <si>
    <t>R25BK00771586 - 000</t>
  </si>
  <si>
    <t>R25BK00772142 - 000</t>
  </si>
  <si>
    <t>G3B</t>
  </si>
  <si>
    <t>방배동 12-68 근린생활시설 신축공사</t>
  </si>
  <si>
    <t>김량장동 296-10번지 근린생활시설 신축공사</t>
  </si>
  <si>
    <t>R25BK00775577 - 000</t>
    <phoneticPr fontId="3" type="noConversion"/>
  </si>
  <si>
    <t xml:space="preserve">	2025년 상반기 제3종 시설물(건축물) 정기안전점검용역</t>
    <phoneticPr fontId="3" type="noConversion"/>
  </si>
  <si>
    <t>R25BK00774554 - 000</t>
    <phoneticPr fontId="3" type="noConversion"/>
  </si>
  <si>
    <t xml:space="preserve">	2025년 정밀안전점검 용역(명신여고 등 9교 9동)</t>
    <phoneticPr fontId="3" type="noConversion"/>
  </si>
  <si>
    <t>삼성동 155-4 근린생활시설 신축공사</t>
    <phoneticPr fontId="3" type="noConversion"/>
  </si>
  <si>
    <t xml:space="preserve">시연 투찰 </t>
    <phoneticPr fontId="3" type="noConversion"/>
  </si>
  <si>
    <r>
      <t xml:space="preserve">[25-용-26] 25년 주거시설 정기안전점검  </t>
    </r>
    <r>
      <rPr>
        <sz val="10"/>
        <color rgb="FFFF0000"/>
        <rFont val="맑은 고딕"/>
        <family val="3"/>
        <charset val="129"/>
        <scheme val="minor"/>
      </rPr>
      <t xml:space="preserve">투찰 완료 </t>
    </r>
    <phoneticPr fontId="3" type="noConversion"/>
  </si>
  <si>
    <t>하계동 169-4,9번지 도시형생활주택 신축공사</t>
  </si>
  <si>
    <t>가회동 79-6 외2필지 신축공사</t>
  </si>
  <si>
    <t>광진구 군자동 352-2 외 1 근린생활시설 신축공사</t>
    <phoneticPr fontId="3" type="noConversion"/>
  </si>
  <si>
    <t>동교동 157-1 KT신촌지사 지하층 해체공사</t>
  </si>
  <si>
    <t>세운재정비촉진지구 3-2.3구역 도시형재개발사업 신축공사</t>
    <phoneticPr fontId="3" type="noConversion"/>
  </si>
  <si>
    <t>강일동 667-67번지 다가구 신축공사</t>
  </si>
  <si>
    <t>R25BK00780251 - 000</t>
    <phoneticPr fontId="3" type="noConversion"/>
  </si>
  <si>
    <t xml:space="preserve">	만수1동 경로당 외 1개소 내진성능평가 용역</t>
    <phoneticPr fontId="3" type="noConversion"/>
  </si>
  <si>
    <t>R25BK00775660 - 001</t>
    <phoneticPr fontId="3" type="noConversion"/>
  </si>
  <si>
    <t xml:space="preserve">	2025년 제2종 시설물(건축물) 정밀안전점검용역</t>
    <phoneticPr fontId="3" type="noConversion"/>
  </si>
  <si>
    <t xml:space="preserve">21,532,000	</t>
    <phoneticPr fontId="3" type="noConversion"/>
  </si>
  <si>
    <t xml:space="preserve">	HDR0017- 2</t>
    <phoneticPr fontId="3" type="noConversion"/>
  </si>
  <si>
    <t>재공고</t>
    <phoneticPr fontId="3" type="noConversion"/>
  </si>
  <si>
    <t>부평동 203-20번지 외 2필지 상 신축공사</t>
  </si>
  <si>
    <t>도곡동 547-1일원 가로주택정비사업 신축공사</t>
  </si>
  <si>
    <t>역삼동(758,은하수,760) 재건축정비사업 신축공사</t>
  </si>
  <si>
    <t>청담동 96-3 근린생활시설 신축공사</t>
  </si>
  <si>
    <r>
      <t>제3종시설물 상하</t>
    </r>
    <r>
      <rPr>
        <sz val="10"/>
        <color theme="1"/>
        <rFont val="맑은 고딕"/>
        <family val="3"/>
        <charset val="129"/>
      </rPr>
      <t xml:space="preserve">반기 정기안전점검용역(광남고 외 24교)- 투찰 완료 </t>
    </r>
    <phoneticPr fontId="3" type="noConversion"/>
  </si>
  <si>
    <r>
      <t>제3종시설물 상하반기 정기안전점검용역(경수</t>
    </r>
    <r>
      <rPr>
        <sz val="10"/>
        <color theme="1"/>
        <rFont val="맑은 고딕"/>
        <family val="3"/>
        <charset val="129"/>
      </rPr>
      <t xml:space="preserve">중 외 15교) 투찰 완료 </t>
    </r>
    <phoneticPr fontId="3" type="noConversion"/>
  </si>
  <si>
    <t>노원구청</t>
    <phoneticPr fontId="3" type="noConversion"/>
  </si>
  <si>
    <t>시흥동 882-52 신축공사</t>
  </si>
  <si>
    <t>한남동 732-1외 5필지 한남제일교회 신축공사</t>
  </si>
  <si>
    <t>방문접수</t>
  </si>
  <si>
    <t>링크</t>
  </si>
  <si>
    <t>미추홀구청</t>
  </si>
  <si>
    <r>
      <t>용현</t>
    </r>
    <r>
      <rPr>
        <sz val="10"/>
        <color theme="1"/>
        <rFont val="맑은 고딕"/>
        <family val="3"/>
        <charset val="129"/>
        <scheme val="minor"/>
      </rPr>
      <t>‧</t>
    </r>
    <r>
      <rPr>
        <sz val="10"/>
        <color theme="1"/>
        <rFont val="맑은 고딕"/>
        <family val="2"/>
        <charset val="129"/>
        <scheme val="minor"/>
      </rPr>
      <t>학익1블록 도시개발사업 공동6BL(시티오씨엘 5단지)</t>
    </r>
  </si>
  <si>
    <t>신동백 제이티주차타워 신축공사</t>
  </si>
  <si>
    <t>영등포 1-13구역 재정비촉진지구 도시환경정비사업 신축공사</t>
    <phoneticPr fontId="3" type="noConversion"/>
  </si>
  <si>
    <t>고척제4주택재개발정비사업</t>
  </si>
  <si>
    <t>구로구청</t>
    <phoneticPr fontId="3" type="noConversion"/>
  </si>
  <si>
    <t>등록완료</t>
    <phoneticPr fontId="3" type="noConversion"/>
  </si>
  <si>
    <t>일맥</t>
    <phoneticPr fontId="3" type="noConversion"/>
  </si>
  <si>
    <t>한국자산관리공사</t>
    <phoneticPr fontId="3" type="noConversion"/>
  </si>
  <si>
    <t>한국자산관리공사 정기안전점검 수행기관 모집 공고</t>
    <phoneticPr fontId="3" type="noConversion"/>
  </si>
  <si>
    <t>링크</t>
    <phoneticPr fontId="3" type="noConversion"/>
  </si>
  <si>
    <t>동대문구청</t>
    <phoneticPr fontId="3" type="noConversion"/>
  </si>
  <si>
    <t>동안교회 비전센터 증축공사</t>
    <phoneticPr fontId="3" type="noConversion"/>
  </si>
  <si>
    <t>양주시청</t>
    <phoneticPr fontId="3" type="noConversion"/>
  </si>
  <si>
    <t>천주교의정부교구 송추성당 신축공사</t>
    <phoneticPr fontId="3" type="noConversion"/>
  </si>
  <si>
    <t>G2B</t>
    <phoneticPr fontId="3" type="noConversion"/>
  </si>
  <si>
    <t>인천 남동구청</t>
    <phoneticPr fontId="3" type="noConversion"/>
  </si>
  <si>
    <t>남동구 고잔동 정비센터 신축공사</t>
    <phoneticPr fontId="3" type="noConversion"/>
  </si>
  <si>
    <t>장위동 63-112일대 공공지원민간임대주택사업</t>
  </si>
  <si>
    <t xml:space="preserve">공동수급 </t>
    <phoneticPr fontId="3" type="noConversion"/>
  </si>
  <si>
    <t>R25BK00794113 - 000</t>
    <phoneticPr fontId="3" type="noConversion"/>
  </si>
  <si>
    <t>중앙소방학교 천안청사 내진성능평가 용역  (일맥55; 링크45)</t>
    <phoneticPr fontId="3" type="noConversion"/>
  </si>
  <si>
    <t>pq서류등록</t>
    <phoneticPr fontId="3" type="noConversion"/>
  </si>
  <si>
    <t>중앙소방학교 천안청사 내진성능평가 용역</t>
    <phoneticPr fontId="3" type="noConversion"/>
  </si>
  <si>
    <t>점수미달</t>
    <phoneticPr fontId="3" type="noConversion"/>
  </si>
  <si>
    <t>R25BK00795797 - 000</t>
    <phoneticPr fontId="3" type="noConversion"/>
  </si>
  <si>
    <t>2025년 동인천역세권, 주안시민 정밀안전진단 및 석바위 정밀안전점검 용역</t>
    <phoneticPr fontId="3" type="noConversion"/>
  </si>
  <si>
    <t>R25BK00795797 - 000</t>
  </si>
  <si>
    <t>R25BK00793438 - 002</t>
    <phoneticPr fontId="3" type="noConversion"/>
  </si>
  <si>
    <t xml:space="preserve">	2025년 서북병원 정밀안전점검 용역 시행</t>
    <phoneticPr fontId="3" type="noConversion"/>
  </si>
  <si>
    <t xml:space="preserve">인천경기 </t>
    <phoneticPr fontId="3" type="noConversion"/>
  </si>
  <si>
    <t>LGP0043- 1</t>
    <phoneticPr fontId="3" type="noConversion"/>
  </si>
  <si>
    <t>25년 정밀안전점검 및 내진성능평가 용역</t>
    <phoneticPr fontId="3" type="noConversion"/>
  </si>
  <si>
    <t xml:space="preserve">	LGP0042- 1</t>
    <phoneticPr fontId="3" type="noConversion"/>
  </si>
  <si>
    <t>25년 정밀안전점검 및 내진성능평가 검증용역</t>
    <phoneticPr fontId="3" type="noConversion"/>
  </si>
  <si>
    <t>MCX0037- 1</t>
    <phoneticPr fontId="3" type="noConversion"/>
  </si>
  <si>
    <t>25-충-국-5 내진보강설계 검증용역</t>
    <phoneticPr fontId="3" type="noConversion"/>
  </si>
  <si>
    <t>pq서류 직접제출</t>
    <phoneticPr fontId="3" type="noConversion"/>
  </si>
  <si>
    <t>정상공고 UMM0207-1</t>
    <phoneticPr fontId="3" type="noConversion"/>
  </si>
  <si>
    <t>25-A-00부대 내진성능평가용역(A044)</t>
    <phoneticPr fontId="3" type="noConversion"/>
  </si>
  <si>
    <t>R25BK00799219 - 000</t>
    <phoneticPr fontId="3" type="noConversion"/>
  </si>
  <si>
    <t xml:space="preserve">	한국우편사업진흥원 본사 및 논현사옥 내진성능평가 용역</t>
    <phoneticPr fontId="3" type="noConversion"/>
  </si>
  <si>
    <t>R25BK00799901 - 001</t>
    <phoneticPr fontId="3" type="noConversion"/>
  </si>
  <si>
    <t xml:space="preserve">	2025년 검찰청사 내진성능평가 제3자 검증 용역</t>
    <phoneticPr fontId="3" type="noConversion"/>
  </si>
  <si>
    <t>I25S016000-00</t>
    <phoneticPr fontId="3" type="noConversion"/>
  </si>
  <si>
    <t>2025년 한강수력본부 제3종시설물 정기안전점검</t>
    <phoneticPr fontId="3" type="noConversion"/>
  </si>
  <si>
    <t>R25BK00803055 - 000</t>
    <phoneticPr fontId="3" type="noConversion"/>
  </si>
  <si>
    <t xml:space="preserve">	2025년 마포농수산물시장 건축물 정기점검 및 정밀안전점검 기술용역</t>
    <phoneticPr fontId="3" type="noConversion"/>
  </si>
  <si>
    <t>역삼동 832-40 업무시설 지하 해체공사</t>
    <phoneticPr fontId="3" type="noConversion"/>
  </si>
  <si>
    <t>역삼동 740-3 근린생활시설 신축공사</t>
    <phoneticPr fontId="3" type="noConversion"/>
  </si>
  <si>
    <t>용두동 39-119 오피스텔 및 다세대주택 신축공사</t>
    <phoneticPr fontId="3" type="noConversion"/>
  </si>
  <si>
    <t>을지로3가구역 제12지구 도시정비형 재개발사업 연결통로 설치공사</t>
    <phoneticPr fontId="3" type="noConversion"/>
  </si>
  <si>
    <t>영등포8가 29 근린생활시설 신축공사</t>
    <phoneticPr fontId="3" type="noConversion"/>
  </si>
  <si>
    <t>용인물류센터 벽체 및 소방시설 원상복구 공사</t>
    <phoneticPr fontId="3" type="noConversion"/>
  </si>
  <si>
    <t>용인 수지구 고기동 651-2, 658-1 근린생활시설 신축공사</t>
    <phoneticPr fontId="3" type="noConversion"/>
  </si>
  <si>
    <t>경기도 양주시 광사동 252-5번지 예향교회 비전센터 건립사업 증축공사</t>
    <phoneticPr fontId="3" type="noConversion"/>
  </si>
  <si>
    <t>청운동 7-13 일대 청운 어린이집 신축공사</t>
    <phoneticPr fontId="3" type="noConversion"/>
  </si>
  <si>
    <t>원당동 1067-20 근생 및 다가구주택 신축공사</t>
    <phoneticPr fontId="3" type="noConversion"/>
  </si>
  <si>
    <t>투찰포기</t>
    <phoneticPr fontId="3" type="noConversion"/>
  </si>
  <si>
    <t>고척1동 복합청사 건립공사 (고척동 350-3번지)</t>
  </si>
  <si>
    <t>동명근린공원 지하주차장 건립공사</t>
  </si>
  <si>
    <t>역삼동 612-3 근린생활시설 신축공사</t>
  </si>
  <si>
    <t>역삼동 744-9 근린생활시설 신축공사</t>
  </si>
  <si>
    <t>대치동 2-7 위험물저장 및 처리시설 해체공사</t>
  </si>
  <si>
    <t>송도영남아파트 주택재건축정비사업 공동주택 신축공사</t>
  </si>
  <si>
    <t>심곡본동 705 외 1필지 공동주택 신축공사</t>
  </si>
  <si>
    <t>원종동 성락아파트 가로주택정비사업</t>
  </si>
  <si>
    <t>R25BK00805394 - 000</t>
    <phoneticPr fontId="3" type="noConversion"/>
  </si>
  <si>
    <t xml:space="preserve">	2025년 인천검단초등학교 등 5교 정밀안전점검용역 수의계약 견적제출 안내공고</t>
    <phoneticPr fontId="3" type="noConversion"/>
  </si>
  <si>
    <t>6등/24업체</t>
    <phoneticPr fontId="3" type="noConversion"/>
  </si>
  <si>
    <t xml:space="preserve">21업체 12위 97.30점 </t>
    <phoneticPr fontId="3" type="noConversion"/>
  </si>
  <si>
    <t>3등/ 15업체</t>
    <phoneticPr fontId="3" type="noConversion"/>
  </si>
  <si>
    <t xml:space="preserve">5등 /36업체 </t>
    <phoneticPr fontId="3" type="noConversion"/>
  </si>
  <si>
    <t>27위/ 45업체</t>
    <phoneticPr fontId="3" type="noConversion"/>
  </si>
  <si>
    <t>2위/36업체</t>
    <phoneticPr fontId="3" type="noConversion"/>
  </si>
  <si>
    <t>단계</t>
    <phoneticPr fontId="3" type="noConversion"/>
  </si>
  <si>
    <t>용역구분</t>
    <phoneticPr fontId="3" type="noConversion"/>
  </si>
  <si>
    <t>진행</t>
  </si>
  <si>
    <t>청파동3가 134-66 도시형생활주택 신축공사</t>
  </si>
  <si>
    <t>장충동2가 186-210 외 24필지 J-project 장충동 호텔개발사업</t>
    <phoneticPr fontId="3" type="noConversion"/>
  </si>
  <si>
    <r>
      <t>용현</t>
    </r>
    <r>
      <rPr>
        <sz val="10"/>
        <color theme="1"/>
        <rFont val="맑은 고딕"/>
        <family val="3"/>
        <charset val="129"/>
        <scheme val="minor"/>
      </rPr>
      <t>‧</t>
    </r>
    <r>
      <rPr>
        <sz val="10"/>
        <color theme="1"/>
        <rFont val="맑은 고딕"/>
        <family val="2"/>
        <charset val="129"/>
        <scheme val="minor"/>
      </rPr>
      <t>학익1블록 도시개발사업 공동4BL(시티오씨엘 7단지)</t>
    </r>
  </si>
  <si>
    <t>인천 미추홀구청</t>
    <phoneticPr fontId="3" type="noConversion"/>
  </si>
  <si>
    <t>R25BK00807147 - 000</t>
    <phoneticPr fontId="3" type="noConversion"/>
  </si>
  <si>
    <t xml:space="preserve">	경남 고성경찰서 본관 외 2개소에 대한 내진성능평가 용역</t>
    <phoneticPr fontId="3" type="noConversion"/>
  </si>
  <si>
    <t>MDD0047-1</t>
    <phoneticPr fontId="3" type="noConversion"/>
  </si>
  <si>
    <t>[25-용-26] 25년 주거시설 정기안전점검  (소기업 증명서 제출 필요)</t>
    <phoneticPr fontId="3" type="noConversion"/>
  </si>
  <si>
    <t>첨부서류</t>
    <phoneticPr fontId="3" type="noConversion"/>
  </si>
  <si>
    <t>과해동 576-8 경호안전교육원 3단계사업 건설공사</t>
  </si>
  <si>
    <t>강서구청</t>
    <phoneticPr fontId="3" type="noConversion"/>
  </si>
  <si>
    <t>흑석9재정비촉진구역 주택재개발정비사업</t>
  </si>
  <si>
    <t>신사동 623-2외 1필지 업무시설 신축공사</t>
  </si>
  <si>
    <t>역삼동 779-15외 3필지 종교시설 신축공사</t>
    <phoneticPr fontId="3" type="noConversion"/>
  </si>
  <si>
    <t>R25BK00810551 - 000</t>
    <phoneticPr fontId="3" type="noConversion"/>
  </si>
  <si>
    <t>검찰청사 내진성능평가 용역(제1권역)</t>
    <phoneticPr fontId="3" type="noConversion"/>
  </si>
  <si>
    <t>R25BK00811721 - 000</t>
    <phoneticPr fontId="3" type="noConversion"/>
  </si>
  <si>
    <t xml:space="preserve">	2025년 검찰청사 내진성능평가 용역(제2권역)</t>
    <phoneticPr fontId="3" type="noConversion"/>
  </si>
  <si>
    <t>등록완료</t>
    <phoneticPr fontId="3" type="noConversion"/>
  </si>
  <si>
    <t>공고일 4/22</t>
    <phoneticPr fontId="3" type="noConversion"/>
  </si>
  <si>
    <t>한남동 727-45 근린생활시설 신축공사</t>
  </si>
  <si>
    <t>을지로 3-9지구 업무시설 신축공사</t>
    <phoneticPr fontId="3" type="noConversion"/>
  </si>
  <si>
    <t>용산구청 정기안전점검 수행기관 모집 공고</t>
    <phoneticPr fontId="3" type="noConversion"/>
  </si>
  <si>
    <t>R25BK00813089 - 000</t>
    <phoneticPr fontId="3" type="noConversion"/>
  </si>
  <si>
    <t xml:space="preserve">	2025년 검찰청사 내진성능평가 용역(제3권역)</t>
    <phoneticPr fontId="3" type="noConversion"/>
  </si>
  <si>
    <t>자격미충족</t>
    <phoneticPr fontId="3" type="noConversion"/>
  </si>
  <si>
    <t>무교다동구역 제31지구 도시정비형 재개발사업 지하층 해체공사</t>
    <phoneticPr fontId="3" type="noConversion"/>
  </si>
  <si>
    <t>청담동 64-2 공동주택 신축공사</t>
  </si>
  <si>
    <t>역삼동 718-26 근린생활시설 신축공사</t>
  </si>
  <si>
    <t>R25BK00816339 - 000</t>
  </si>
  <si>
    <t>한국법무보호복지공단 사무소(23개소) 내진성능평가 용역</t>
  </si>
  <si>
    <t>한국법무보호복지공단 사무소(24개소) 내진성능평가 용역</t>
  </si>
  <si>
    <t>154kV북평택변전소 토건공사</t>
  </si>
  <si>
    <t>4위/49업체</t>
    <phoneticPr fontId="3" type="noConversion"/>
  </si>
  <si>
    <t>8위/40업체</t>
    <phoneticPr fontId="3" type="noConversion"/>
  </si>
  <si>
    <t xml:space="preserve">500만원대는 1.016정도로 투찰 할것 </t>
    <phoneticPr fontId="3" type="noConversion"/>
  </si>
  <si>
    <t>한남동 748-2외 1필지 C주택 신축공사</t>
  </si>
  <si>
    <t>프로젝트 팀북투 데이터센터 신축공사</t>
  </si>
  <si>
    <t>용인중앙새마을금고 수지금융센터 신축공사</t>
  </si>
  <si>
    <t>대현동 37-3 업무시설 신축공사</t>
  </si>
  <si>
    <t>신림동 75-40번지 다중주택 및 근린생활시설 신축공사</t>
    <phoneticPr fontId="3" type="noConversion"/>
  </si>
  <si>
    <t xml:space="preserve">	LGP0054- 1</t>
    <phoneticPr fontId="3" type="noConversion"/>
  </si>
  <si>
    <t>25년 군 주거시설 정기안전점검 용역</t>
    <phoneticPr fontId="3" type="noConversion"/>
  </si>
  <si>
    <t>삼성동 38-13 근린생활시설 신축공사</t>
  </si>
  <si>
    <t>삼성동 161-1 근린생활시설 신축공사</t>
  </si>
  <si>
    <t>역삼동 678-21외 3필지 근린생활시설 지하 해체공사</t>
    <phoneticPr fontId="3" type="noConversion"/>
  </si>
  <si>
    <t>논현동 125-8 근린생활시설 신축공사</t>
  </si>
  <si>
    <t>청량근린공원 생태복합문화센터 건립공사(건축)</t>
  </si>
  <si>
    <t>한남동 76-16외 3필지 하나은행 개축공사</t>
  </si>
  <si>
    <t>코박메드㈜ 2공장 증축공사</t>
    <phoneticPr fontId="3" type="noConversion"/>
  </si>
  <si>
    <t>숭인동 1370 신축공사</t>
  </si>
  <si>
    <t>회현동2가 48-22 다세대주택 신축공사</t>
    <phoneticPr fontId="3" type="noConversion"/>
  </si>
  <si>
    <t>R25BK00826195 - 001</t>
  </si>
  <si>
    <t>아현동 주민센터 외 6개소 정밀안전진단 용역(긴급)</t>
  </si>
  <si>
    <t>pq서류등록(공동수급)</t>
    <phoneticPr fontId="3" type="noConversion"/>
  </si>
  <si>
    <t>점수미달</t>
    <phoneticPr fontId="3" type="noConversion"/>
  </si>
  <si>
    <t>청담삼익아파트 재건축정비사업 정비기반시설 조성공사</t>
    <phoneticPr fontId="3" type="noConversion"/>
  </si>
  <si>
    <t>고덕강일 12BL대성베르힐 신축공사</t>
  </si>
  <si>
    <t>청천동 422번지 상 증축공사</t>
  </si>
  <si>
    <t>㈜케이에스펄 신공장 신축공사</t>
  </si>
  <si>
    <t>시흥동 970 근린생활시설 신축공사</t>
  </si>
  <si>
    <t>우편 및 이메일</t>
    <phoneticPr fontId="3" type="noConversion"/>
  </si>
  <si>
    <t>낙원동 283-15번지 일대 공평소단위 공동개발지구 신축공사</t>
  </si>
  <si>
    <t>당산동4가 93-1외1필지 동양타워 건축물해체공사</t>
    <phoneticPr fontId="3" type="noConversion"/>
  </si>
  <si>
    <t>내발산동 655 외 3필지 문화및집회시설 증축공사</t>
  </si>
  <si>
    <t>방문제출</t>
    <phoneticPr fontId="3" type="noConversion"/>
  </si>
  <si>
    <t xml:space="preserve">	MDS0031- 1</t>
    <phoneticPr fontId="3" type="noConversion"/>
  </si>
  <si>
    <t>25-1차 내진성능평가검증용역(경기 성남/인천)</t>
    <phoneticPr fontId="3" type="noConversion"/>
  </si>
  <si>
    <t>R25BK00816339 - 000</t>
    <phoneticPr fontId="3" type="noConversion"/>
  </si>
  <si>
    <t>154kV북평택변전소 토건공사</t>
    <phoneticPr fontId="3" type="noConversion"/>
  </si>
  <si>
    <t>R25BK00836470 - 000</t>
    <phoneticPr fontId="3" type="noConversion"/>
  </si>
  <si>
    <t xml:space="preserve">	경기기계공고 본관동, 기숙사, 제1실습동, 체육관 내진보강공사 구조설계용역</t>
    <phoneticPr fontId="3" type="noConversion"/>
  </si>
  <si>
    <t>25-D-00지역 정밀안전점검 및 내진성능평가 용역(B008)</t>
    <phoneticPr fontId="3" type="noConversion"/>
  </si>
  <si>
    <t>긴급공고 UMM0274-1</t>
    <phoneticPr fontId="3" type="noConversion"/>
  </si>
  <si>
    <t>사업수행능력평가서 접수</t>
    <phoneticPr fontId="3" type="noConversion"/>
  </si>
  <si>
    <t xml:space="preserve">	485,276,470</t>
    <phoneticPr fontId="3" type="noConversion"/>
  </si>
  <si>
    <t>긴급공고 MDS0030-1</t>
    <phoneticPr fontId="3" type="noConversion"/>
  </si>
  <si>
    <t>25-1차 내진성능평가용역(경기 성남/인천)</t>
    <phoneticPr fontId="3" type="noConversion"/>
  </si>
  <si>
    <t>R25BK00823369 - 000</t>
    <phoneticPr fontId="3" type="noConversion"/>
  </si>
  <si>
    <t>R25BK00827562 - 000</t>
    <phoneticPr fontId="3" type="noConversion"/>
  </si>
  <si>
    <r>
      <rPr>
        <sz val="10"/>
        <color rgb="FFFF0000"/>
        <rFont val="맑은 고딕"/>
        <family val="3"/>
        <charset val="129"/>
      </rPr>
      <t>봉천현대시장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정밀안전진단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용역</t>
    </r>
    <phoneticPr fontId="3" type="noConversion"/>
  </si>
  <si>
    <t>북아현동 1-582 단독주택 신축공사</t>
    <phoneticPr fontId="3" type="noConversion"/>
  </si>
  <si>
    <t>당하동 1292번지 (F1-6-1) 근생 및 다가구주택 신축공사</t>
  </si>
  <si>
    <t>수서동 763 단독주택 신축공사</t>
  </si>
  <si>
    <t>도곡동 946-14 업무시설 신축공사</t>
  </si>
  <si>
    <t>청담동 123-6외 1필지 근린생활시설 신축공사</t>
  </si>
  <si>
    <t>역삼동 657-12 근린생활시설 신축공사</t>
  </si>
  <si>
    <t>번동 463-1 신축공사</t>
  </si>
  <si>
    <t>해방촌 공영주차장 복층화 건설공사</t>
  </si>
  <si>
    <t>안산시청 정기안전점검 수행기관 모집 공고</t>
    <phoneticPr fontId="3" type="noConversion"/>
  </si>
  <si>
    <t>사업수행능력평가서 접수(방문접수)</t>
    <phoneticPr fontId="3" type="noConversion"/>
  </si>
  <si>
    <t>R25BK00838364 - 002</t>
    <phoneticPr fontId="3" type="noConversion"/>
  </si>
  <si>
    <t>2025년 서울식물원 정밀안전점검 용역 시행</t>
    <phoneticPr fontId="3" type="noConversion"/>
  </si>
  <si>
    <t>R25BK00840266 - 000</t>
    <phoneticPr fontId="3" type="noConversion"/>
  </si>
  <si>
    <t>인천공항 수소교통 복합기지 건축, 토목 공사 항타기 안전점검 수행기관 지정공고</t>
    <phoneticPr fontId="3" type="noConversion"/>
  </si>
  <si>
    <t>평창동 187-1 공동주택 신축공사</t>
  </si>
  <si>
    <t>평창동 534-8 단독주택 신축공사</t>
  </si>
  <si>
    <t>거여동 615-7 근생 및 다가구주택 신축공사</t>
  </si>
  <si>
    <t>삼성동 144-17외 1필지 업무시설 대수선공사</t>
  </si>
  <si>
    <t>역삼동 610-7 근린생활시설 신축공사</t>
  </si>
  <si>
    <t>청담동 129-11 업무시설 증축 및 대수선공사</t>
  </si>
  <si>
    <t>연수구 송도동 117-141번지 단독주택 신축공사</t>
  </si>
  <si>
    <t>2025년 제3종시설물 공동주택 실태조사 용역</t>
  </si>
  <si>
    <t>간석동 209-5번지 외 2필지 오피스텔 신축공사</t>
  </si>
  <si>
    <t>하월곡동 다세대주택 및 오피스텔 신축공사</t>
  </si>
  <si>
    <t>2025년 강북구 공영주차장 내진성능평가 용역</t>
    <phoneticPr fontId="3" type="noConversion"/>
  </si>
  <si>
    <t>R25BK00846082 - 000</t>
    <phoneticPr fontId="3" type="noConversion"/>
  </si>
  <si>
    <t>사업수행능력평가서 방문접수</t>
    <phoneticPr fontId="3" type="noConversion"/>
  </si>
  <si>
    <t xml:space="preserve">289,597,000	</t>
    <phoneticPr fontId="3" type="noConversion"/>
  </si>
  <si>
    <t>R25BK00844664 - 000</t>
    <phoneticPr fontId="3" type="noConversion"/>
  </si>
  <si>
    <t xml:space="preserve">	국공립어린이집 3개소 내진성능평가 용역</t>
    <phoneticPr fontId="3" type="noConversion"/>
  </si>
  <si>
    <t>신림동 1432-162번지 주상복합건물 신축공사</t>
    <phoneticPr fontId="3" type="noConversion"/>
  </si>
  <si>
    <t>서구 신현동 85-11 외 1필지 공동주택 신축공사</t>
  </si>
  <si>
    <t>삼성동 114-43 단독주택 신축공사</t>
    <phoneticPr fontId="3" type="noConversion"/>
  </si>
  <si>
    <t>R25BK00849165 - 000</t>
    <phoneticPr fontId="3" type="noConversion"/>
  </si>
  <si>
    <t>R25BK00838364 - 006</t>
  </si>
  <si>
    <t>반포동 730-26 근생 신축공사</t>
  </si>
  <si>
    <t>마곡동 1410 공공주택 건설공사</t>
  </si>
  <si>
    <t>송도동 162-1번지 연세대학교 국제캠퍼스 YSP기숙사 건립공사</t>
  </si>
  <si>
    <t>청파동3가 134-68 도시형생활주택 신축공사</t>
  </si>
  <si>
    <t>고매동 377-51 근린생활시설 신축공사</t>
  </si>
  <si>
    <t>망우동 508-55 외 5필지 신축공사</t>
  </si>
  <si>
    <t>율현동 272-4외 1필지 근린생활시설 신축공사</t>
  </si>
  <si>
    <t>역삼동 723-24 근린생활시설 신축공사</t>
  </si>
  <si>
    <t>자격미달</t>
    <phoneticPr fontId="3" type="noConversion"/>
  </si>
  <si>
    <r>
      <t>2025</t>
    </r>
    <r>
      <rPr>
        <sz val="10"/>
        <color rgb="FFFF0000"/>
        <rFont val="맑은 고딕"/>
        <family val="3"/>
        <charset val="129"/>
      </rPr>
      <t>년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국립중앙박물관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시설물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정밀안전진단</t>
    </r>
    <phoneticPr fontId="3" type="noConversion"/>
  </si>
  <si>
    <t>R25BK00843575 - 000</t>
    <phoneticPr fontId="3" type="noConversion"/>
  </si>
  <si>
    <t xml:space="preserve">중복 기재 </t>
    <phoneticPr fontId="3" type="noConversion"/>
  </si>
  <si>
    <r>
      <t xml:space="preserve">	2025</t>
    </r>
    <r>
      <rPr>
        <sz val="11"/>
        <color rgb="FFFF0000"/>
        <rFont val="맑은 고딕"/>
        <family val="3"/>
        <charset val="129"/>
      </rPr>
      <t>년</t>
    </r>
    <r>
      <rPr>
        <sz val="11"/>
        <color rgb="FFFF0000"/>
        <rFont val="Arial"/>
        <family val="3"/>
      </rPr>
      <t xml:space="preserve"> </t>
    </r>
    <r>
      <rPr>
        <sz val="11"/>
        <color rgb="FFFF0000"/>
        <rFont val="맑은 고딕"/>
        <family val="3"/>
        <charset val="129"/>
      </rPr>
      <t>서울식물원</t>
    </r>
    <r>
      <rPr>
        <sz val="11"/>
        <color rgb="FFFF0000"/>
        <rFont val="Arial"/>
        <family val="3"/>
      </rPr>
      <t xml:space="preserve"> </t>
    </r>
    <r>
      <rPr>
        <sz val="11"/>
        <color rgb="FFFF0000"/>
        <rFont val="맑은 고딕"/>
        <family val="3"/>
        <charset val="129"/>
      </rPr>
      <t>정밀안전점검</t>
    </r>
    <r>
      <rPr>
        <sz val="11"/>
        <color rgb="FFFF0000"/>
        <rFont val="Arial"/>
        <family val="3"/>
      </rPr>
      <t xml:space="preserve"> </t>
    </r>
    <r>
      <rPr>
        <sz val="11"/>
        <color rgb="FFFF0000"/>
        <rFont val="맑은 고딕"/>
        <family val="3"/>
        <charset val="129"/>
      </rPr>
      <t>용역</t>
    </r>
    <r>
      <rPr>
        <sz val="11"/>
        <color rgb="FFFF0000"/>
        <rFont val="Arial"/>
        <family val="3"/>
      </rPr>
      <t xml:space="preserve"> </t>
    </r>
    <r>
      <rPr>
        <sz val="11"/>
        <color rgb="FFFF0000"/>
        <rFont val="맑은 고딕"/>
        <family val="3"/>
        <charset val="129"/>
      </rPr>
      <t>시행</t>
    </r>
    <phoneticPr fontId="3" type="noConversion"/>
  </si>
  <si>
    <t>봉천동 휴스테이 신축공사</t>
    <phoneticPr fontId="3" type="noConversion"/>
  </si>
  <si>
    <t>R25BK00843575 - 000</t>
    <phoneticPr fontId="3" type="noConversion"/>
  </si>
  <si>
    <t>청파동3가 118-129 도시형생활주택 신축공사</t>
  </si>
  <si>
    <t>서초동 1570-11 근린생활시설 신축공사</t>
  </si>
  <si>
    <t>서울과학기술대학교 행복기숙사(연합)건축공사 (별동증축)</t>
    <phoneticPr fontId="3" type="noConversion"/>
  </si>
  <si>
    <t>서대문구 대현동 90-33 상가 및 오피스텔 신축공사</t>
    <phoneticPr fontId="3" type="noConversion"/>
  </si>
  <si>
    <t>강남서초교육지원청</t>
    <phoneticPr fontId="3" type="noConversion"/>
  </si>
  <si>
    <t>강남서초교육지원청 정기안전점검 수행기관 모집 공고</t>
    <phoneticPr fontId="3" type="noConversion"/>
  </si>
  <si>
    <t>성산동 179 외 4필지 도시형생활주택 신축공사</t>
  </si>
  <si>
    <t>운니동 98-28 근린생활시설</t>
  </si>
  <si>
    <t>연수구 동춘동 단독주택 신축공사</t>
  </si>
  <si>
    <t>남서울교회 사택 신축공사</t>
    <phoneticPr fontId="3" type="noConversion"/>
  </si>
  <si>
    <t>R25BK00856687 - 000</t>
  </si>
  <si>
    <t>인명여고 외 1교(제물포여중) 성능기반 내진성능평가 및 구조설계용역</t>
  </si>
  <si>
    <t>R25BK00856723 - 000</t>
  </si>
  <si>
    <t xml:space="preserve">	용현여중 외 1교(인성여중) 성능기반 내진성능평가 및 구조설계용역</t>
    <phoneticPr fontId="3" type="noConversion"/>
  </si>
  <si>
    <t>R25BK00856808 - 000</t>
  </si>
  <si>
    <t>광성중 외 1교(남인천여중) 성능기반 내진성능평가 및 구조설계용역</t>
    <phoneticPr fontId="3" type="noConversion"/>
  </si>
  <si>
    <t>R25BK00856787 - 000</t>
  </si>
  <si>
    <r>
      <t>한국법무보호복지공단</t>
    </r>
    <r>
      <rPr>
        <sz val="11"/>
        <color rgb="FF191919"/>
        <rFont val="Arial"/>
        <family val="3"/>
      </rPr>
      <t xml:space="preserve"> </t>
    </r>
    <r>
      <rPr>
        <sz val="11"/>
        <color rgb="FF191919"/>
        <rFont val="맑은 고딕"/>
        <family val="3"/>
        <charset val="129"/>
      </rPr>
      <t>사무소</t>
    </r>
    <r>
      <rPr>
        <sz val="11"/>
        <color rgb="FF191919"/>
        <rFont val="Arial"/>
        <family val="3"/>
      </rPr>
      <t>(23</t>
    </r>
    <r>
      <rPr>
        <sz val="11"/>
        <color rgb="FF191919"/>
        <rFont val="맑은 고딕"/>
        <family val="3"/>
        <charset val="129"/>
      </rPr>
      <t>개소</t>
    </r>
    <r>
      <rPr>
        <sz val="11"/>
        <color rgb="FF191919"/>
        <rFont val="Arial"/>
        <family val="3"/>
      </rPr>
      <t xml:space="preserve">) </t>
    </r>
    <r>
      <rPr>
        <sz val="11"/>
        <color rgb="FF191919"/>
        <rFont val="맑은 고딕"/>
        <family val="3"/>
        <charset val="129"/>
      </rPr>
      <t>내진성능평가</t>
    </r>
    <r>
      <rPr>
        <sz val="11"/>
        <color rgb="FF191919"/>
        <rFont val="Arial"/>
        <family val="3"/>
      </rPr>
      <t xml:space="preserve"> </t>
    </r>
    <r>
      <rPr>
        <sz val="11"/>
        <color rgb="FF191919"/>
        <rFont val="맑은 고딕"/>
        <family val="3"/>
        <charset val="129"/>
      </rPr>
      <t>용역</t>
    </r>
    <phoneticPr fontId="3" type="noConversion"/>
  </si>
  <si>
    <r>
      <t>2025</t>
    </r>
    <r>
      <rPr>
        <sz val="11"/>
        <color rgb="FF191919"/>
        <rFont val="맑은 고딕"/>
        <family val="3"/>
        <charset val="129"/>
      </rPr>
      <t>년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제</t>
    </r>
    <r>
      <rPr>
        <sz val="11"/>
        <color rgb="FF191919"/>
        <rFont val="Arial"/>
        <family val="2"/>
      </rPr>
      <t>3</t>
    </r>
    <r>
      <rPr>
        <sz val="11"/>
        <color rgb="FF191919"/>
        <rFont val="맑은 고딕"/>
        <family val="3"/>
        <charset val="129"/>
      </rPr>
      <t>종시설물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공동주택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실태조사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용역</t>
    </r>
    <phoneticPr fontId="3" type="noConversion"/>
  </si>
  <si>
    <t>서구 당하동 1235-6번지 선양법조타워 신축공사</t>
    <phoneticPr fontId="3" type="noConversion"/>
  </si>
  <si>
    <t>한국도로공사 본사 사옥 정밀안전진단용역</t>
    <phoneticPr fontId="3" type="noConversion"/>
  </si>
  <si>
    <t>202505356-00</t>
    <phoneticPr fontId="3" type="noConversion"/>
  </si>
  <si>
    <t>한국도로공사</t>
    <phoneticPr fontId="3" type="noConversion"/>
  </si>
  <si>
    <t>pq서류제출</t>
    <phoneticPr fontId="3" type="noConversion"/>
  </si>
  <si>
    <t>원삼면 독성리 257 신축공사</t>
  </si>
  <si>
    <t>양평동 공공복합시설 건립공사</t>
    <phoneticPr fontId="3" type="noConversion"/>
  </si>
  <si>
    <t>노량진6재정비촉진구역 주택재개발정비사업</t>
  </si>
  <si>
    <t>왕산리 967-2 근생시설 신축공사</t>
  </si>
  <si>
    <t>한남동 684-105 근린생활시설 신축공사</t>
  </si>
  <si>
    <t>보문동7가 98 신축공사</t>
  </si>
  <si>
    <t>3위</t>
    <phoneticPr fontId="3" type="noConversion"/>
  </si>
  <si>
    <t>QQQQ</t>
    <phoneticPr fontId="3" type="noConversion"/>
  </si>
  <si>
    <t>교동 119지역대 이전 신축공사 안전점검 수행기관</t>
    <phoneticPr fontId="3" type="noConversion"/>
  </si>
  <si>
    <t>중림동 331-9 근린생활시설 신축공사</t>
    <phoneticPr fontId="3" type="noConversion"/>
  </si>
  <si>
    <t>쌍림동 15-3 숙박시설 신축공사</t>
    <phoneticPr fontId="3" type="noConversion"/>
  </si>
  <si>
    <t>도화동 53-28번지 일원 도화4구역 주택재개발정비사업</t>
  </si>
  <si>
    <t>논현동 767-21번지 외 3필지 근린생활시설 신축공사</t>
    <phoneticPr fontId="3" type="noConversion"/>
  </si>
  <si>
    <t>원효로1가 100-1 다세대주택 신축공사</t>
  </si>
  <si>
    <t>방배동 870-35 근린생활시설 신축공사</t>
  </si>
  <si>
    <t>동천동 루미르 수지연구소 신축공사</t>
  </si>
  <si>
    <t>논현동 192-22 업무시설 신축공사</t>
  </si>
  <si>
    <t>삼성동 159외 2필지 문화및집회시설 지하 대수선공사</t>
  </si>
  <si>
    <t>청라국제도시 IHP도시첨단산업단지 국일도어테크(주)공장 신축공사</t>
  </si>
  <si>
    <t>등록완료</t>
  </si>
  <si>
    <t xml:space="preserve">	긴급공고 MDS0034-1</t>
    <phoneticPr fontId="3" type="noConversion"/>
  </si>
  <si>
    <t>자격미달</t>
    <phoneticPr fontId="3" type="noConversion"/>
  </si>
  <si>
    <t>수봉마을 커뮤니티센터 및 공립어린이집 조성공사</t>
    <phoneticPr fontId="3" type="noConversion"/>
  </si>
  <si>
    <t>송도동 아암물류2단지 명주창고 물류센터 신축공사</t>
    <phoneticPr fontId="3" type="noConversion"/>
  </si>
  <si>
    <t>역삼동 657-17 근린생활시설 신축공사</t>
  </si>
  <si>
    <t>내동 172번지 진우이엠씨 공장 신축공사</t>
  </si>
  <si>
    <t>작동 75-1 외 2필지 도시형생활주택 건축협정 신축공사</t>
  </si>
  <si>
    <t>독산동 147-35 도시형생활주택 신축공사</t>
  </si>
  <si>
    <r>
      <rPr>
        <sz val="11"/>
        <color rgb="FF191919"/>
        <rFont val="맑은 고딕"/>
        <family val="3"/>
        <charset val="129"/>
      </rPr>
      <t>강남경로당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외</t>
    </r>
    <r>
      <rPr>
        <sz val="11"/>
        <color rgb="FF191919"/>
        <rFont val="Arial"/>
        <family val="2"/>
      </rPr>
      <t xml:space="preserve"> 10</t>
    </r>
    <r>
      <rPr>
        <sz val="11"/>
        <color rgb="FF191919"/>
        <rFont val="맑은 고딕"/>
        <family val="3"/>
        <charset val="129"/>
      </rPr>
      <t>개소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정밀점검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및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내진성능평가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용역</t>
    </r>
    <phoneticPr fontId="3" type="noConversion"/>
  </si>
  <si>
    <t>9249375-00</t>
    <phoneticPr fontId="3" type="noConversion"/>
  </si>
  <si>
    <t>[PQ,긴급]예미역 등 13개소 내진성능평가 및 보강방안수립 용역</t>
    <phoneticPr fontId="3" type="noConversion"/>
  </si>
  <si>
    <t xml:space="preserve">	254,747,730</t>
    <phoneticPr fontId="3" type="noConversion"/>
  </si>
  <si>
    <t>9249337-00</t>
    <phoneticPr fontId="3" type="noConversion"/>
  </si>
  <si>
    <t>[PQ심사]경부고속선 광명역사 정밀안전진단 용역</t>
    <phoneticPr fontId="3" type="noConversion"/>
  </si>
  <si>
    <t>R25BK00871822 - 000</t>
    <phoneticPr fontId="3" type="noConversion"/>
  </si>
  <si>
    <t xml:space="preserve">	서울시립대학교 전농관 외 1개동 정밀안전진단 용역</t>
    <phoneticPr fontId="3" type="noConversion"/>
  </si>
  <si>
    <t>pq서류직접제출</t>
    <phoneticPr fontId="3" type="noConversion"/>
  </si>
  <si>
    <t xml:space="preserve">	정정공고 UMM0308-2</t>
    <phoneticPr fontId="3" type="noConversion"/>
  </si>
  <si>
    <t>25-D-00지역 정밀안전점검/내진성능평가 용역(B008)</t>
    <phoneticPr fontId="3" type="noConversion"/>
  </si>
  <si>
    <t xml:space="preserve">117,100,000	</t>
    <phoneticPr fontId="3" type="noConversion"/>
  </si>
  <si>
    <t xml:space="preserve">	224,532,000</t>
    <phoneticPr fontId="3" type="noConversion"/>
  </si>
  <si>
    <t>석남동 484-1번지 옥토교회 증축공사</t>
  </si>
  <si>
    <t>원종공항연립 가로주택정비사업</t>
  </si>
  <si>
    <t>345kV 신송도변전소 신축공사</t>
  </si>
  <si>
    <t>345kV 신송도변전소 신축공사</t>
    <phoneticPr fontId="3" type="noConversion"/>
  </si>
  <si>
    <t>R25BK00875438 - 000</t>
    <phoneticPr fontId="3" type="noConversion"/>
  </si>
  <si>
    <t>9249356-00</t>
    <phoneticPr fontId="3" type="noConversion"/>
  </si>
  <si>
    <t xml:space="preserve">	경부선 가산디지털단지역사 등 6동 정밀안전점검 용역</t>
    <phoneticPr fontId="3" type="noConversion"/>
  </si>
  <si>
    <t xml:space="preserve">	9249422-00</t>
    <phoneticPr fontId="3" type="noConversion"/>
  </si>
  <si>
    <t xml:space="preserve">	경부선 명학역사 등 5동 정밀안전점검 용역</t>
    <phoneticPr fontId="3" type="noConversion"/>
  </si>
  <si>
    <t xml:space="preserve">자격미달 </t>
    <phoneticPr fontId="3" type="noConversion"/>
  </si>
  <si>
    <t xml:space="preserve">자젹미달 </t>
    <phoneticPr fontId="3" type="noConversion"/>
  </si>
  <si>
    <t>서울구산초 그린스마트 미래학교 개축공사</t>
  </si>
  <si>
    <t>서울서부교육지원청</t>
    <phoneticPr fontId="3" type="noConversion"/>
  </si>
  <si>
    <t>원삼면 고당리 112-48 도시형생활주택 신축공사</t>
  </si>
  <si>
    <t>원삼면 독성리 283-2 외 2 신축공사</t>
  </si>
  <si>
    <t>가칭)첨단1고등학교 신축공사</t>
  </si>
  <si>
    <t>인천시 교육청</t>
    <phoneticPr fontId="3" type="noConversion"/>
  </si>
  <si>
    <t>안전관리계획서
: 1,155,000
정기안전점검
: 8,189,000</t>
    <phoneticPr fontId="3" type="noConversion"/>
  </si>
  <si>
    <t>가칭)해양2중학교 신축공사</t>
  </si>
  <si>
    <t>안전관리계획서
: 1,155,000
정기안전점검
: 10,919,000</t>
    <phoneticPr fontId="3" type="noConversion"/>
  </si>
  <si>
    <t>가칭)해양3고등학교 신축공사</t>
  </si>
  <si>
    <t>947,100/5,896,000</t>
    <phoneticPr fontId="3" type="noConversion"/>
  </si>
  <si>
    <t>831,600/7862000</t>
    <phoneticPr fontId="3" type="noConversion"/>
  </si>
  <si>
    <t>808,500/7,643,000</t>
    <phoneticPr fontId="3" type="noConversion"/>
  </si>
  <si>
    <t>사우스시티 MD 재편에 따른 부대공사</t>
  </si>
  <si>
    <t>강동구청 정기안전점검 수행기관 모집 공고</t>
    <phoneticPr fontId="3" type="noConversion"/>
  </si>
  <si>
    <t>단독투찰로 포기 pq평가</t>
    <phoneticPr fontId="3" type="noConversion"/>
  </si>
  <si>
    <t xml:space="preserve">	2025년 삼산월드체육관 정밀안전점검 용역</t>
    <phoneticPr fontId="3" type="noConversion"/>
  </si>
  <si>
    <t>9249442-00</t>
    <phoneticPr fontId="3" type="noConversion"/>
  </si>
  <si>
    <t xml:space="preserve">	9249443-00</t>
    <phoneticPr fontId="3" type="noConversion"/>
  </si>
  <si>
    <t>HCL0036- 1</t>
    <phoneticPr fontId="3" type="noConversion"/>
  </si>
  <si>
    <t>25-충-공-1 내진보강 검증용역</t>
    <phoneticPr fontId="3" type="noConversion"/>
  </si>
  <si>
    <t xml:space="preserve">	MFH0005- 1</t>
    <phoneticPr fontId="3" type="noConversion"/>
  </si>
  <si>
    <t>00부대 정밀안전진단용역(M004)</t>
    <phoneticPr fontId="3" type="noConversion"/>
  </si>
  <si>
    <t xml:space="preserve">	MFH0004- 1</t>
    <phoneticPr fontId="3" type="noConversion"/>
  </si>
  <si>
    <t>00부대 정밀안전진단용역(M005)</t>
    <phoneticPr fontId="3" type="noConversion"/>
  </si>
  <si>
    <t>가락동 48-11 근린생활시설 신축공사</t>
  </si>
  <si>
    <t>성수동1가 656-286 신축공사</t>
  </si>
  <si>
    <t>에스에스(SS)빌딩 신축공사</t>
  </si>
  <si>
    <t>홍대입구 임대주택 개발사업 신축공사</t>
  </si>
  <si>
    <t>중구 순화동 1-170 KG타워 증축 공사</t>
  </si>
  <si>
    <t>원종공항연립 가로주택정비사업</t>
    <phoneticPr fontId="3" type="noConversion"/>
  </si>
  <si>
    <t>도봉구청 정기안전점검 수행기관 모집 공고</t>
    <phoneticPr fontId="3" type="noConversion"/>
  </si>
  <si>
    <t>용인시청 정기안전점검 수행기관 모집 공고</t>
    <phoneticPr fontId="3" type="noConversion"/>
  </si>
  <si>
    <t>공동수급</t>
    <phoneticPr fontId="3" type="noConversion"/>
  </si>
  <si>
    <r>
      <rPr>
        <sz val="11"/>
        <rFont val="맑은 고딕"/>
        <family val="3"/>
        <charset val="129"/>
      </rPr>
      <t>강남경로당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외</t>
    </r>
    <r>
      <rPr>
        <sz val="11"/>
        <rFont val="Arial"/>
        <family val="2"/>
      </rPr>
      <t xml:space="preserve"> 10</t>
    </r>
    <r>
      <rPr>
        <sz val="11"/>
        <rFont val="맑은 고딕"/>
        <family val="3"/>
        <charset val="129"/>
      </rPr>
      <t>개소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정밀점검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내진성능평가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용역</t>
    </r>
    <phoneticPr fontId="3" type="noConversion"/>
  </si>
  <si>
    <t>[기술자제한]고사리역 외 8개소 내진성능평가 및 보강방안 수립 용역</t>
    <phoneticPr fontId="3" type="noConversion"/>
  </si>
  <si>
    <t xml:space="preserve">	9249524-00</t>
    <phoneticPr fontId="3" type="noConversion"/>
  </si>
  <si>
    <t>삼육서울병원 신관동 증축공사</t>
  </si>
  <si>
    <t>화곡동 934-1,6번지 근린생활시설 및 공동주택 및 업무시설 신축공사</t>
  </si>
  <si>
    <t>동안이노스(주) 석남동 공장 신축공사</t>
  </si>
  <si>
    <t>인천 부평구청</t>
    <phoneticPr fontId="3" type="noConversion"/>
  </si>
  <si>
    <t>부평동 534-22번지 근린생활시설 신축공사</t>
  </si>
  <si>
    <t>역곡동 33-2 공동주택 신축공사</t>
  </si>
  <si>
    <t>li</t>
    <phoneticPr fontId="3" type="noConversion"/>
  </si>
  <si>
    <t>송내동 577-6번지 외 1필지 오피스텔 신축공사</t>
  </si>
  <si>
    <t>천호동 405-9번지 근린생활시설 신축공사</t>
  </si>
  <si>
    <t>내곡동 168-2외1필지 근린생활시설 및 단독주택 신축공사</t>
  </si>
  <si>
    <t>R25BK00883016 - 000</t>
    <phoneticPr fontId="3" type="noConversion"/>
  </si>
  <si>
    <t>R25BK00893091 - 000</t>
    <phoneticPr fontId="3" type="noConversion"/>
  </si>
  <si>
    <t xml:space="preserve">	2025년 하반기 시설물 정밀안전진단 및 내진성능평가용역(긴급공고)</t>
    <phoneticPr fontId="3" type="noConversion"/>
  </si>
  <si>
    <t>연남동 246-28 근린생활시설 신축공사</t>
  </si>
  <si>
    <t>미아동 42-9 신축공사</t>
  </si>
  <si>
    <t>인천 교육청</t>
    <phoneticPr fontId="3" type="noConversion"/>
  </si>
  <si>
    <t>인천청선학교 장애인 경사로 및 다목적실 증축공사</t>
  </si>
  <si>
    <t>안전관리계획서
: 1,155,000
정기안전점검
: 2,729,867</t>
    <phoneticPr fontId="3" type="noConversion"/>
  </si>
  <si>
    <t>성산주택 가로주택정비사업</t>
  </si>
  <si>
    <t>방학동 445-1외 2필지 아파트 신축공사</t>
  </si>
  <si>
    <t>용강동 45-19 근린생활시설 신축공사</t>
  </si>
  <si>
    <t>망원동 481-10 매입임대주택 신축공사</t>
  </si>
  <si>
    <t>윤성F&amp;B 교육연구시설 신축공사</t>
  </si>
  <si>
    <t>808,500  /   1,910,000</t>
    <phoneticPr fontId="3" type="noConversion"/>
  </si>
  <si>
    <t>가락동 112-8,11 근린생활시설 신축공사</t>
  </si>
  <si>
    <t>을지로3가구역 제1,2지구 업무시설 신축공사</t>
    <phoneticPr fontId="3" type="noConversion"/>
  </si>
  <si>
    <t>R25BK00902417 - 000</t>
    <phoneticPr fontId="3" type="noConversion"/>
  </si>
  <si>
    <t>2025년 지방공항 조명탑 정밀안전진단 용역</t>
    <phoneticPr fontId="3" type="noConversion"/>
  </si>
  <si>
    <t>투찰금액 굿굿</t>
    <phoneticPr fontId="3" type="noConversion"/>
  </si>
  <si>
    <t>R25BK00906622 - 000</t>
    <phoneticPr fontId="3" type="noConversion"/>
  </si>
  <si>
    <t xml:space="preserve">	2025년 성북구 공공시설물 내진성능평가 용역</t>
    <phoneticPr fontId="3" type="noConversion"/>
  </si>
  <si>
    <t xml:space="preserve">	LQP0042- 1</t>
    <phoneticPr fontId="3" type="noConversion"/>
  </si>
  <si>
    <t>수지구 고기동 250-4 근린생활시설 신축공사</t>
  </si>
  <si>
    <t>후암동 406-109 신축공사</t>
  </si>
  <si>
    <t>청담동 112-29 근린생활시설 신축공사</t>
  </si>
  <si>
    <t>오정구 고강동 419-2번지외 13필지</t>
  </si>
  <si>
    <t>평창동 474-32 단독주택</t>
  </si>
  <si>
    <t>처인구 역북동 241 외7필지 근린생활시설 신축공사</t>
  </si>
  <si>
    <t>검단신도시 도시3-1 외 1필지 운동시설 및 판매시설 신축공사</t>
  </si>
  <si>
    <t>NR G&amp;C 수원중앙연구소 신축공사</t>
  </si>
  <si>
    <t>홍익대학교 제1기숙사 신축공사</t>
  </si>
  <si>
    <t>프라임하이테크 사옥 신축공사</t>
  </si>
  <si>
    <t>양재동 261-2 복합시설 신축공사</t>
  </si>
  <si>
    <t>R25BK00913574 - 000</t>
    <phoneticPr fontId="3" type="noConversion"/>
  </si>
  <si>
    <t xml:space="preserve">	에스플렉스센터 정밀안전진단 용역(내진성능평가 포함)</t>
    <phoneticPr fontId="3" type="noConversion"/>
  </si>
  <si>
    <t>공동수급협정서 6/30 제출</t>
    <phoneticPr fontId="3" type="noConversion"/>
  </si>
  <si>
    <t>면목동 496-4 외1필지 신축공사</t>
  </si>
  <si>
    <t>부개동 120-7번지 일원 공동주택 신축공사</t>
  </si>
  <si>
    <t>다목적체육시설 건립(옛 기흥중학교 내) 사업</t>
  </si>
  <si>
    <t>한강로2가 15-13 건축물 해체 공사</t>
  </si>
  <si>
    <t>취소된 공고</t>
    <phoneticPr fontId="3" type="noConversion"/>
  </si>
  <si>
    <t>여월동 7-60 외6필지 공동주택 아파트 신축공사</t>
    <phoneticPr fontId="3" type="noConversion"/>
  </si>
  <si>
    <t xml:space="preserve">가격 굿굿 </t>
    <phoneticPr fontId="3" type="noConversion"/>
  </si>
  <si>
    <t xml:space="preserve">투찰포기 </t>
    <phoneticPr fontId="3" type="noConversion"/>
  </si>
  <si>
    <t>방이동 182-5 근린생활시설 증축 공사</t>
  </si>
  <si>
    <t>원당동 1079-2 근생 및 다가구주택 신축공사</t>
  </si>
  <si>
    <t>거여동 612-15 다가구주택 신축공사</t>
  </si>
  <si>
    <t>고강동 한일빌라외 가로주택정비사업</t>
  </si>
  <si>
    <t xml:space="preserve">	LCN0068- 1</t>
    <phoneticPr fontId="3" type="noConversion"/>
  </si>
  <si>
    <t>00아파트 등 3개소 정기안전점검 용역</t>
    <phoneticPr fontId="3" type="noConversion"/>
  </si>
  <si>
    <t xml:space="preserve">	LQP0101- 1</t>
    <phoneticPr fontId="3" type="noConversion"/>
  </si>
  <si>
    <t>새만금개발청 건축공사 안전관리계획서 검토 및 안전점검 수행기관 모집 공고 알림</t>
  </si>
  <si>
    <t>공동수급(일맥60:링크40)</t>
    <phoneticPr fontId="3" type="noConversion"/>
  </si>
  <si>
    <t>공릉동 661-8 오피스텔 및 근린생활시설 신축공사</t>
  </si>
  <si>
    <t>서교동 394-88 근린생활시설 신축공사</t>
  </si>
  <si>
    <t>가격굿</t>
    <phoneticPr fontId="3" type="noConversion"/>
  </si>
  <si>
    <t>평창동 534-9 단독주택</t>
  </si>
  <si>
    <t>신창 주유소 시설물 / 건물 철거 및 부지정지공사</t>
    <phoneticPr fontId="3" type="noConversion"/>
  </si>
  <si>
    <t>성포동 홈플러스 건축물 해체공사</t>
  </si>
  <si>
    <t>안산 그랜드블루핸즈 신축공사</t>
  </si>
  <si>
    <t>R25BK00924423 - 000</t>
    <phoneticPr fontId="3" type="noConversion"/>
  </si>
  <si>
    <t>창원 NC파크 정밀안전진단 용역</t>
    <phoneticPr fontId="3" type="noConversion"/>
  </si>
  <si>
    <t>춘의동 155-1 외 1 해체공사</t>
    <phoneticPr fontId="3" type="noConversion"/>
  </si>
  <si>
    <t>응암동 599-39 아파트, 업무시설 및 근린생활시설 신축공사</t>
  </si>
  <si>
    <t>구로구청 정기안전점검 수행기관 모집 공고</t>
    <phoneticPr fontId="3" type="noConversion"/>
  </si>
  <si>
    <t>화성시청</t>
    <phoneticPr fontId="3" type="noConversion"/>
  </si>
  <si>
    <t>화성시청 정기안전점검 수행기관 모집 공고</t>
    <phoneticPr fontId="3" type="noConversion"/>
  </si>
  <si>
    <t>트랜스올물류창고 증축공사</t>
  </si>
  <si>
    <t>기부채납시설(세화고) 교실 증축공사</t>
  </si>
  <si>
    <t>서울강남서초교육지원청</t>
    <phoneticPr fontId="3" type="noConversion"/>
  </si>
  <si>
    <t>가양동 이마트부지 복합개발 신축공사</t>
  </si>
  <si>
    <t>중랑구청 정기안전점검 수행기관 모집 공고</t>
    <phoneticPr fontId="3" type="noConversion"/>
  </si>
  <si>
    <t>논현동 88-9 근린생활시설 신축공사</t>
  </si>
  <si>
    <t>역삼동 732-5 근린생활시설 신축공사</t>
  </si>
  <si>
    <t>신당동 418-9 근린생활시설 신축공사</t>
    <phoneticPr fontId="3" type="noConversion"/>
  </si>
  <si>
    <t>양지면 주북리 산28-9 외 1필지 근린생활시설 및 주택 신축공사</t>
  </si>
  <si>
    <t>L2연구동 건설공사</t>
  </si>
  <si>
    <t>묘동 192-1 근린생활시설</t>
  </si>
  <si>
    <t xml:space="preserve">서구 원당동 1043-10 근린생활시설 신축공사 </t>
  </si>
  <si>
    <t>가격투찰</t>
    <phoneticPr fontId="3" type="noConversion"/>
  </si>
  <si>
    <t>광진구 군자동 361-26 외 1</t>
    <phoneticPr fontId="3" type="noConversion"/>
  </si>
  <si>
    <t>잠실동 199-9 근린생활시설 신축공사</t>
  </si>
  <si>
    <t>삼가동 197-8 근린생활 신축공사(용인호남향후회관 신축공사)</t>
  </si>
  <si>
    <t>한남동 383 외 6필지 신축 공사</t>
  </si>
  <si>
    <t>공공 복합커뮤니티센터 건립공사</t>
  </si>
  <si>
    <t>R25BK00937945 - 000</t>
    <phoneticPr fontId="3" type="noConversion"/>
  </si>
  <si>
    <t xml:space="preserve">	국회 건축물 내진보강설계 용역</t>
    <phoneticPr fontId="3" type="noConversion"/>
  </si>
  <si>
    <t xml:space="preserve">	HDQ0067- 1</t>
    <phoneticPr fontId="3" type="noConversion"/>
  </si>
  <si>
    <t>25-충-공-6 내진보강 검증용역</t>
    <phoneticPr fontId="3" type="noConversion"/>
  </si>
  <si>
    <t>?</t>
    <phoneticPr fontId="3" type="noConversion"/>
  </si>
  <si>
    <t>갈현동 468-1 오피스텔 신축공사</t>
  </si>
  <si>
    <t>연수구 송도동 117-64 외 1필지 단독주택 신축공사</t>
  </si>
  <si>
    <t>원효로1가 25 외 6 용산시니어클럽 건립공사</t>
  </si>
  <si>
    <t>봉천동 457-386</t>
  </si>
  <si>
    <t>서리풀 업무복합시설 개발사업 신축공사(남측부지)</t>
  </si>
  <si>
    <t>무신사 스토어 강남점 외부파사드 마감변경공사</t>
    <phoneticPr fontId="3" type="noConversion"/>
  </si>
  <si>
    <t>서리풀 업무복합시설 개발사업 신축공사(북측부지)</t>
  </si>
  <si>
    <t>신사동 539-7 근린생활시설 신축공사</t>
  </si>
  <si>
    <t>도곡동 944 근린생활시설 신축공사</t>
  </si>
  <si>
    <t>성수동2가 236-98 신축공사</t>
  </si>
  <si>
    <t>흑석동 188-11번지 다중주택 신축공사</t>
  </si>
  <si>
    <t>신사동 532-8 근린생활시설 신축공사</t>
  </si>
  <si>
    <t>등록완료</t>
    <phoneticPr fontId="3" type="noConversion"/>
  </si>
  <si>
    <t>신림동 복합청사 신축공사</t>
  </si>
  <si>
    <t>서초동 1506-4 업무 및 근린생활시설 신축공사</t>
  </si>
  <si>
    <t>불가능</t>
    <phoneticPr fontId="3" type="noConversion"/>
  </si>
  <si>
    <t>2등/13업체</t>
    <phoneticPr fontId="3" type="noConversion"/>
  </si>
  <si>
    <t>통의동 70번지 외 1필지 신축공사</t>
  </si>
  <si>
    <t>R25BK00949782 - 000</t>
    <phoneticPr fontId="3" type="noConversion"/>
  </si>
  <si>
    <t xml:space="preserve">	2025년 보육시설 정밀안전진단 및 내진성능평가 용역</t>
    <phoneticPr fontId="3" type="noConversion"/>
  </si>
  <si>
    <t>대한예수교장로회 서울성원교회 신축공사</t>
  </si>
  <si>
    <t>이태원동 101-34외 1필지 단독주택 신축공사</t>
  </si>
  <si>
    <t>봉국사 문화체험관 건립공사</t>
  </si>
  <si>
    <t>25-항-25 간부숙소 정기안전점검 용역</t>
    <phoneticPr fontId="3" type="noConversion"/>
  </si>
  <si>
    <t xml:space="preserve">	SDF0090- 1</t>
    <phoneticPr fontId="3" type="noConversion"/>
  </si>
  <si>
    <t>인천 서구 가좌동 531-1번지 증축공사</t>
  </si>
  <si>
    <t>상도동 461-9 다중주택 근생 신축공사</t>
  </si>
  <si>
    <t>홍릉 R&amp;D 지원센터 건설공사</t>
  </si>
  <si>
    <t>아현동 686 리모델링 해체공사</t>
  </si>
  <si>
    <t>자전거문화센터 신축공사</t>
  </si>
  <si>
    <t>SDR 추가공사</t>
  </si>
  <si>
    <t>대치동 919-29 교육연구시설 신축공사</t>
  </si>
  <si>
    <t>용현동 684-7 외 5필지 LH청년주택 신축공사</t>
  </si>
  <si>
    <t>동선동1가 120-8 근린생활시설 대수선공사</t>
    <phoneticPr fontId="3" type="noConversion"/>
  </si>
  <si>
    <t>논현동 262-16 교육연구시설 신축공사</t>
    <phoneticPr fontId="3" type="noConversion"/>
  </si>
  <si>
    <t>쿠팡 인천45FC 대수선공사</t>
  </si>
  <si>
    <t>성수동2가 269-204 외 5필지 신축공사</t>
  </si>
  <si>
    <t>지석어린이공원 일원 노후하수관로 정비공사</t>
  </si>
  <si>
    <t>역삼동 756-19 근린생활시설 신축공사</t>
    <phoneticPr fontId="3" type="noConversion"/>
  </si>
  <si>
    <t>인천검단신도시 AA24BL 공동주택 신축공사</t>
  </si>
  <si>
    <t>영등포동3가 24-4 외2필지 오피스텔 신축공사</t>
  </si>
  <si>
    <t>R25BK00950777 - 000</t>
    <phoneticPr fontId="3" type="noConversion"/>
  </si>
  <si>
    <r>
      <rPr>
        <sz val="11"/>
        <color rgb="FF191919"/>
        <rFont val="맑은 고딕"/>
        <family val="3"/>
        <charset val="129"/>
      </rPr>
      <t>국회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건축물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내진보강설계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검증</t>
    </r>
    <r>
      <rPr>
        <sz val="11"/>
        <color rgb="FF191919"/>
        <rFont val="Arial"/>
        <family val="2"/>
      </rPr>
      <t xml:space="preserve"> </t>
    </r>
    <r>
      <rPr>
        <sz val="11"/>
        <color rgb="FF191919"/>
        <rFont val="맑은 고딕"/>
        <family val="3"/>
        <charset val="129"/>
      </rPr>
      <t>용역</t>
    </r>
    <phoneticPr fontId="3" type="noConversion"/>
  </si>
  <si>
    <t>국가철도공단</t>
    <phoneticPr fontId="3" type="noConversion"/>
  </si>
  <si>
    <t>2025-02-000396-00</t>
    <phoneticPr fontId="3" type="noConversion"/>
  </si>
  <si>
    <t>2025년도 철도기관 공동사옥 정밀안전점검 엔지니어링</t>
    <phoneticPr fontId="3" type="noConversion"/>
  </si>
  <si>
    <t>국가철도공단</t>
  </si>
  <si>
    <t>링크</t>
    <phoneticPr fontId="3" type="noConversion"/>
  </si>
  <si>
    <t>은평병원 현대화사업(리모델링) 공사 안전점검 수행기관 지정 공고</t>
    <phoneticPr fontId="3" type="noConversion"/>
  </si>
  <si>
    <t>R25BK00957654 - 000</t>
    <phoneticPr fontId="3" type="noConversion"/>
  </si>
  <si>
    <t xml:space="preserve">투찰포기 </t>
    <phoneticPr fontId="3" type="noConversion"/>
  </si>
  <si>
    <t>R25BK00954607 - 000</t>
    <phoneticPr fontId="3" type="noConversion"/>
  </si>
  <si>
    <t>2025년 제3종시설물 실태조사 용역</t>
    <phoneticPr fontId="3" type="noConversion"/>
  </si>
  <si>
    <t>R25BK00962943 - 000</t>
    <phoneticPr fontId="3" type="noConversion"/>
  </si>
  <si>
    <t>「김포공항 국제선 4층 홀 개선 및 기타공사」 안전점검 수행기관 지정 공고</t>
    <phoneticPr fontId="3" type="noConversion"/>
  </si>
  <si>
    <t>취소공고</t>
    <phoneticPr fontId="3" type="noConversion"/>
  </si>
  <si>
    <t>아현동 347-23 외 3필지 근린생활시설 신축공사</t>
  </si>
  <si>
    <t>용인 덕성 데이터센터 신축공사</t>
  </si>
  <si>
    <t>2502424-00</t>
    <phoneticPr fontId="3" type="noConversion"/>
  </si>
  <si>
    <t>2025년 서울지역본부 임대주택(2·3종시설물) 정밀안전점검 용역</t>
    <phoneticPr fontId="3" type="noConversion"/>
  </si>
  <si>
    <t>LH공사</t>
    <phoneticPr fontId="3" type="noConversion"/>
  </si>
  <si>
    <t>PQ서류 직접제출</t>
    <phoneticPr fontId="3" type="noConversion"/>
  </si>
  <si>
    <t xml:space="preserve"> 긴급공고 UMM0723-1</t>
    <phoneticPr fontId="3" type="noConversion"/>
  </si>
  <si>
    <t>00지역 정밀안전점검 및 내진성능평가 용역(B008)</t>
    <phoneticPr fontId="3" type="noConversion"/>
  </si>
  <si>
    <t>역삼동 608-34 근린생활시설 신축공사</t>
  </si>
  <si>
    <t>논현동 277-13 근린생활시설 신축공사</t>
  </si>
  <si>
    <t>대치동 922-6 근린생활시설 신축공사</t>
  </si>
  <si>
    <t>한국철도공사</t>
  </si>
  <si>
    <t>일맥</t>
  </si>
  <si>
    <t xml:space="preserve">	9250171-00</t>
  </si>
  <si>
    <t>[건축구조기술사 보유]백양사역사 등 8개동 내진성능평가 및 보강방안수립 용역</t>
  </si>
  <si>
    <t>R25BK00969064 - 000</t>
    <phoneticPr fontId="3" type="noConversion"/>
  </si>
  <si>
    <t xml:space="preserve">	(구)공항고(폐교) 정밀안전진단 용역</t>
    <phoneticPr fontId="3" type="noConversion"/>
  </si>
  <si>
    <t>건설공사 안전점검 수행기관 지정 공고(양주 덕계 공업지구 복합용지2</t>
    <phoneticPr fontId="3" type="noConversion"/>
  </si>
  <si>
    <t>노원구청 정기안전점검 수행기관 모집 공고</t>
    <phoneticPr fontId="3" type="noConversion"/>
  </si>
  <si>
    <t>제이에스 근린생활시설 신축공사</t>
  </si>
  <si>
    <t>양천구청 정기안전점검 수행기관 모집 공고</t>
    <phoneticPr fontId="3" type="noConversion"/>
  </si>
  <si>
    <t>역삼동 832-21 업무시설 신축공사</t>
  </si>
  <si>
    <t>논현동 215 근린생활시설 증축공사</t>
  </si>
  <si>
    <t>R25BK00966810 - 001</t>
    <phoneticPr fontId="3" type="noConversion"/>
  </si>
  <si>
    <t>345kV 신기흥변전소 토건공사</t>
  </si>
  <si>
    <t>경인여자대학교 행복기숙사 건축공사</t>
  </si>
  <si>
    <t>도당동 138번지 신축공사</t>
  </si>
  <si>
    <t>서울특별시남부교육지원청</t>
    <phoneticPr fontId="3" type="noConversion"/>
  </si>
  <si>
    <t>서울특별시남부교육지원청 정기안전점검 수행기관 모집 공고</t>
    <phoneticPr fontId="3" type="noConversion"/>
  </si>
  <si>
    <t>서대문구 대현동 56-13 외 2필지 LH 신축 오피스텔 공사</t>
  </si>
  <si>
    <t>청라동 86-6번지 오피스텔 신축공사</t>
  </si>
  <si>
    <t>R25BK00973973 - 000</t>
    <phoneticPr fontId="3" type="noConversion"/>
  </si>
  <si>
    <t>서도초중고 내진성능평가용역</t>
    <phoneticPr fontId="3" type="noConversion"/>
  </si>
  <si>
    <t xml:space="preserve">링크 </t>
    <phoneticPr fontId="3" type="noConversion"/>
  </si>
  <si>
    <t>건설공사 안전점검 수행기관 지정 공고 [이동읍 덕성리 448-5 외 13필지, 용인 덕성 데이터센터 신축공사]</t>
    <phoneticPr fontId="3" type="noConversion"/>
  </si>
  <si>
    <t xml:space="preserve">일맥 </t>
    <phoneticPr fontId="3" type="noConversion"/>
  </si>
  <si>
    <t>고려대학교 인문관 별동증축공사</t>
  </si>
  <si>
    <t>내곡동 89-7 다가구주택 신축공사</t>
  </si>
  <si>
    <t>용인대학교 행복기숙사 증축공사</t>
  </si>
  <si>
    <t>이태원동 241-2 증축공사</t>
  </si>
  <si>
    <t>[건축구조기술사 보유]백양사역사 등 8개동 내진성능평가 및 보강방안수립 용역</t>
    <phoneticPr fontId="3" type="noConversion"/>
  </si>
  <si>
    <t>R25BK00972573 - 000</t>
    <phoneticPr fontId="3" type="noConversion"/>
  </si>
  <si>
    <t>가산동 60-27 업무시설 리모델링공사</t>
    <phoneticPr fontId="3" type="noConversion"/>
  </si>
  <si>
    <t>논현동 52-2 업무시설 신축공사</t>
  </si>
  <si>
    <t>청담동 78-5 업무시설 신축공사</t>
  </si>
  <si>
    <t>방배동 908-4 근린생활시설 신축공사</t>
  </si>
  <si>
    <t>망우동 490-7호 신축공사</t>
    <phoneticPr fontId="3" type="noConversion"/>
  </si>
  <si>
    <t>가산동 147-16외 3필지 오피스텔 신축공사</t>
    <phoneticPr fontId="3" type="noConversion"/>
  </si>
  <si>
    <t xml:space="preserve">	방산중 외 23교 제3종시설물 정기안전점검 용역</t>
    <phoneticPr fontId="3" type="noConversion"/>
  </si>
  <si>
    <t>R25BK00979623 - 000</t>
    <phoneticPr fontId="3" type="noConversion"/>
  </si>
  <si>
    <t>R25BK00979672 - 000</t>
    <phoneticPr fontId="3" type="noConversion"/>
  </si>
  <si>
    <t xml:space="preserve">	서울솔방울유 외 29교 제3종시설물 정기안전점검 용역</t>
    <phoneticPr fontId="3" type="noConversion"/>
  </si>
  <si>
    <t>R25BK00979699 - 000</t>
    <phoneticPr fontId="3" type="noConversion"/>
  </si>
  <si>
    <t xml:space="preserve">	서울강덕초 외 28교 제3종시설물 정기안전점검 용역</t>
    <phoneticPr fontId="3" type="noConversion"/>
  </si>
  <si>
    <t>평택기지본부 사택 정밀안전진단 용역</t>
    <phoneticPr fontId="3" type="noConversion"/>
  </si>
  <si>
    <t>2025072204001-00</t>
    <phoneticPr fontId="3" type="noConversion"/>
  </si>
  <si>
    <t>한국가스공사</t>
    <phoneticPr fontId="3" type="noConversion"/>
  </si>
  <si>
    <t>(25-설계-24) 내진성능평가 제3자 검증용역</t>
    <phoneticPr fontId="3" type="noConversion"/>
  </si>
  <si>
    <t>LCK0157- 1</t>
    <phoneticPr fontId="3" type="noConversion"/>
  </si>
  <si>
    <t>성능평가 교육이수</t>
    <phoneticPr fontId="3" type="noConversion"/>
  </si>
  <si>
    <t>싸이티바 송도 클린룸시설 구축공사</t>
  </si>
  <si>
    <t>g2b</t>
    <phoneticPr fontId="3" type="noConversion"/>
  </si>
  <si>
    <t>강화군청</t>
    <phoneticPr fontId="3" type="noConversion"/>
  </si>
  <si>
    <t>군포시청 정기안전점검 수행기관 모집 공고</t>
    <phoneticPr fontId="3" type="noConversion"/>
  </si>
  <si>
    <t>무교다동구역 제31지구 도시정비형 재개발사업 신축공사</t>
  </si>
  <si>
    <t>한강로3가 1-3 외1필지 해체공사</t>
  </si>
  <si>
    <t>마감 날짜 오기입</t>
    <phoneticPr fontId="3" type="noConversion"/>
  </si>
  <si>
    <t xml:space="preserve">	9250368-00</t>
    <phoneticPr fontId="3" type="noConversion"/>
  </si>
  <si>
    <t>[건축구조기술사 보유]중앙선 (구)원주역사 등 5개동 내진성능평가 및 보강방안수립 용역</t>
    <phoneticPr fontId="3" type="noConversion"/>
  </si>
  <si>
    <t>한국수자원공사</t>
    <phoneticPr fontId="3" type="noConversion"/>
  </si>
  <si>
    <t>B5202506596-00</t>
    <phoneticPr fontId="3" type="noConversion"/>
  </si>
  <si>
    <t>아라뱃길 건축물 내진성능평가 용역</t>
    <phoneticPr fontId="3" type="noConversion"/>
  </si>
  <si>
    <t xml:space="preserve">	LCK0160- 1</t>
    <phoneticPr fontId="3" type="noConversion"/>
  </si>
  <si>
    <t>LCK0159- 1</t>
  </si>
  <si>
    <t>(25-설계-23) 내진성능평가(1공구)</t>
    <phoneticPr fontId="3" type="noConversion"/>
  </si>
  <si>
    <t>능동 253-4번지 자율주택정비사업</t>
  </si>
  <si>
    <t>고잔동 696-3번지 애니코트 G증설공사</t>
  </si>
  <si>
    <t>치매전담형 종합요양시설 서구치매안심누리 건립공사</t>
  </si>
  <si>
    <t>㈜세원특수금속 반월공장 증축공사</t>
  </si>
  <si>
    <t>심곡동 128-5 외4필지 오피스텔 신축공사</t>
  </si>
  <si>
    <t xml:space="preserve">	경부선 구미종합역사 등 2개역 정밀안전점검 용역</t>
    <phoneticPr fontId="3" type="noConversion"/>
  </si>
  <si>
    <t xml:space="preserve">	한국철도공사</t>
    <phoneticPr fontId="3" type="noConversion"/>
  </si>
  <si>
    <t>방배동 732 공동주택 신축공사</t>
    <phoneticPr fontId="3" type="noConversion"/>
  </si>
  <si>
    <t>도화동 2-31 외 1필지 다세대주택 신축공사</t>
  </si>
  <si>
    <t>소사구 소사본동 115번지 일원</t>
  </si>
  <si>
    <t>창동 715-13 오피스텔 신축공사</t>
  </si>
  <si>
    <t>필동3가 62-8 영은페이퍼 충무로사옥 신축공사</t>
    <phoneticPr fontId="3" type="noConversion"/>
  </si>
  <si>
    <t>도화동 242-4 외 1필지 신축공사</t>
  </si>
  <si>
    <t>강화군 양사면 주민자치센터 신축공사</t>
    <phoneticPr fontId="3" type="noConversion"/>
  </si>
  <si>
    <t>방이동 50-7 외 1 업무시설 신축공사</t>
    <phoneticPr fontId="3" type="noConversion"/>
  </si>
  <si>
    <t>구립 연꽃어린이집 대체 신축공사</t>
  </si>
  <si>
    <t>답십리동 330-6, 484-12호 근생 및 다세대 신축공사</t>
  </si>
  <si>
    <t>고려대학교 자연계 중앙광장 신축공사(별동증축)</t>
  </si>
  <si>
    <t>소공동 1 롯데호텔 서울 본관 리뉴얼공사 중 대수선 및 용도변경 공사</t>
    <phoneticPr fontId="3" type="noConversion"/>
  </si>
  <si>
    <t>명동구역 제1지구 도시정비형 재개발사업 신축공사</t>
    <phoneticPr fontId="3" type="noConversion"/>
  </si>
  <si>
    <t>천호동 415-23번지 복합시설 신축공사</t>
  </si>
  <si>
    <t>봉천(행운)동 1690-152 근린생활시설 신축공사</t>
    <phoneticPr fontId="3" type="noConversion"/>
  </si>
  <si>
    <t>삼전동 38-27 업무시설 신축공사</t>
    <phoneticPr fontId="3" type="noConversion"/>
  </si>
  <si>
    <t>도쿄일렉트론코리아 Y-PJT 신축공사</t>
  </si>
  <si>
    <t>종암동 98-5 외 5필지 근린생활시설 및 다세대주택 신축공사</t>
  </si>
  <si>
    <t>태양연마 6동 지하층 증축공사</t>
  </si>
  <si>
    <t>인하대학교 행복기숙사(사립) 건축공사</t>
  </si>
  <si>
    <t>8/4</t>
    <phoneticPr fontId="3" type="noConversion"/>
  </si>
  <si>
    <t>8/1</t>
    <phoneticPr fontId="3" type="noConversion"/>
  </si>
  <si>
    <t>7/23</t>
    <phoneticPr fontId="3" type="noConversion"/>
  </si>
  <si>
    <t>7/30</t>
    <phoneticPr fontId="3" type="noConversion"/>
  </si>
  <si>
    <t>방배동 839-27 근린생활시설 및 다가구 신축공사</t>
  </si>
  <si>
    <t>군포대야미 공공주택지구 B1블럭 공동주택 신축공사</t>
  </si>
  <si>
    <t>봉천동 다옴오피스텔 신축공사</t>
  </si>
  <si>
    <t>양천구 신정2동 주민센터 신축공사</t>
  </si>
  <si>
    <t>9250466-00</t>
    <phoneticPr fontId="3" type="noConversion"/>
  </si>
  <si>
    <t xml:space="preserve"> 경원선 서빙고역사 등 6개역 정밀안전점검 용역</t>
    <phoneticPr fontId="3" type="noConversion"/>
  </si>
  <si>
    <t xml:space="preserve"> 9250452-00</t>
    <phoneticPr fontId="3" type="noConversion"/>
  </si>
  <si>
    <t>한국철도공사</t>
    <phoneticPr fontId="3" type="noConversion"/>
  </si>
  <si>
    <t xml:space="preserve">입찰참가신청 </t>
    <phoneticPr fontId="3" type="noConversion"/>
  </si>
  <si>
    <t>인천시 미추홀구 주안동 1216-17번지외5필지 근린생활시설 신축공사</t>
  </si>
  <si>
    <t>남현동 1053-7 다중주택 및 근린생활시설 신축공사</t>
    <phoneticPr fontId="3" type="noConversion"/>
  </si>
  <si>
    <t>위례A1-14BL 공공주택 건설공사</t>
  </si>
  <si>
    <t>서대문구 창천동 506-11 한국 SGI 마포 문화회관 신축공사</t>
    <phoneticPr fontId="3" type="noConversion"/>
  </si>
  <si>
    <t>신내동 482-1 일대 신일빌라 소규모재건축정비사업</t>
  </si>
  <si>
    <t>[검증인원보유]김천역 등 24개동 내진성능평가 검증용역</t>
    <phoneticPr fontId="3" type="noConversion"/>
  </si>
  <si>
    <t xml:space="preserve">	9250489-00</t>
    <phoneticPr fontId="3" type="noConversion"/>
  </si>
  <si>
    <t>광운대역 물류부지 개발사업 상업업무용지 B-1블록 신축공사</t>
  </si>
  <si>
    <t>청담동 18-28 근린생활시설 신축공사</t>
  </si>
  <si>
    <t>삼산동 192-8, 189-7번지</t>
  </si>
  <si>
    <t>가락동 38-5 공동주택 신축공사</t>
  </si>
  <si>
    <t>2025년 하반기 인천여자상업고등학교 별관동 등 30동 정기안전점검용역</t>
    <phoneticPr fontId="3" type="noConversion"/>
  </si>
  <si>
    <t>R25BK01000529 - 000</t>
    <phoneticPr fontId="3" type="noConversion"/>
  </si>
  <si>
    <t>R25BK00998418 - 000</t>
    <phoneticPr fontId="3" type="noConversion"/>
  </si>
  <si>
    <t xml:space="preserve">	한국마사회 부산경남지역본부 관람대 정밀안전진단 용역 계약 의뢰</t>
    <phoneticPr fontId="3" type="noConversion"/>
  </si>
  <si>
    <t>PQ신청</t>
    <phoneticPr fontId="3" type="noConversion"/>
  </si>
  <si>
    <t>동교동 161-8 상업시설 신축공사</t>
  </si>
  <si>
    <t>R25BK01002308 - 000</t>
    <phoneticPr fontId="3" type="noConversion"/>
  </si>
  <si>
    <t xml:space="preserve">	검단고등학교 내진성능평가용역 수의계약 견적제출 안내공고</t>
    <phoneticPr fontId="3" type="noConversion"/>
  </si>
  <si>
    <t>R25BK01002283 - 000</t>
    <phoneticPr fontId="3" type="noConversion"/>
  </si>
  <si>
    <t xml:space="preserve">	인천디자인고등학교 내진성능평가용역 수의계약 견적제출 안내공고</t>
    <phoneticPr fontId="3" type="noConversion"/>
  </si>
  <si>
    <t>R25BK01002461 - 000</t>
    <phoneticPr fontId="3" type="noConversion"/>
  </si>
  <si>
    <t xml:space="preserve">	2025년 하반기 가림초등학교 등 18교(31동) 정기안전점검용역 수의계약 견적제출 안내공고</t>
    <phoneticPr fontId="3" type="noConversion"/>
  </si>
  <si>
    <t>R25BK01002456 - 000</t>
    <phoneticPr fontId="3" type="noConversion"/>
  </si>
  <si>
    <t xml:space="preserve">	2025년 하반기 검단초등학교 등 15교(17동) 정기안전점검용역 수의계약 견적제출 안내공고</t>
    <phoneticPr fontId="3" type="noConversion"/>
  </si>
  <si>
    <t>R25BK01002449 - 000</t>
    <phoneticPr fontId="3" type="noConversion"/>
  </si>
  <si>
    <t xml:space="preserve">	2025년 하반기 검단고등학교 등 13교(18동) 정기안전점검용역 수의계약 견적제출 안내공고</t>
    <phoneticPr fontId="3" type="noConversion"/>
  </si>
  <si>
    <t>R25BK01002440 - 000</t>
  </si>
  <si>
    <t xml:space="preserve">	2025년 하반기 가정여자중학교 등 15교(20동) 정기안전점검용역 수의계약 견적제출 안내공고</t>
    <phoneticPr fontId="3" type="noConversion"/>
  </si>
  <si>
    <t xml:space="preserve">	LQH0061- 1</t>
    <phoneticPr fontId="3" type="noConversion"/>
  </si>
  <si>
    <t>내진성능평가(5공구)(신-5)</t>
    <phoneticPr fontId="3" type="noConversion"/>
  </si>
  <si>
    <t>LQH0062- 1</t>
    <phoneticPr fontId="3" type="noConversion"/>
  </si>
  <si>
    <t>내진성능평가(6공구)(신-6)</t>
    <phoneticPr fontId="3" type="noConversion"/>
  </si>
  <si>
    <t>성수동1가 72-1 신축공사</t>
  </si>
  <si>
    <t>좌항리 387-1외2필지 임대형기숙사 신축공사</t>
  </si>
  <si>
    <t>면목동 1090-4 외 1필지 신축공사</t>
  </si>
  <si>
    <t xml:space="preserve">금액 크면 많이 낮추어서 투찰 할것 </t>
    <phoneticPr fontId="3" type="noConversion"/>
  </si>
  <si>
    <t xml:space="preserve">투찰률 나쁘지 않음 </t>
    <phoneticPr fontId="3" type="noConversion"/>
  </si>
  <si>
    <t xml:space="preserve">	LCH0120- 1</t>
    <phoneticPr fontId="3" type="noConversion"/>
  </si>
  <si>
    <t>내진성능평가 검증용역(4~5공구)(특-25-용-36)</t>
    <phoneticPr fontId="3" type="noConversion"/>
  </si>
  <si>
    <t>투찰시 건설기술인 보유증명서 및 기술사자격증 제출 요함</t>
    <phoneticPr fontId="3" type="noConversion"/>
  </si>
  <si>
    <t>㈜엘리트전자 공장(사무실) 증축공사</t>
  </si>
  <si>
    <t>논현동 110-27 근린생활시설 신축공사</t>
  </si>
  <si>
    <t xml:space="preserve">	경부선 세류역사 등 2동 내진보강공사 설계용역</t>
    <phoneticPr fontId="3" type="noConversion"/>
  </si>
  <si>
    <t xml:space="preserve">	9250630-00</t>
    <phoneticPr fontId="3" type="noConversion"/>
  </si>
  <si>
    <t>유앤케이와 공동수급 주관사 구조</t>
    <phoneticPr fontId="3" type="noConversion"/>
  </si>
  <si>
    <t>남부종합시장 공영주차장 조성사업</t>
    <phoneticPr fontId="3" type="noConversion"/>
  </si>
  <si>
    <t>화곡동 338-26 업무시설(오피스텔) 신축공사</t>
  </si>
  <si>
    <t>에피소드 남산 신축공사 중 지상층 해체공사</t>
    <phoneticPr fontId="3" type="noConversion"/>
  </si>
  <si>
    <t>가격투찰</t>
    <phoneticPr fontId="3" type="noConversion"/>
  </si>
  <si>
    <t>d2B</t>
    <phoneticPr fontId="3" type="noConversion"/>
  </si>
  <si>
    <t>R25BK01013621 - 000</t>
    <phoneticPr fontId="3" type="noConversion"/>
  </si>
  <si>
    <t xml:space="preserve">	2025년 하반기 문학정보고등학교 교사동 등 34동 정기안전점검 용역</t>
    <phoneticPr fontId="3" type="noConversion"/>
  </si>
  <si>
    <t>R25BK01013107 - 000</t>
    <phoneticPr fontId="3" type="noConversion"/>
  </si>
  <si>
    <t xml:space="preserve">	2025년 하반기 영종유치원 신관동 등 61동 정기안전점검 용역</t>
    <phoneticPr fontId="3" type="noConversion"/>
  </si>
  <si>
    <t xml:space="preserve">	LPN0202- 1</t>
    <phoneticPr fontId="3" type="noConversion"/>
  </si>
  <si>
    <t>주거시설 안전점검 및 내진성능평가 용역</t>
    <phoneticPr fontId="3" type="noConversion"/>
  </si>
  <si>
    <t>인천 광역주유소 재건축 건설공사</t>
    <phoneticPr fontId="3" type="noConversion"/>
  </si>
  <si>
    <t>군자농협 대부집하장 신축공사</t>
  </si>
  <si>
    <t>금천구 독산동 303-3외 1필지 오피스텔 신축공사</t>
  </si>
  <si>
    <t>반포동 109-1 외 11 남산교회 증축공사</t>
  </si>
  <si>
    <t>서초동 1577-12 외 1필지 근린생할시설 신축공사</t>
  </si>
  <si>
    <t>송도동 117-99번지 단독주택 골프빌라 신축공사</t>
  </si>
  <si>
    <t>송도동 117-98번지 단독주택 골프빌라 신축공사</t>
  </si>
  <si>
    <t>서울대학교 73동 (문화관) 리모델링 공사</t>
  </si>
  <si>
    <t>용인고림지구H5BL 대광로제비앙 아파트 신축공사</t>
    <phoneticPr fontId="3" type="noConversion"/>
  </si>
  <si>
    <t>R25BK00988100 - 000</t>
    <phoneticPr fontId="3" type="noConversion"/>
  </si>
  <si>
    <t>양지면 이동읍 천리 506-6번지 근생 및 운동시설 신축공사</t>
  </si>
  <si>
    <t>밀레니엄힐튼호텔 개발사업 중 철거공사</t>
    <phoneticPr fontId="3" type="noConversion"/>
  </si>
  <si>
    <t>명일동 305-51번지 근린생활시설 신축공사</t>
    <phoneticPr fontId="3" type="noConversion"/>
  </si>
  <si>
    <t>R25BK01013751 - 000</t>
    <phoneticPr fontId="3" type="noConversion"/>
  </si>
  <si>
    <t xml:space="preserve">	2025년 하반기 용현초등학교 교사1동 등 55동 정기안전점검 용역</t>
    <phoneticPr fontId="3" type="noConversion"/>
  </si>
  <si>
    <t>안암동5가 36-1 외 4필지 의료시설 신축</t>
    <phoneticPr fontId="3" type="noConversion"/>
  </si>
  <si>
    <t>우면동 31-6 외 2필지 단독주택 증축공사</t>
  </si>
  <si>
    <t>홍은동 크로바빌라 가로주택정비사업</t>
  </si>
  <si>
    <t>신사동 626-77 근린생활시설 신축공사</t>
  </si>
  <si>
    <t>성북동 67-3</t>
  </si>
  <si>
    <t>인천중구 남북동 인천조탕 찜질방 신축공사</t>
  </si>
  <si>
    <t>R25BK01018864 - 000</t>
    <phoneticPr fontId="3" type="noConversion"/>
  </si>
  <si>
    <t xml:space="preserve">	돈암초외 3교(수송초,서울도시과학기술고,혜화여고)내진성능평가 용역</t>
    <phoneticPr fontId="3" type="noConversion"/>
  </si>
  <si>
    <t xml:space="preserve">가격투찰 </t>
    <phoneticPr fontId="3" type="noConversion"/>
  </si>
  <si>
    <t>일맥대표사</t>
    <phoneticPr fontId="3" type="noConversion"/>
  </si>
  <si>
    <t>제출서류X</t>
    <phoneticPr fontId="3" type="noConversion"/>
  </si>
  <si>
    <t>R25BK01021828 - 000</t>
    <phoneticPr fontId="3" type="noConversion"/>
  </si>
  <si>
    <t>인천양촌초 교사동 내진성능평가 용역</t>
    <phoneticPr fontId="3" type="noConversion"/>
  </si>
  <si>
    <t>고매동 466-4번지외2필지 근린생활시설 신축공사</t>
  </si>
  <si>
    <t>R25BK01022929 - 000</t>
    <phoneticPr fontId="3" type="noConversion"/>
  </si>
  <si>
    <t xml:space="preserve">	2025년 하반기 제3종시설물 정기안전점검 용역(산곡중 등 26교 40동)</t>
    <phoneticPr fontId="3" type="noConversion"/>
  </si>
  <si>
    <t>R25BK01022869 - 000</t>
    <phoneticPr fontId="3" type="noConversion"/>
  </si>
  <si>
    <t xml:space="preserve">	2025년 하반기 제3종시설물 정기안전점검 용역(세원고 등 26교 40동)</t>
    <phoneticPr fontId="3" type="noConversion"/>
  </si>
  <si>
    <t>R25BK01022852 - 000</t>
    <phoneticPr fontId="3" type="noConversion"/>
  </si>
  <si>
    <t xml:space="preserve">	2025년 하반기 제3종시설물 정기안전점검 용역(부원여중 등 21교 40동)</t>
    <phoneticPr fontId="3" type="noConversion"/>
  </si>
  <si>
    <t>R25BK01022819 - 000</t>
    <phoneticPr fontId="3" type="noConversion"/>
  </si>
  <si>
    <t xml:space="preserve">	2025년 하반기 제3종시설물 정기안전점검 용역(계산고 등 26교 41동)</t>
    <phoneticPr fontId="3" type="noConversion"/>
  </si>
  <si>
    <t>R25BK01022452 - 000</t>
    <phoneticPr fontId="3" type="noConversion"/>
  </si>
  <si>
    <t xml:space="preserve">	2025년 하반기 제3종시설물 정기안전점검 용역(갈산중 등 29교 40동)</t>
    <phoneticPr fontId="3" type="noConversion"/>
  </si>
  <si>
    <t xml:space="preserve">	LCI0029- 1</t>
    <phoneticPr fontId="3" type="noConversion"/>
  </si>
  <si>
    <t>25년 내진성능평가 용역</t>
    <phoneticPr fontId="3" type="noConversion"/>
  </si>
  <si>
    <t>신당동 340-8 외 1필지 업무 및 근린생활시설 신축공사</t>
    <phoneticPr fontId="3" type="noConversion"/>
  </si>
  <si>
    <t>대조동 188-5 에이스침대 연신내점 신축공사</t>
  </si>
  <si>
    <t>가좌동 539-3번지 한미반도체 7공장 신축공사</t>
  </si>
  <si>
    <t>수지구 성복동 528-1 외 5필지 근린생활 및 교육연구시설 신축공사</t>
  </si>
  <si>
    <t>인천광역시 부평구 삼산동 67-6 외 2필지</t>
  </si>
  <si>
    <t>구세군 돈암영문 신축공사</t>
  </si>
  <si>
    <t>금천구 독산동 방송통신시설 신축공사</t>
  </si>
  <si>
    <t>방배동 852-16 근린생활시설 신축공사</t>
  </si>
  <si>
    <t>36/50</t>
    <phoneticPr fontId="3" type="noConversion"/>
  </si>
  <si>
    <t>35.5/50</t>
    <phoneticPr fontId="3" type="noConversion"/>
  </si>
  <si>
    <t>R25BK01025787 - 002</t>
    <phoneticPr fontId="3" type="noConversion"/>
  </si>
  <si>
    <t xml:space="preserve">	서울검찰청사 시설물 정밀안전점검 용역</t>
    <phoneticPr fontId="3" type="noConversion"/>
  </si>
  <si>
    <t xml:space="preserve">	LDA0146- 1</t>
    <phoneticPr fontId="3" type="noConversion"/>
  </si>
  <si>
    <t>(E045) 00부대 내진성능평가 검증용역</t>
    <phoneticPr fontId="3" type="noConversion"/>
  </si>
  <si>
    <r>
      <rPr>
        <sz val="11"/>
        <color theme="1"/>
        <rFont val="맑은 고딕"/>
        <family val="3"/>
        <charset val="129"/>
        <scheme val="minor"/>
      </rPr>
      <t>용인천리지역주택조합 아파트</t>
    </r>
    <r>
      <rPr>
        <sz val="10"/>
        <color theme="1"/>
        <rFont val="맑은 고딕"/>
        <family val="2"/>
        <charset val="129"/>
        <scheme val="minor"/>
      </rPr>
      <t xml:space="preserve"> 신축공사</t>
    </r>
    <phoneticPr fontId="3" type="noConversion"/>
  </si>
  <si>
    <t>삼성동 26-18 근린생활시설 신축공사</t>
  </si>
  <si>
    <t>강화군노인복지관 별관 신축공사</t>
  </si>
  <si>
    <t>인천1호선 임학역 3번 출입구 에스컬레이터 설치 관련 건설공사(토목,건축)</t>
  </si>
  <si>
    <t>인천교통공사</t>
    <phoneticPr fontId="3" type="noConversion"/>
  </si>
  <si>
    <t>서울특별시청 서측면 외부마감재 교체공사</t>
    <phoneticPr fontId="3" type="noConversion"/>
  </si>
  <si>
    <t>인천신항 물류창고(송도동 605-1번지) 신축공사</t>
  </si>
  <si>
    <t>청담동 52-3 근린생활시설 지하층 해체공사</t>
  </si>
  <si>
    <t>이태원동 207-19 신축공사</t>
  </si>
  <si>
    <t>잠실동 196-9 외 7 업무시설 신축공사</t>
  </si>
  <si>
    <t>평창동 530-3 단독주택 신축공사</t>
  </si>
  <si>
    <t>내자동 233 세양빌딩 해체(일부)공사</t>
  </si>
  <si>
    <t>무악동 46-938 근린생활시설 및 다중주택 신축공사</t>
  </si>
  <si>
    <t xml:space="preserve">	9250873-00</t>
    <phoneticPr fontId="3" type="noConversion"/>
  </si>
  <si>
    <t xml:space="preserve">	[건축구조기술사 보유]대차차륜작업장 등 4개동 내진성능평가 및 보강방안수립 용역</t>
    <phoneticPr fontId="3" type="noConversion"/>
  </si>
  <si>
    <t>R25BK01032560 - 000</t>
    <phoneticPr fontId="3" type="noConversion"/>
  </si>
  <si>
    <t xml:space="preserve">	25년 하반기 숭덕여고 등 20교(36동) 제3종 시설물 정기안전점검용역 수의계약 견적제출 안내공고</t>
    <phoneticPr fontId="3" type="noConversion"/>
  </si>
  <si>
    <t>R25BK01032552 - 000</t>
    <phoneticPr fontId="3" type="noConversion"/>
  </si>
  <si>
    <t xml:space="preserve">	25년 하반기 간석여중 등 29교(38동) 제3종 시설물 정기안전점검용역 수의계약 견적제출 안내공고</t>
    <phoneticPr fontId="3" type="noConversion"/>
  </si>
  <si>
    <t>R25BK01032535 - 000</t>
    <phoneticPr fontId="3" type="noConversion"/>
  </si>
  <si>
    <t xml:space="preserve">	25년 하반기 옥련초 등 23교(40동) 제3종 시설물 정기안전점검용역 수의계약 견적제출 안내공고</t>
    <phoneticPr fontId="3" type="noConversion"/>
  </si>
  <si>
    <t>R25BK01032529 - 000</t>
    <phoneticPr fontId="3" type="noConversion"/>
  </si>
  <si>
    <t xml:space="preserve">	25년 하반기 인천논현유치원 등 31교(41동) 제3종 시설물 정기안전점검용역 수의계약 견적제출 안내공고</t>
    <phoneticPr fontId="3" type="noConversion"/>
  </si>
  <si>
    <t xml:space="preserve">	LQG0072- 1</t>
    <phoneticPr fontId="3" type="noConversion"/>
  </si>
  <si>
    <t>(25-신-2) 00부대 3공구 내진성능평가 용역</t>
    <phoneticPr fontId="3" type="noConversion"/>
  </si>
  <si>
    <t xml:space="preserve">	LQG0073- 1</t>
    <phoneticPr fontId="3" type="noConversion"/>
  </si>
  <si>
    <t>(25-신-3) 00부대 4공구 내진성능평가 용역</t>
    <phoneticPr fontId="3" type="noConversion"/>
  </si>
  <si>
    <t xml:space="preserve">	LQG0074- 1</t>
    <phoneticPr fontId="3" type="noConversion"/>
  </si>
  <si>
    <t xml:space="preserve">	LCI0030- 1</t>
    <phoneticPr fontId="3" type="noConversion"/>
  </si>
  <si>
    <t>대치동 966-2 근린생활시설 신축공사</t>
  </si>
  <si>
    <t>신사동 629-38 근린생활시설 해체공사</t>
  </si>
  <si>
    <t>서초동 1574-7 근린생활시설 신축공사</t>
  </si>
  <si>
    <t>HONORS 117-107 단독주택 신축공사</t>
  </si>
  <si>
    <t>인천검단신도시 AB8BL 공동주택 신축공사</t>
  </si>
  <si>
    <t>신호등교회 증축공사</t>
  </si>
  <si>
    <t>B5202506999</t>
    <phoneticPr fontId="3" type="noConversion"/>
  </si>
  <si>
    <t>영·섬유역본부 신사옥 내진성능평가 용역</t>
    <phoneticPr fontId="3" type="noConversion"/>
  </si>
  <si>
    <t>제출취소</t>
    <phoneticPr fontId="3" type="noConversion"/>
  </si>
  <si>
    <t>아현동 686 리모델링 공사</t>
  </si>
  <si>
    <t>암사동 497-13 근린생활시설 신축공사</t>
    <phoneticPr fontId="3" type="noConversion"/>
  </si>
  <si>
    <t>성내동 457 근린생활시설 신축공사</t>
  </si>
  <si>
    <t>많이 낮춰서 투찰 해봄</t>
    <phoneticPr fontId="3" type="noConversion"/>
  </si>
  <si>
    <t>00부대 정밀안전진단용역(M006)</t>
    <phoneticPr fontId="3" type="noConversion"/>
  </si>
  <si>
    <t>MFH0006- 1</t>
    <phoneticPr fontId="3" type="noConversion"/>
  </si>
  <si>
    <t>R25BK01032994 - 000</t>
    <phoneticPr fontId="3" type="noConversion"/>
  </si>
  <si>
    <t>(25-신-4) 00부대 내진성능평가 검증 용역(3~4공구)</t>
    <phoneticPr fontId="3" type="noConversion"/>
  </si>
  <si>
    <t>가락동 155-3 근린생활시설 신축공사</t>
  </si>
  <si>
    <t>인천광역시 신청사 건립사업</t>
  </si>
  <si>
    <t>논현동 148-5 근린생활시설 신축공사</t>
  </si>
  <si>
    <t>논현동 208-8, 15 업무시설 신축공사</t>
    <phoneticPr fontId="3" type="noConversion"/>
  </si>
  <si>
    <t>논현동 2-7 근린생활시설 신축공사</t>
  </si>
  <si>
    <t>응암동 750-8 대림골목시장 고객지원센터 신축공사</t>
  </si>
  <si>
    <t>인천 논현동 그랜드팰리스호텔 기계식주차타워 해체공사</t>
  </si>
  <si>
    <t>청담동 17-11 근린생활시설 신축공사</t>
  </si>
  <si>
    <t>논현동 77-15 근린생활시설 신축공사</t>
  </si>
  <si>
    <t>논현동 73-30 근린생활시설 신축공사</t>
  </si>
  <si>
    <t>인천지방국세청 청사 신축공사</t>
  </si>
  <si>
    <t>9/11 10시</t>
    <phoneticPr fontId="3" type="noConversion"/>
  </si>
  <si>
    <t>R25BK01036677-000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</si>
</sst>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2">
    <numFmt numFmtId="41" formatCode="_-* #,##0_-;\-* #,##0_-;_-* &quot;-&quot;_-;_-@_-"/>
    <numFmt numFmtId="44" formatCode="_-&quot;₩&quot;* #,##0.00_-;\-&quot;₩&quot;* #,##0.00_-;_-&quot;₩&quot;* &quot;-&quot;??_-;_-@_-"/>
    <numFmt numFmtId="24" formatCode="\$#,##0_);[Red]\(\$#,##0\)"/>
    <numFmt numFmtId="176" formatCode="_(&quot;₩&quot;* #,##0_);_(&quot;₩&quot;* \(#,##0\);_(&quot;₩&quot;* &quot;-&quot;_);_(@_)"/>
    <numFmt numFmtId="177" formatCode="_(* #,##0_);_(* \(#,##0\);_(* &quot;-&quot;_);_(@_)"/>
    <numFmt numFmtId="178" formatCode="_(* #,##0.00_);_(* \(#,##0.00\);_(* &quot;-&quot;??_);_(@_)"/>
    <numFmt numFmtId="179" formatCode="&quot;₩&quot;#,##0_);\(&quot;₩&quot;#,##0\)"/>
    <numFmt numFmtId="180" formatCode="&quot;₩&quot;#,##0.00_);\(&quot;₩&quot;#,##0.00\)"/>
    <numFmt numFmtId="181" formatCode="0.0"/>
    <numFmt numFmtId="182" formatCode="0.000%"/>
    <numFmt numFmtId="183" formatCode="m&quot;/&quot;d;@"/>
    <numFmt numFmtId="184" formatCode="0.00000"/>
    <numFmt numFmtId="185" formatCode="0.000"/>
    <numFmt numFmtId="186" formatCode="0_);\(0\)"/>
    <numFmt numFmtId="187" formatCode="0.000000_ "/>
    <numFmt numFmtId="188" formatCode="#,##0;[Red]#,##0"/>
    <numFmt numFmtId="189" formatCode="_ &quot;₩&quot;* #,##0_ ;_ &quot;₩&quot;* \-#,##0_ ;_ &quot;₩&quot;* &quot;-&quot;_ ;_ @_ "/>
    <numFmt numFmtId="190" formatCode="\ "/>
    <numFmt numFmtId="191" formatCode="#"/>
    <numFmt numFmtId="192" formatCode="_(&quot;$&quot;* #,##0_);_(&quot;$&quot;* \(#,##0\);_(&quot;$&quot;* &quot;-&quot;_);_(@_)"/>
    <numFmt numFmtId="193" formatCode="_ * #,##0.00_ ;_ * \-#,##0.00_ ;_ * &quot;-&quot;??_ ;_ @_ "/>
    <numFmt numFmtId="194" formatCode="#."/>
    <numFmt numFmtId="195" formatCode=";;;"/>
    <numFmt numFmtId="196" formatCode="yy&quot;년&quot;&quot;₩&quot;&quot;₩&quot;&quot;₩&quot;&quot;₩&quot;&quot;₩&quot;&quot;₩&quot;\ mm&quot;월&quot;&quot;₩&quot;&quot;₩&quot;&quot;₩&quot;&quot;₩&quot;&quot;₩&quot;&quot;₩&quot;\ dd&quot;일&quot;"/>
    <numFmt numFmtId="197" formatCode="#,##0.0"/>
    <numFmt numFmtId="198" formatCode="mmmm\ d\,\ yyyy"/>
    <numFmt numFmtId="199" formatCode="_ * #,##0_ ;_ * \-#,##0_ ;_ * &quot;-&quot;_ ;_ @_ "/>
    <numFmt numFmtId="200" formatCode="&quot;( H = &quot;0\ &quot;m )&quot;"/>
    <numFmt numFmtId="201" formatCode="0.00&quot;t.m&quot;"/>
    <numFmt numFmtId="202" formatCode="&quot;  &quot;@"/>
    <numFmt numFmtId="203" formatCode="0&quot;/&quot;"/>
    <numFmt numFmtId="204" formatCode="&quot;( H = &quot;0.0\ &quot;m )&quot;"/>
    <numFmt numFmtId="205" formatCode="&quot;C.T.C&quot;\ 0\ &quot;m&quot;"/>
    <numFmt numFmtId="206" formatCode="&quot;PHC Φ&quot;\ 0\ &quot;A-type&quot;"/>
    <numFmt numFmtId="207" formatCode="_ &quot;₩&quot;* #,##0.00_ ;_ &quot;₩&quot;* \-#,##0.00_ ;_ &quot;₩&quot;* &quot;-&quot;??_ ;_ @_ "/>
    <numFmt numFmtId="208" formatCode="#,##0.0_);[Red]\(#,##0.0\)"/>
    <numFmt numFmtId="209" formatCode="###0_);[Red]\(###0\)"/>
    <numFmt numFmtId="210" formatCode="&quot;₩&quot;&quot;₩&quot;&quot;₩&quot;\$#,##0_);[Red]&quot;₩&quot;&quot;₩&quot;&quot;₩&quot;\(&quot;₩&quot;&quot;₩&quot;&quot;₩&quot;\$#,##0&quot;₩&quot;&quot;₩&quot;&quot;₩&quot;\)"/>
    <numFmt numFmtId="211" formatCode="dd&quot;₩&quot;\-mmm&quot;₩&quot;\-yy"/>
    <numFmt numFmtId="212" formatCode="dd&quot;₩&quot;\-mmm"/>
    <numFmt numFmtId="213" formatCode="_ * #,##0.00_ ;_ * &quot;₩&quot;\-#,##0.00_ ;_ * &quot;-&quot;??_ ;_ @_ "/>
    <numFmt numFmtId="214" formatCode="mm/dd/yyyy&quot;₩&quot;\ h:mm"/>
    <numFmt numFmtId="215" formatCode="#,##0;\(#,##0\)"/>
    <numFmt numFmtId="216" formatCode="&quot;₩&quot;\!\$#,##0.00_);&quot;₩&quot;\!\(&quot;₩&quot;\!\$#,##0.00&quot;₩&quot;\!\)"/>
    <numFmt numFmtId="217" formatCode="&quot;₩&quot;#,##0.00;[Red]&quot;₩&quot;&quot;₩&quot;&quot;₩&quot;&quot;₩&quot;\-&quot;₩&quot;#,##0.00"/>
    <numFmt numFmtId="218" formatCode="#,##0.00000;[Red]\-#,##0.00000"/>
    <numFmt numFmtId="219" formatCode="#,##0&quot; F&quot;_);\(#,##0&quot; F&quot;\)"/>
    <numFmt numFmtId="220" formatCode="_-* #,##0.00\ _$_-;\-* #,##0.00\ _$_-;_-* &quot;-&quot;??\ _$_-;_-@_-"/>
    <numFmt numFmtId="221" formatCode="#,##0.0000000;[Red]\-#,##0.0000000"/>
    <numFmt numFmtId="222" formatCode="&quot;£&quot;#,##0.00;[Red]\-&quot;£&quot;#,##0.00"/>
    <numFmt numFmtId="223" formatCode="&quot;£&quot;#,##0;[Red]\-&quot;£&quot;#,##0"/>
    <numFmt numFmtId="224" formatCode="_-[$€-2]* #,##0.00_-;\-[$€-2]* #,##0.00_-;_-[$€-2]* &quot;-&quot;??_-"/>
    <numFmt numFmtId="225" formatCode="General_)"/>
    <numFmt numFmtId="226" formatCode="_(&quot;Bs&quot;* #,##0_);_(&quot;Bs&quot;* \(#,##0\);_(&quot;Bs&quot;* &quot;-&quot;_);_(@_)"/>
    <numFmt numFmtId="227" formatCode="_(&quot;Bs&quot;* #,##0.00_);_(&quot;Bs&quot;* \(#,##0.00\);_(&quot;Bs&quot;* &quot;-&quot;??_);_(@_)"/>
    <numFmt numFmtId="228" formatCode="#,##0&quot;£&quot;_);[Red]\(#,##0&quot;£&quot;\)"/>
    <numFmt numFmtId="229" formatCode="yy&quot;년&quot;\ mm&quot;월&quot;\ dd&quot;일 현재&quot;"/>
    <numFmt numFmtId="230" formatCode="_-* #,##0.00000_-;\-* #,##0.00000_-;_-* &quot;-&quot;??_-;_-@_-"/>
    <numFmt numFmtId="231" formatCode="_-* #,##0.00000_-;\-* #,##0.00000_-;_-* &quot;-&quot;_-;_-@_-"/>
    <numFmt numFmtId="232" formatCode="_-* #,##0.00000_-;\-* #,##0.00000_-;_-* &quot;-&quot;?????_-;_-@_-"/>
    <numFmt numFmtId="233" formatCode="0.0000%"/>
    <numFmt numFmtId="234" formatCode="mm&quot;월&quot;\ dd&quot;일&quot;"/>
    <numFmt numFmtId="235" formatCode="0.0000000000000_ "/>
    <numFmt numFmtId="236" formatCode="0.0%"/>
    <numFmt numFmtId="237" formatCode="_-* #,##0_-;\-* #,##0_-;_-* &quot;-&quot;??_-;_-@_-"/>
    <numFmt numFmtId="238" formatCode="#,##0.0000_);\(#,##0.0000\)"/>
    <numFmt numFmtId="239" formatCode="_-&quot;₩&quot;* #,##0.0_-;\-&quot;₩&quot;* #,##0.0_-;_-&quot;₩&quot;* &quot;-&quot;?_-;_-@_-"/>
    <numFmt numFmtId="240" formatCode="#,##0_ "/>
    <numFmt numFmtId="241" formatCode="#,##0.0000"/>
    <numFmt numFmtId="242" formatCode="#,##0_);\(#,##0\)"/>
    <numFmt numFmtId="243" formatCode="#,##0.00_ "/>
    <numFmt numFmtId="244" formatCode="_(* #,##0.00000_);_(* \(#,##0.00000\);_(* &quot;-&quot;_);_(@_)"/>
  </numFmts>
  <fonts count="26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9"/>
      <color rgb="FFFF0000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12"/>
      <name val="돋움체"/>
      <family val="3"/>
      <charset val="129"/>
    </font>
    <font>
      <sz val="11"/>
      <color indexed="16"/>
      <name val="Courier"/>
      <family val="3"/>
    </font>
    <font>
      <sz val="9"/>
      <color indexed="19"/>
      <name val="Courier"/>
      <family val="3"/>
    </font>
    <font>
      <u/>
      <sz val="12"/>
      <color indexed="19"/>
      <name val="Courier"/>
      <family val="3"/>
    </font>
    <font>
      <sz val="11"/>
      <color indexed="19"/>
      <name val="Courier"/>
      <family val="3"/>
    </font>
    <font>
      <sz val="10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0"/>
      <name val="Geneva"/>
      <family val="2"/>
    </font>
    <font>
      <sz val="10"/>
      <name val="바탕체"/>
      <family val="1"/>
      <charset val="129"/>
    </font>
    <font>
      <sz val="10"/>
      <name val="Times New Roman"/>
      <family val="1"/>
    </font>
    <font>
      <sz val="1"/>
      <color indexed="0"/>
      <name val="Courier"/>
      <family val="3"/>
    </font>
    <font>
      <sz val="12"/>
      <name val="뼻뮝"/>
      <family val="1"/>
      <charset val="129"/>
    </font>
    <font>
      <sz val="12"/>
      <name val="¹????¼"/>
      <family val="1"/>
      <charset val="129"/>
    </font>
    <font>
      <sz val="10"/>
      <color indexed="22"/>
      <name val="Modern"/>
      <family val="3"/>
      <charset val="255"/>
    </font>
    <font>
      <sz val="1"/>
      <color indexed="16"/>
      <name val="Courier"/>
      <family val="3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ajor"/>
    </font>
    <font>
      <u/>
      <sz val="11"/>
      <color indexed="20"/>
      <name val="돋움"/>
      <family val="3"/>
      <charset val="129"/>
    </font>
    <font>
      <u/>
      <sz val="12"/>
      <color indexed="36"/>
      <name val="바탕체"/>
      <family val="1"/>
      <charset val="129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8"/>
      <name val="돋움"/>
      <family val="3"/>
      <charset val="129"/>
    </font>
    <font>
      <sz val="12"/>
      <name val="A"/>
      <family val="3"/>
      <charset val="129"/>
    </font>
    <font>
      <sz val="12"/>
      <name val="System"/>
      <family val="2"/>
    </font>
    <font>
      <sz val="11"/>
      <name val="굴림"/>
      <family val="3"/>
      <charset val="129"/>
    </font>
    <font>
      <b/>
      <sz val="11"/>
      <name val="돋움체"/>
      <family val="3"/>
      <charset val="129"/>
    </font>
    <font>
      <sz val="13"/>
      <name val="HY견고딕"/>
      <family val="1"/>
      <charset val="129"/>
    </font>
    <font>
      <sz val="12"/>
      <name val="HY견고딕"/>
      <family val="1"/>
      <charset val="129"/>
    </font>
    <font>
      <sz val="12"/>
      <name val="HY울릉도M"/>
      <family val="1"/>
      <charset val="129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b/>
      <u/>
      <sz val="9.5"/>
      <name val="MS Sans Serif"/>
      <family val="2"/>
    </font>
    <font>
      <sz val="10"/>
      <name val="HY울릉도M"/>
      <family val="1"/>
      <charset val="129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굴체림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2"/>
      <name val="官?眉"/>
      <family val="1"/>
      <charset val="129"/>
    </font>
    <font>
      <sz val="16"/>
      <name val="HY견고딕"/>
      <family val="1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0"/>
      <name val="양재튼튼체Med"/>
      <family val="3"/>
      <charset val="129"/>
    </font>
    <font>
      <sz val="10"/>
      <color indexed="8"/>
      <name val="Times New Roman"/>
      <family val="1"/>
    </font>
    <font>
      <sz val="12"/>
      <name val="¨IoUAAA¡§u"/>
      <family val="3"/>
      <charset val="129"/>
    </font>
    <font>
      <sz val="12"/>
      <name val="￠R¡×IoUAAA¡ER￠R¡¿u"/>
      <family val="3"/>
      <charset val="129"/>
    </font>
    <font>
      <sz val="10"/>
      <name val="￠RERER￠RER¡ER￠R￠?u¡ERER￠"/>
      <family val="3"/>
      <charset val="129"/>
    </font>
    <font>
      <sz val="12"/>
      <name val="￠RER¡ER￠R￠?IoUAAA¡ERER￠RE"/>
      <family val="3"/>
      <charset val="129"/>
    </font>
    <font>
      <sz val="12"/>
      <name val="ⓒoUAAA¨u"/>
      <family val="1"/>
      <charset val="129"/>
    </font>
    <font>
      <sz val="12"/>
      <name val="￠RE￠Rⓒ­iA￠REO"/>
      <family val="3"/>
      <charset val="129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¡§IoUAAA￠R¡×u"/>
      <family val="3"/>
      <charset val="129"/>
    </font>
    <font>
      <sz val="12"/>
      <name val="¡ERER￠RER¡ER¡E?IoUAAA￠RERE"/>
      <family val="3"/>
      <charset val="129"/>
    </font>
    <font>
      <b/>
      <sz val="10"/>
      <color indexed="63"/>
      <name val="Calibri"/>
      <family val="2"/>
    </font>
    <font>
      <sz val="10"/>
      <color indexed="20"/>
      <name val="Calibri"/>
      <family val="2"/>
    </font>
    <font>
      <b/>
      <sz val="10"/>
      <color indexed="52"/>
      <name val="Calibri"/>
      <family val="2"/>
    </font>
    <font>
      <b/>
      <sz val="12"/>
      <name val="Arial MT"/>
      <family val="2"/>
    </font>
    <font>
      <b/>
      <sz val="8"/>
      <color indexed="12"/>
      <name val="Arial"/>
      <family val="2"/>
    </font>
    <font>
      <sz val="9"/>
      <name val="Arial"/>
      <family val="2"/>
    </font>
    <font>
      <sz val="12"/>
      <name val="￠RIi￠RE￠Rⓒ­￠RE?oA￠R¡×u"/>
      <family val="3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9"/>
      <name val="Times New Roman"/>
      <family val="1"/>
    </font>
    <font>
      <b/>
      <sz val="10"/>
      <name val="Helv"/>
      <family val="2"/>
    </font>
    <font>
      <b/>
      <sz val="10"/>
      <color indexed="9"/>
      <name val="Calibri"/>
      <family val="2"/>
    </font>
    <font>
      <sz val="12"/>
      <name val="Arial MT"/>
      <family val="2"/>
    </font>
    <font>
      <sz val="10"/>
      <name val="MS Serif"/>
      <family val="1"/>
    </font>
    <font>
      <sz val="12"/>
      <name val="Helv"/>
      <family val="2"/>
    </font>
    <font>
      <b/>
      <sz val="8"/>
      <name val="Arial"/>
      <family val="2"/>
    </font>
    <font>
      <sz val="10"/>
      <color indexed="62"/>
      <name val="Calibri"/>
      <family val="2"/>
    </font>
    <font>
      <sz val="10"/>
      <color indexed="16"/>
      <name val="MS Serif"/>
      <family val="1"/>
    </font>
    <font>
      <b/>
      <sz val="10"/>
      <color indexed="8"/>
      <name val="Calibri"/>
      <family val="2"/>
    </font>
    <font>
      <i/>
      <sz val="10"/>
      <color indexed="23"/>
      <name val="Calibri"/>
      <family val="2"/>
    </font>
    <font>
      <i/>
      <sz val="1"/>
      <color indexed="8"/>
      <name val="Courier"/>
      <family val="3"/>
    </font>
    <font>
      <sz val="10"/>
      <color indexed="17"/>
      <name val="Calibri"/>
      <family val="2"/>
    </font>
    <font>
      <sz val="8"/>
      <name val="Arial"/>
      <family val="2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1"/>
      <color indexed="56"/>
      <name val="Calibri"/>
      <family val="2"/>
    </font>
    <font>
      <u/>
      <sz val="9"/>
      <color indexed="12"/>
      <name val="Arial"/>
      <family val="2"/>
    </font>
    <font>
      <b/>
      <i/>
      <sz val="12"/>
      <color indexed="10"/>
      <name val="Courier New"/>
      <family val="3"/>
    </font>
    <font>
      <b/>
      <sz val="14"/>
      <name val="Helv"/>
      <family val="2"/>
    </font>
    <font>
      <sz val="10"/>
      <color indexed="52"/>
      <name val="Calibri"/>
      <family val="2"/>
    </font>
    <font>
      <b/>
      <i/>
      <sz val="12"/>
      <name val="Times New Roman"/>
      <family val="1"/>
    </font>
    <font>
      <b/>
      <sz val="11"/>
      <name val="Helv"/>
      <family val="2"/>
    </font>
    <font>
      <sz val="10"/>
      <name val="Helv"/>
      <family val="2"/>
    </font>
    <font>
      <sz val="10"/>
      <color indexed="60"/>
      <name val="Calibri"/>
      <family val="2"/>
    </font>
    <font>
      <b/>
      <sz val="12"/>
      <color indexed="8"/>
      <name val="ConGEsansBol67"/>
      <family val="1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sz val="24"/>
      <color indexed="13"/>
      <name val="Helv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color indexed="10"/>
      <name val="Calibri"/>
      <family val="2"/>
    </font>
    <font>
      <sz val="11"/>
      <color theme="0"/>
      <name val="맑은 고딕"/>
      <family val="3"/>
      <charset val="129"/>
      <scheme val="minor"/>
    </font>
    <font>
      <b/>
      <sz val="11"/>
      <color indexed="1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19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rgb="FF333333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가는둥근제목체"/>
      <family val="1"/>
      <charset val="129"/>
    </font>
    <font>
      <sz val="11"/>
      <color theme="0"/>
      <name val="가는둥근제목체"/>
      <family val="1"/>
      <charset val="129"/>
    </font>
    <font>
      <sz val="11"/>
      <color rgb="FFFF0000"/>
      <name val="가는둥근제목체"/>
      <family val="1"/>
      <charset val="129"/>
    </font>
    <font>
      <b/>
      <sz val="11"/>
      <color rgb="FFFA7D00"/>
      <name val="가는둥근제목체"/>
      <family val="1"/>
      <charset val="129"/>
    </font>
    <font>
      <sz val="11"/>
      <color rgb="FF9C0006"/>
      <name val="가는둥근제목체"/>
      <family val="1"/>
      <charset val="129"/>
    </font>
    <font>
      <sz val="11"/>
      <color rgb="FF9C6500"/>
      <name val="가는둥근제목체"/>
      <family val="1"/>
      <charset val="129"/>
    </font>
    <font>
      <i/>
      <sz val="11"/>
      <color rgb="FF7F7F7F"/>
      <name val="가는둥근제목체"/>
      <family val="1"/>
      <charset val="129"/>
    </font>
    <font>
      <b/>
      <sz val="11"/>
      <color theme="0"/>
      <name val="가는둥근제목체"/>
      <family val="1"/>
      <charset val="129"/>
    </font>
    <font>
      <sz val="11"/>
      <color rgb="FFFA7D00"/>
      <name val="가는둥근제목체"/>
      <family val="1"/>
      <charset val="129"/>
    </font>
    <font>
      <b/>
      <sz val="11"/>
      <color theme="1"/>
      <name val="가는둥근제목체"/>
      <family val="1"/>
      <charset val="129"/>
    </font>
    <font>
      <sz val="11"/>
      <color rgb="FF3F3F76"/>
      <name val="가는둥근제목체"/>
      <family val="1"/>
      <charset val="129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가는둥근제목체"/>
      <family val="1"/>
      <charset val="129"/>
    </font>
    <font>
      <b/>
      <sz val="13"/>
      <color theme="3"/>
      <name val="가는둥근제목체"/>
      <family val="1"/>
      <charset val="129"/>
    </font>
    <font>
      <b/>
      <sz val="11"/>
      <color theme="3"/>
      <name val="가는둥근제목체"/>
      <family val="1"/>
      <charset val="129"/>
    </font>
    <font>
      <sz val="11"/>
      <color rgb="FF006100"/>
      <name val="가는둥근제목체"/>
      <family val="1"/>
      <charset val="129"/>
    </font>
    <font>
      <b/>
      <sz val="11"/>
      <color rgb="FF3F3F3F"/>
      <name val="가는둥근제목체"/>
      <family val="1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indexed="8"/>
      <name val="맑은 고딕"/>
      <family val="2"/>
      <scheme val="minor"/>
    </font>
    <font>
      <b/>
      <sz val="11"/>
      <color rgb="FF646656"/>
      <name val="Arial"/>
      <family val="2"/>
    </font>
    <font>
      <sz val="11"/>
      <color rgb="FF646656"/>
      <name val="Arial"/>
      <family val="2"/>
    </font>
    <font>
      <sz val="10"/>
      <color rgb="FF222222"/>
      <name val="돋움"/>
      <family val="3"/>
      <charset val="129"/>
    </font>
    <font>
      <b/>
      <sz val="11"/>
      <color rgb="FF646656"/>
      <name val="맑은 고딕"/>
      <family val="2"/>
      <charset val="129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8.25"/>
      <color rgb="FF646656"/>
      <name val="Arial"/>
      <family val="2"/>
    </font>
    <font>
      <b/>
      <sz val="11"/>
      <color rgb="FF3662A9"/>
      <name val="Arial"/>
      <family val="2"/>
    </font>
    <font>
      <sz val="20"/>
      <color rgb="FF646656"/>
      <name val="Arial"/>
      <family val="2"/>
    </font>
    <font>
      <sz val="20"/>
      <color rgb="FF646656"/>
      <name val="Arial Unicode MS"/>
      <family val="2"/>
      <charset val="129"/>
    </font>
    <font>
      <sz val="12"/>
      <color rgb="FF000000"/>
      <name val="한양신명조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4"/>
      <color rgb="FF646656"/>
      <name val="Arial"/>
      <family val="2"/>
    </font>
    <font>
      <b/>
      <sz val="14"/>
      <color theme="1"/>
      <name val="맑은 고딕"/>
      <family val="2"/>
      <charset val="129"/>
      <scheme val="minor"/>
    </font>
    <font>
      <b/>
      <sz val="14"/>
      <color rgb="FF3662A9"/>
      <name val="Arial"/>
      <family val="2"/>
    </font>
    <font>
      <sz val="9"/>
      <color rgb="FFC00000"/>
      <name val="돋움"/>
      <family val="3"/>
      <charset val="129"/>
    </font>
    <font>
      <b/>
      <sz val="10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b/>
      <sz val="6"/>
      <color theme="1"/>
      <name val="맑은 고딕"/>
      <family val="3"/>
      <charset val="129"/>
      <scheme val="major"/>
    </font>
    <font>
      <sz val="9"/>
      <color theme="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9"/>
      <color rgb="FF333333"/>
      <name val="돋움"/>
      <family val="3"/>
      <charset val="129"/>
    </font>
    <font>
      <b/>
      <sz val="9"/>
      <color rgb="FF000000"/>
      <name val="돋움"/>
      <family val="3"/>
      <charset val="129"/>
    </font>
    <font>
      <sz val="11"/>
      <color rgb="FF646656"/>
      <name val="맑은 고딕"/>
      <family val="2"/>
      <charset val="129"/>
    </font>
    <font>
      <sz val="11"/>
      <color rgb="FF646656"/>
      <name val="Arial"/>
      <family val="2"/>
      <charset val="129"/>
    </font>
    <font>
      <sz val="11"/>
      <color rgb="FF646656"/>
      <name val="맑은 고딕"/>
      <family val="3"/>
      <charset val="129"/>
    </font>
    <font>
      <b/>
      <sz val="8.25"/>
      <color rgb="FF646656"/>
      <name val="Arial"/>
      <family val="2"/>
    </font>
    <font>
      <sz val="11"/>
      <color rgb="FF646656"/>
      <name val="돋움"/>
      <family val="3"/>
      <charset val="129"/>
    </font>
    <font>
      <sz val="11"/>
      <color rgb="FF646656"/>
      <name val="Arial"/>
      <family val="3"/>
      <charset val="129"/>
    </font>
    <font>
      <sz val="9"/>
      <color rgb="FF646656"/>
      <name val="Arial"/>
      <family val="3"/>
      <charset val="129"/>
    </font>
    <font>
      <sz val="9"/>
      <color rgb="FF646656"/>
      <name val="돋움"/>
      <family val="3"/>
      <charset val="129"/>
    </font>
    <font>
      <sz val="9"/>
      <color rgb="FF646656"/>
      <name val="Arial"/>
      <family val="2"/>
    </font>
    <font>
      <b/>
      <sz val="9"/>
      <color rgb="FF646656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3"/>
      <charset val="129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rgb="FF646656"/>
      <name val="돋움"/>
      <family val="3"/>
      <charset val="129"/>
    </font>
    <font>
      <b/>
      <sz val="11"/>
      <color rgb="FF646656"/>
      <name val="Arial Unicode MS"/>
      <family val="2"/>
      <charset val="129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aj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ajor"/>
    </font>
    <font>
      <b/>
      <sz val="10"/>
      <color rgb="FF666666"/>
      <name val="Arial"/>
      <family val="3"/>
      <charset val="129"/>
    </font>
    <font>
      <b/>
      <sz val="10"/>
      <color rgb="FF666666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rgb="FF191919"/>
      <name val="Arial"/>
      <family val="2"/>
    </font>
    <font>
      <sz val="11"/>
      <color rgb="FF555555"/>
      <name val="맑은 고딕"/>
      <family val="3"/>
      <charset val="129"/>
      <scheme val="minor"/>
    </font>
    <font>
      <sz val="10"/>
      <color theme="0" tint="-0.249977111117893"/>
      <name val="맑은 고딕"/>
      <family val="3"/>
      <charset val="129"/>
      <scheme val="minor"/>
    </font>
    <font>
      <sz val="10"/>
      <color theme="0" tint="-0.249977111117893"/>
      <name val="맑은 고딕"/>
      <family val="3"/>
      <charset val="129"/>
      <scheme val="major"/>
    </font>
    <font>
      <sz val="11"/>
      <color rgb="FF191919"/>
      <name val="맑은 고딕"/>
      <family val="3"/>
      <charset val="129"/>
    </font>
    <font>
      <sz val="11"/>
      <color rgb="FF191919"/>
      <name val="Arial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0"/>
      <color theme="0" tint="-0.34998626667073579"/>
      <name val="맑은 고딕"/>
      <family val="3"/>
      <charset val="129"/>
      <scheme val="minor"/>
    </font>
    <font>
      <sz val="12"/>
      <color indexed="81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10"/>
      <color rgb="FF191919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0"/>
      <color rgb="FFFF0000"/>
      <name val="Arial"/>
      <family val="3"/>
      <charset val="129"/>
    </font>
    <font>
      <sz val="10"/>
      <color rgb="FFFF0000"/>
      <name val="맑은 고딕"/>
      <family val="3"/>
      <charset val="129"/>
    </font>
    <font>
      <sz val="11"/>
      <color rgb="FF191919"/>
      <name val="Arial"/>
      <family val="3"/>
    </font>
    <font>
      <sz val="11"/>
      <color rgb="FFFF0000"/>
      <name val="Arial"/>
      <family val="3"/>
    </font>
    <font>
      <sz val="11"/>
      <color rgb="FFFF0000"/>
      <name val="맑은 고딕"/>
      <family val="3"/>
      <charset val="129"/>
    </font>
    <font>
      <sz val="13"/>
      <color rgb="FF000000"/>
      <name val="신명 태명조"/>
      <family val="3"/>
      <charset val="129"/>
    </font>
    <font>
      <b/>
      <sz val="9"/>
      <color indexed="81"/>
      <name val="맑은 고딕"/>
      <family val="2"/>
      <charset val="129"/>
    </font>
    <font>
      <sz val="10"/>
      <color rgb="FFCCCCFF"/>
      <name val="맑은 고딕"/>
      <family val="3"/>
      <charset val="129"/>
      <scheme val="minor"/>
    </font>
    <font>
      <sz val="11"/>
      <name val="Arial"/>
      <family val="3"/>
      <charset val="129"/>
    </font>
    <font>
      <sz val="11"/>
      <name val="맑은 고딕"/>
      <family val="3"/>
      <charset val="129"/>
    </font>
    <font>
      <b/>
      <sz val="10"/>
      <color theme="1" tint="0.499984740745262"/>
      <name val="맑은 고딕"/>
      <family val="3"/>
      <charset val="129"/>
      <scheme val="minor"/>
    </font>
    <font>
      <sz val="10"/>
      <color theme="1" tint="0.499984740745262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</fonts>
  <fills count="9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4F8FD"/>
        <bgColor indexed="64"/>
      </patternFill>
    </fill>
    <fill>
      <patternFill patternType="solid">
        <fgColor rgb="FFF5E9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5F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A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FA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thick">
        <color rgb="FF589DDA"/>
      </top>
      <bottom style="medium">
        <color rgb="FFFFFFFF"/>
      </bottom>
      <diagonal/>
    </border>
    <border>
      <left/>
      <right style="medium">
        <color rgb="FFFFFFFF"/>
      </right>
      <top/>
      <bottom style="thick">
        <color rgb="FF589DD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 style="medium">
        <color rgb="FFE7E7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7E7E7"/>
      </left>
      <right style="medium">
        <color rgb="FFE7E7E7"/>
      </right>
      <top/>
      <bottom style="medium">
        <color rgb="FFE7E7E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E7E7E7"/>
      </left>
      <right/>
      <top style="medium">
        <color rgb="FFE7E7E7"/>
      </top>
      <bottom style="medium">
        <color rgb="FFE7E7E7"/>
      </bottom>
      <diagonal/>
    </border>
    <border>
      <left/>
      <right/>
      <top style="medium">
        <color rgb="FFE7E7E7"/>
      </top>
      <bottom style="medium">
        <color rgb="FFE7E7E7"/>
      </bottom>
      <diagonal/>
    </border>
    <border>
      <left/>
      <right style="medium">
        <color rgb="FFE7E7E7"/>
      </right>
      <top style="medium">
        <color rgb="FFE7E7E7"/>
      </top>
      <bottom style="medium">
        <color rgb="FFE7E7E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E7E7E7"/>
      </right>
      <top style="medium">
        <color rgb="FFE7E7E7"/>
      </top>
      <bottom style="medium">
        <color rgb="FFE7E7E7"/>
      </bottom>
      <diagonal/>
    </border>
    <border>
      <left style="medium">
        <color rgb="FFE7E7E7"/>
      </left>
      <right style="medium">
        <color indexed="64"/>
      </right>
      <top style="medium">
        <color rgb="FFE7E7E7"/>
      </top>
      <bottom style="medium">
        <color rgb="FFE7E7E7"/>
      </bottom>
      <diagonal/>
    </border>
    <border>
      <left style="medium">
        <color indexed="64"/>
      </left>
      <right style="medium">
        <color rgb="FFE7E7E7"/>
      </right>
      <top style="medium">
        <color rgb="FFE7E7E7"/>
      </top>
      <bottom style="medium">
        <color indexed="64"/>
      </bottom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 style="medium">
        <color indexed="64"/>
      </bottom>
      <diagonal/>
    </border>
    <border>
      <left style="medium">
        <color rgb="FFE7E7E7"/>
      </left>
      <right style="medium">
        <color indexed="64"/>
      </right>
      <top style="medium">
        <color rgb="FFE7E7E7"/>
      </top>
      <bottom style="medium">
        <color indexed="64"/>
      </bottom>
      <diagonal/>
    </border>
    <border>
      <left/>
      <right/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33ACFF"/>
      </left>
      <right style="medium">
        <color rgb="FF33ACFF"/>
      </right>
      <top style="thin">
        <color indexed="64"/>
      </top>
      <bottom style="thin">
        <color indexed="64"/>
      </bottom>
      <diagonal/>
    </border>
    <border>
      <left style="medium">
        <color rgb="FFE7E7E7"/>
      </left>
      <right/>
      <top/>
      <bottom style="medium">
        <color rgb="FFE7E7E7"/>
      </bottom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/>
      <diagonal/>
    </border>
    <border>
      <left style="medium">
        <color rgb="FF33ACFF"/>
      </left>
      <right style="medium">
        <color rgb="FF33ACFF"/>
      </right>
      <top style="medium">
        <color rgb="FF33AC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ECECE"/>
      </left>
      <right style="medium">
        <color rgb="FFCECECE"/>
      </right>
      <top style="medium">
        <color rgb="FFCECECE"/>
      </top>
      <bottom style="medium">
        <color rgb="FFCECECE"/>
      </bottom>
      <diagonal/>
    </border>
    <border>
      <left/>
      <right/>
      <top/>
      <bottom style="medium">
        <color rgb="FFCECECE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</borders>
  <cellStyleXfs count="12797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89" fontId="18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30" fillId="0" borderId="0" applyFont="0" applyFill="0" applyBorder="0" applyAlignment="0" applyProtection="0"/>
    <xf numFmtId="190" fontId="18" fillId="0" borderId="0" applyFill="0" applyBorder="0" applyProtection="0"/>
    <xf numFmtId="193" fontId="30" fillId="0" borderId="0" applyFont="0" applyFill="0" applyBorder="0" applyAlignment="0" applyProtection="0"/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38" fontId="19" fillId="0" borderId="0" applyFill="0" applyBorder="0" applyAlignment="0" applyProtection="0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24" fontId="19" fillId="0" borderId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40" fontId="19" fillId="0" borderId="0" applyFont="0" applyFill="0" applyBorder="0" applyAlignment="0" applyProtection="0"/>
    <xf numFmtId="181" fontId="15" fillId="0" borderId="0" applyFont="0" applyFill="0" applyBorder="0" applyAlignment="0" applyProtection="0">
      <alignment vertical="center"/>
    </xf>
    <xf numFmtId="40" fontId="19" fillId="0" borderId="0" applyFont="0" applyFill="0" applyBorder="0" applyAlignment="0" applyProtection="0"/>
    <xf numFmtId="0" fontId="17" fillId="0" borderId="6" applyNumberFormat="0" applyFont="0" applyFill="0" applyAlignment="0">
      <alignment horizontal="center" vertical="center"/>
    </xf>
    <xf numFmtId="195" fontId="29" fillId="0" borderId="1">
      <alignment vertical="center"/>
    </xf>
    <xf numFmtId="191" fontId="21" fillId="0" borderId="0">
      <alignment vertical="center"/>
      <protection locked="0"/>
    </xf>
    <xf numFmtId="191" fontId="21" fillId="0" borderId="0">
      <alignment vertical="center"/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 applyFont="0" applyFill="0" applyBorder="0" applyAlignment="0" applyProtection="0"/>
    <xf numFmtId="0" fontId="25" fillId="0" borderId="0" applyFont="0" applyFill="0" applyBorder="0" applyAlignment="0" applyProtection="0"/>
    <xf numFmtId="191" fontId="22" fillId="0" borderId="0">
      <alignment vertical="center"/>
      <protection locked="0"/>
    </xf>
    <xf numFmtId="194" fontId="31" fillId="0" borderId="0">
      <protection locked="0"/>
    </xf>
    <xf numFmtId="191" fontId="23" fillId="0" borderId="0">
      <alignment vertical="center"/>
      <protection locked="0"/>
    </xf>
    <xf numFmtId="191" fontId="22" fillId="0" borderId="0">
      <alignment vertical="center"/>
      <protection locked="0"/>
    </xf>
    <xf numFmtId="0" fontId="33" fillId="0" borderId="0" applyFont="0" applyFill="0" applyBorder="0" applyAlignment="0" applyProtection="0"/>
    <xf numFmtId="194" fontId="31" fillId="0" borderId="0">
      <protection locked="0"/>
    </xf>
    <xf numFmtId="191" fontId="21" fillId="0" borderId="0">
      <alignment vertical="center"/>
      <protection locked="0"/>
    </xf>
    <xf numFmtId="191" fontId="21" fillId="0" borderId="0">
      <alignment vertical="center"/>
      <protection locked="0"/>
    </xf>
    <xf numFmtId="191" fontId="21" fillId="0" borderId="0">
      <alignment vertical="center"/>
      <protection locked="0"/>
    </xf>
    <xf numFmtId="191" fontId="21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1" fillId="0" borderId="0">
      <alignment vertical="center"/>
      <protection locked="0"/>
    </xf>
    <xf numFmtId="191" fontId="21" fillId="0" borderId="0">
      <alignment vertical="center"/>
      <protection locked="0"/>
    </xf>
    <xf numFmtId="194" fontId="31" fillId="0" borderId="0">
      <protection locked="0"/>
    </xf>
    <xf numFmtId="194" fontId="31" fillId="0" borderId="0">
      <protection locked="0"/>
    </xf>
    <xf numFmtId="0" fontId="18" fillId="0" borderId="0" applyFont="0" applyFill="0" applyBorder="0" applyAlignment="0" applyProtection="0"/>
    <xf numFmtId="0" fontId="25" fillId="0" borderId="0"/>
    <xf numFmtId="0" fontId="2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6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25" fillId="0" borderId="0"/>
    <xf numFmtId="0" fontId="34" fillId="0" borderId="0" applyProtection="0"/>
    <xf numFmtId="0" fontId="25" fillId="0" borderId="0"/>
    <xf numFmtId="0" fontId="1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 applyFont="0" applyFill="0" applyBorder="0" applyAlignment="0" applyProtection="0"/>
    <xf numFmtId="0" fontId="30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 applyFont="0" applyFill="0" applyBorder="0" applyAlignment="0" applyProtection="0"/>
    <xf numFmtId="0" fontId="30" fillId="0" borderId="0"/>
    <xf numFmtId="0" fontId="19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0" fillId="0" borderId="0"/>
    <xf numFmtId="0" fontId="18" fillId="0" borderId="0" applyFont="0" applyFill="0" applyBorder="0" applyAlignment="0" applyProtection="0"/>
    <xf numFmtId="0" fontId="25" fillId="0" borderId="0"/>
    <xf numFmtId="0" fontId="25" fillId="0" borderId="0"/>
    <xf numFmtId="189" fontId="26" fillId="0" borderId="0" applyFont="0" applyFill="0" applyBorder="0" applyAlignment="0" applyProtection="0"/>
    <xf numFmtId="0" fontId="25" fillId="0" borderId="0"/>
    <xf numFmtId="0" fontId="34" fillId="0" borderId="0" applyProtection="0"/>
    <xf numFmtId="0" fontId="18" fillId="0" borderId="0" applyFont="0" applyFill="0" applyBorder="0" applyAlignment="0" applyProtection="0"/>
    <xf numFmtId="192" fontId="27" fillId="0" borderId="0" applyFont="0" applyFill="0" applyBorder="0" applyAlignment="0" applyProtection="0"/>
    <xf numFmtId="0" fontId="18" fillId="0" borderId="0"/>
    <xf numFmtId="0" fontId="25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18" fillId="0" borderId="0" applyFont="0" applyFill="0" applyBorder="0" applyAlignment="0" applyProtection="0"/>
    <xf numFmtId="0" fontId="19" fillId="0" borderId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0" fontId="30" fillId="0" borderId="0"/>
    <xf numFmtId="0" fontId="25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192" fontId="2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34" fillId="0" borderId="0" applyProtection="0"/>
    <xf numFmtId="0" fontId="25" fillId="0" borderId="0"/>
    <xf numFmtId="0" fontId="19" fillId="0" borderId="0"/>
    <xf numFmtId="0" fontId="15" fillId="0" borderId="0"/>
    <xf numFmtId="0" fontId="25" fillId="0" borderId="0"/>
    <xf numFmtId="191" fontId="24" fillId="0" borderId="0">
      <alignment vertical="center"/>
      <protection locked="0"/>
    </xf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5" fillId="0" borderId="0">
      <protection locked="0"/>
    </xf>
    <xf numFmtId="0" fontId="25" fillId="0" borderId="0"/>
    <xf numFmtId="0" fontId="16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30" fillId="0" borderId="0"/>
    <xf numFmtId="0" fontId="35" fillId="0" borderId="0">
      <protection locked="0"/>
    </xf>
    <xf numFmtId="0" fontId="19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0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8" fillId="0" borderId="0" applyFont="0" applyFill="0" applyBorder="0" applyAlignment="0" applyProtection="0"/>
    <xf numFmtId="0" fontId="25" fillId="0" borderId="0"/>
    <xf numFmtId="0" fontId="25" fillId="0" borderId="0"/>
    <xf numFmtId="0" fontId="1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19" fillId="0" borderId="0"/>
    <xf numFmtId="0" fontId="19" fillId="0" borderId="0"/>
    <xf numFmtId="0" fontId="25" fillId="0" borderId="0"/>
    <xf numFmtId="0" fontId="16" fillId="0" borderId="0" applyFont="0" applyFill="0" applyBorder="0" applyAlignment="0" applyProtection="0"/>
    <xf numFmtId="0" fontId="25" fillId="0" borderId="0"/>
    <xf numFmtId="0" fontId="32" fillId="0" borderId="0"/>
    <xf numFmtId="0" fontId="30" fillId="0" borderId="0"/>
    <xf numFmtId="0" fontId="15" fillId="0" borderId="0"/>
    <xf numFmtId="0" fontId="25" fillId="0" borderId="0"/>
    <xf numFmtId="0" fontId="16" fillId="0" borderId="0"/>
    <xf numFmtId="0" fontId="25" fillId="0" borderId="0"/>
    <xf numFmtId="0" fontId="15" fillId="0" borderId="0"/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4" fontId="35" fillId="0" borderId="0">
      <protection locked="0"/>
    </xf>
    <xf numFmtId="0" fontId="2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6" fillId="0" borderId="0"/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4" fontId="35" fillId="0" borderId="0">
      <protection locked="0"/>
    </xf>
    <xf numFmtId="0" fontId="19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 applyFont="0" applyFill="0" applyBorder="0" applyAlignment="0" applyProtection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0" fillId="0" borderId="0"/>
    <xf numFmtId="0" fontId="19" fillId="0" borderId="0"/>
    <xf numFmtId="0" fontId="30" fillId="0" borderId="0"/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34" fillId="0" borderId="0" applyProtection="0"/>
    <xf numFmtId="0" fontId="18" fillId="0" borderId="0" applyFont="0" applyFill="0" applyBorder="0" applyAlignment="0" applyProtection="0"/>
    <xf numFmtId="0" fontId="25" fillId="0" borderId="0"/>
    <xf numFmtId="0" fontId="25" fillId="0" borderId="0"/>
    <xf numFmtId="192" fontId="28" fillId="0" borderId="0" applyFont="0" applyFill="0" applyBorder="0" applyAlignment="0" applyProtection="0"/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0" fontId="19" fillId="0" borderId="0"/>
    <xf numFmtId="0" fontId="19" fillId="0" borderId="0"/>
    <xf numFmtId="0" fontId="19" fillId="0" borderId="0"/>
    <xf numFmtId="0" fontId="16" fillId="0" borderId="0" applyFont="0" applyFill="0" applyBorder="0" applyAlignment="0" applyProtection="0"/>
    <xf numFmtId="0" fontId="25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92" fontId="28" fillId="0" borderId="0" applyFont="0" applyFill="0" applyBorder="0" applyAlignment="0" applyProtection="0"/>
    <xf numFmtId="0" fontId="15" fillId="0" borderId="0"/>
    <xf numFmtId="0" fontId="1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30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25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/>
    <xf numFmtId="192" fontId="28" fillId="0" borderId="0" applyFont="0" applyFill="0" applyBorder="0" applyAlignment="0" applyProtection="0"/>
    <xf numFmtId="191" fontId="22" fillId="0" borderId="0">
      <alignment vertical="center"/>
      <protection locked="0"/>
    </xf>
    <xf numFmtId="191" fontId="22" fillId="0" borderId="0">
      <alignment vertical="center"/>
      <protection locked="0"/>
    </xf>
    <xf numFmtId="191" fontId="22" fillId="0" borderId="0">
      <alignment vertical="center"/>
      <protection locked="0"/>
    </xf>
    <xf numFmtId="191" fontId="22" fillId="0" borderId="0">
      <alignment vertical="center"/>
      <protection locked="0"/>
    </xf>
    <xf numFmtId="191" fontId="22" fillId="0" borderId="0">
      <alignment vertical="center"/>
      <protection locked="0"/>
    </xf>
    <xf numFmtId="191" fontId="22" fillId="0" borderId="0">
      <alignment vertical="center"/>
      <protection locked="0"/>
    </xf>
    <xf numFmtId="191" fontId="22" fillId="0" borderId="0">
      <alignment vertical="center"/>
      <protection locked="0"/>
    </xf>
    <xf numFmtId="191" fontId="22" fillId="0" borderId="0">
      <alignment vertical="center"/>
      <protection locked="0"/>
    </xf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19" fillId="0" borderId="0"/>
    <xf numFmtId="0" fontId="30" fillId="0" borderId="0"/>
    <xf numFmtId="0" fontId="34" fillId="0" borderId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9" fillId="0" borderId="0"/>
    <xf numFmtId="192" fontId="28" fillId="0" borderId="0" applyFont="0" applyFill="0" applyBorder="0" applyAlignment="0" applyProtection="0"/>
    <xf numFmtId="0" fontId="16" fillId="0" borderId="0"/>
    <xf numFmtId="0" fontId="30" fillId="0" borderId="0"/>
    <xf numFmtId="0" fontId="25" fillId="0" borderId="0"/>
    <xf numFmtId="0" fontId="16" fillId="0" borderId="0"/>
    <xf numFmtId="0" fontId="25" fillId="0" borderId="0"/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191" fontId="24" fillId="0" borderId="0">
      <alignment vertical="center"/>
      <protection locked="0"/>
    </xf>
    <xf numFmtId="0" fontId="19" fillId="0" borderId="0"/>
    <xf numFmtId="0" fontId="19" fillId="0" borderId="0"/>
    <xf numFmtId="0" fontId="25" fillId="0" borderId="0"/>
    <xf numFmtId="0" fontId="19" fillId="0" borderId="0"/>
    <xf numFmtId="0" fontId="16" fillId="0" borderId="0" applyFont="0" applyFill="0" applyBorder="0" applyAlignment="0" applyProtection="0"/>
    <xf numFmtId="192" fontId="28" fillId="0" borderId="0" applyFont="0" applyFill="0" applyBorder="0" applyAlignment="0" applyProtection="0"/>
    <xf numFmtId="0" fontId="35" fillId="0" borderId="0">
      <protection locked="0"/>
    </xf>
    <xf numFmtId="0" fontId="35" fillId="0" borderId="0"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6" fillId="0" borderId="0" applyFont="0" applyFill="0" applyBorder="0" applyAlignment="0" applyProtection="0"/>
    <xf numFmtId="0" fontId="34" fillId="0" borderId="0" applyProtection="0"/>
    <xf numFmtId="0" fontId="25" fillId="0" borderId="0"/>
    <xf numFmtId="0" fontId="19" fillId="0" borderId="0"/>
    <xf numFmtId="0" fontId="30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5" fillId="0" borderId="0"/>
    <xf numFmtId="0" fontId="19" fillId="0" borderId="0"/>
    <xf numFmtId="0" fontId="25" fillId="0" borderId="0"/>
    <xf numFmtId="0" fontId="19" fillId="0" borderId="0"/>
    <xf numFmtId="0" fontId="2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192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30" fillId="0" borderId="0"/>
    <xf numFmtId="0" fontId="25" fillId="0" borderId="0"/>
    <xf numFmtId="0" fontId="2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4" fontId="35" fillId="0" borderId="0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5" fillId="0" borderId="0"/>
    <xf numFmtId="0" fontId="25" fillId="0" borderId="0" applyNumberFormat="0" applyFill="0" applyBorder="0" applyAlignment="0" applyProtection="0"/>
    <xf numFmtId="0" fontId="61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99" fontId="25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9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" fillId="0" borderId="0"/>
    <xf numFmtId="0" fontId="63" fillId="0" borderId="0"/>
    <xf numFmtId="0" fontId="64" fillId="0" borderId="0">
      <alignment vertical="center"/>
    </xf>
    <xf numFmtId="0" fontId="65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6" borderId="0" applyNumberFormat="0" applyBorder="0" applyAlignment="0" applyProtection="0"/>
    <xf numFmtId="0" fontId="68" fillId="17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6" borderId="0" applyNumberFormat="0" applyBorder="0" applyAlignment="0" applyProtection="0"/>
    <xf numFmtId="0" fontId="68" fillId="17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68" fillId="20" borderId="0" applyNumberFormat="0" applyBorder="0" applyAlignment="0" applyProtection="0"/>
    <xf numFmtId="0" fontId="68" fillId="21" borderId="0" applyNumberFormat="0" applyBorder="0" applyAlignment="0" applyProtection="0"/>
    <xf numFmtId="0" fontId="68" fillId="23" borderId="0" applyNumberFormat="0" applyBorder="0" applyAlignment="0" applyProtection="0"/>
    <xf numFmtId="0" fontId="68" fillId="17" borderId="0" applyNumberFormat="0" applyBorder="0" applyAlignment="0" applyProtection="0"/>
    <xf numFmtId="0" fontId="68" fillId="20" borderId="0" applyNumberFormat="0" applyBorder="0" applyAlignment="0" applyProtection="0"/>
    <xf numFmtId="0" fontId="68" fillId="24" borderId="0" applyNumberFormat="0" applyBorder="0" applyAlignment="0" applyProtection="0"/>
    <xf numFmtId="0" fontId="68" fillId="20" borderId="0" applyNumberFormat="0" applyBorder="0" applyAlignment="0" applyProtection="0"/>
    <xf numFmtId="0" fontId="68" fillId="21" borderId="0" applyNumberFormat="0" applyBorder="0" applyAlignment="0" applyProtection="0"/>
    <xf numFmtId="0" fontId="68" fillId="23" borderId="0" applyNumberFormat="0" applyBorder="0" applyAlignment="0" applyProtection="0"/>
    <xf numFmtId="0" fontId="68" fillId="17" borderId="0" applyNumberFormat="0" applyBorder="0" applyAlignment="0" applyProtection="0"/>
    <xf numFmtId="0" fontId="68" fillId="20" borderId="0" applyNumberFormat="0" applyBorder="0" applyAlignment="0" applyProtection="0"/>
    <xf numFmtId="0" fontId="68" fillId="24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69" fillId="26" borderId="0" applyNumberFormat="0" applyBorder="0" applyAlignment="0" applyProtection="0"/>
    <xf numFmtId="0" fontId="69" fillId="21" borderId="0" applyNumberFormat="0" applyBorder="0" applyAlignment="0" applyProtection="0"/>
    <xf numFmtId="0" fontId="69" fillId="23" borderId="0" applyNumberFormat="0" applyBorder="0" applyAlignment="0" applyProtection="0"/>
    <xf numFmtId="0" fontId="69" fillId="27" borderId="0" applyNumberFormat="0" applyBorder="0" applyAlignment="0" applyProtection="0"/>
    <xf numFmtId="0" fontId="69" fillId="28" borderId="0" applyNumberFormat="0" applyBorder="0" applyAlignment="0" applyProtection="0"/>
    <xf numFmtId="0" fontId="69" fillId="29" borderId="0" applyNumberFormat="0" applyBorder="0" applyAlignment="0" applyProtection="0"/>
    <xf numFmtId="0" fontId="69" fillId="26" borderId="0" applyNumberFormat="0" applyBorder="0" applyAlignment="0" applyProtection="0"/>
    <xf numFmtId="0" fontId="69" fillId="21" borderId="0" applyNumberFormat="0" applyBorder="0" applyAlignment="0" applyProtection="0"/>
    <xf numFmtId="0" fontId="69" fillId="23" borderId="0" applyNumberFormat="0" applyBorder="0" applyAlignment="0" applyProtection="0"/>
    <xf numFmtId="0" fontId="69" fillId="27" borderId="0" applyNumberFormat="0" applyBorder="0" applyAlignment="0" applyProtection="0"/>
    <xf numFmtId="0" fontId="69" fillId="28" borderId="0" applyNumberFormat="0" applyBorder="0" applyAlignment="0" applyProtection="0"/>
    <xf numFmtId="0" fontId="69" fillId="29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1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1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1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1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1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1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70" fillId="0" borderId="0" applyNumberFormat="0" applyFont="0" applyBorder="0" applyAlignment="0"/>
    <xf numFmtId="199" fontId="25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69" fillId="31" borderId="0" applyNumberFormat="0" applyBorder="0" applyAlignment="0" applyProtection="0"/>
    <xf numFmtId="0" fontId="69" fillId="32" borderId="0" applyNumberFormat="0" applyBorder="0" applyAlignment="0" applyProtection="0"/>
    <xf numFmtId="0" fontId="69" fillId="33" borderId="0" applyNumberFormat="0" applyBorder="0" applyAlignment="0" applyProtection="0"/>
    <xf numFmtId="0" fontId="69" fillId="27" borderId="0" applyNumberFormat="0" applyBorder="0" applyAlignment="0" applyProtection="0"/>
    <xf numFmtId="0" fontId="69" fillId="28" borderId="0" applyNumberFormat="0" applyBorder="0" applyAlignment="0" applyProtection="0"/>
    <xf numFmtId="0" fontId="69" fillId="30" borderId="0" applyNumberFormat="0" applyBorder="0" applyAlignment="0" applyProtection="0"/>
    <xf numFmtId="0" fontId="95" fillId="0" borderId="0" applyFont="0" applyFill="0" applyBorder="0" applyAlignment="0" applyProtection="0"/>
    <xf numFmtId="189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207" fontId="94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69" fillId="31" borderId="0" applyNumberFormat="0" applyBorder="0" applyAlignment="0" applyProtection="0"/>
    <xf numFmtId="0" fontId="69" fillId="32" borderId="0" applyNumberFormat="0" applyBorder="0" applyAlignment="0" applyProtection="0"/>
    <xf numFmtId="0" fontId="69" fillId="33" borderId="0" applyNumberFormat="0" applyBorder="0" applyAlignment="0" applyProtection="0"/>
    <xf numFmtId="0" fontId="69" fillId="27" borderId="0" applyNumberFormat="0" applyBorder="0" applyAlignment="0" applyProtection="0"/>
    <xf numFmtId="0" fontId="69" fillId="28" borderId="0" applyNumberFormat="0" applyBorder="0" applyAlignment="0" applyProtection="0"/>
    <xf numFmtId="0" fontId="69" fillId="30" borderId="0" applyNumberFormat="0" applyBorder="0" applyAlignment="0" applyProtection="0"/>
    <xf numFmtId="0" fontId="42" fillId="0" borderId="0">
      <alignment horizontal="center" wrapText="1"/>
      <protection locked="0"/>
    </xf>
    <xf numFmtId="0" fontId="15" fillId="0" borderId="0" applyFont="0" applyFill="0" applyBorder="0" applyAlignment="0" applyProtection="0"/>
    <xf numFmtId="199" fontId="94" fillId="0" borderId="0" applyFont="0" applyFill="0" applyBorder="0" applyAlignment="0" applyProtection="0"/>
    <xf numFmtId="0" fontId="95" fillId="0" borderId="0" applyFont="0" applyFill="0" applyBorder="0" applyAlignment="0" applyProtection="0"/>
    <xf numFmtId="193" fontId="94" fillId="0" borderId="0" applyFont="0" applyFill="0" applyBorder="0" applyAlignment="0" applyProtection="0"/>
    <xf numFmtId="0" fontId="98" fillId="34" borderId="17" applyNumberFormat="0" applyAlignment="0" applyProtection="0"/>
    <xf numFmtId="0" fontId="18" fillId="0" borderId="0" applyFont="0" applyFill="0" applyBorder="0" applyAlignment="0" applyProtection="0"/>
    <xf numFmtId="0" fontId="99" fillId="15" borderId="0" applyNumberFormat="0" applyBorder="0" applyAlignment="0" applyProtection="0"/>
    <xf numFmtId="0" fontId="100" fillId="34" borderId="18" applyNumberFormat="0" applyAlignment="0" applyProtection="0"/>
    <xf numFmtId="0" fontId="15" fillId="0" borderId="0" applyFont="0" applyFill="0" applyBorder="0" applyAlignment="0" applyProtection="0">
      <alignment horizontal="right"/>
    </xf>
    <xf numFmtId="0" fontId="101" fillId="0" borderId="0"/>
    <xf numFmtId="208" fontId="102" fillId="0" borderId="0" applyNumberFormat="0" applyFill="0" applyBorder="0" applyAlignment="0" applyProtection="0">
      <alignment horizontal="center"/>
      <protection locked="0"/>
    </xf>
    <xf numFmtId="0" fontId="103" fillId="0" borderId="0"/>
    <xf numFmtId="193" fontId="25" fillId="0" borderId="0" applyFont="0" applyFill="0" applyBorder="0" applyAlignment="0" applyProtection="0"/>
    <xf numFmtId="0" fontId="97" fillId="0" borderId="0"/>
    <xf numFmtId="0" fontId="104" fillId="0" borderId="0"/>
    <xf numFmtId="0" fontId="91" fillId="0" borderId="0"/>
    <xf numFmtId="0" fontId="89" fillId="0" borderId="0"/>
    <xf numFmtId="0" fontId="88" fillId="0" borderId="0"/>
    <xf numFmtId="0" fontId="94" fillId="0" borderId="0"/>
    <xf numFmtId="0" fontId="95" fillId="0" borderId="0"/>
    <xf numFmtId="0" fontId="105" fillId="0" borderId="0"/>
    <xf numFmtId="0" fontId="106" fillId="0" borderId="0"/>
    <xf numFmtId="0" fontId="105" fillId="0" borderId="0"/>
    <xf numFmtId="0" fontId="106" fillId="0" borderId="0"/>
    <xf numFmtId="0" fontId="107" fillId="0" borderId="0"/>
    <xf numFmtId="0" fontId="108" fillId="0" borderId="0"/>
    <xf numFmtId="0" fontId="94" fillId="0" borderId="0"/>
    <xf numFmtId="0" fontId="95" fillId="0" borderId="0"/>
    <xf numFmtId="0" fontId="25" fillId="0" borderId="0"/>
    <xf numFmtId="0" fontId="94" fillId="0" borderId="0"/>
    <xf numFmtId="0" fontId="95" fillId="0" borderId="0"/>
    <xf numFmtId="0" fontId="107" fillId="0" borderId="0"/>
    <xf numFmtId="0" fontId="108" fillId="0" borderId="0"/>
    <xf numFmtId="209" fontId="25" fillId="0" borderId="0" applyFill="0" applyBorder="0" applyAlignment="0"/>
    <xf numFmtId="210" fontId="18" fillId="0" borderId="0" applyFill="0" applyBorder="0" applyAlignment="0"/>
    <xf numFmtId="185" fontId="109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213" fontId="18" fillId="0" borderId="0" applyFill="0" applyBorder="0" applyAlignment="0"/>
    <xf numFmtId="214" fontId="18" fillId="0" borderId="0" applyFill="0" applyBorder="0" applyAlignment="0"/>
    <xf numFmtId="210" fontId="18" fillId="0" borderId="0" applyFill="0" applyBorder="0" applyAlignment="0"/>
    <xf numFmtId="0" fontId="100" fillId="34" borderId="18" applyNumberFormat="0" applyAlignment="0" applyProtection="0"/>
    <xf numFmtId="0" fontId="110" fillId="0" borderId="0"/>
    <xf numFmtId="0" fontId="111" fillId="35" borderId="19" applyNumberFormat="0" applyAlignment="0" applyProtection="0"/>
    <xf numFmtId="197" fontId="40" fillId="0" borderId="0" applyFill="0" applyBorder="0" applyAlignment="0" applyProtection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38" fontId="19" fillId="0" borderId="0" applyFont="0" applyFill="0" applyBorder="0" applyAlignment="0" applyProtection="0"/>
    <xf numFmtId="213" fontId="18" fillId="0" borderId="0" applyFont="0" applyFill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215" fontId="30" fillId="0" borderId="0"/>
    <xf numFmtId="0" fontId="25" fillId="0" borderId="0" applyFont="0" applyFill="0" applyBorder="0" applyAlignment="0" applyProtection="0"/>
    <xf numFmtId="3" fontId="40" fillId="0" borderId="0" applyFill="0" applyBorder="0" applyAlignment="0" applyProtection="0"/>
    <xf numFmtId="0" fontId="113" fillId="0" borderId="0" applyNumberFormat="0" applyAlignment="0">
      <alignment horizontal="left"/>
    </xf>
    <xf numFmtId="0" fontId="16" fillId="0" borderId="0" applyFont="0" applyFill="0" applyBorder="0" applyAlignment="0" applyProtection="0"/>
    <xf numFmtId="180" fontId="40" fillId="0" borderId="0" applyFill="0" applyBorder="0" applyAlignment="0" applyProtection="0"/>
    <xf numFmtId="216" fontId="15" fillId="0" borderId="0" applyFont="0" applyFill="0" applyBorder="0" applyAlignment="0" applyProtection="0"/>
    <xf numFmtId="217" fontId="15" fillId="0" borderId="0" applyFont="0" applyFill="0" applyBorder="0" applyAlignment="0" applyProtection="0"/>
    <xf numFmtId="179" fontId="40" fillId="0" borderId="0" applyFill="0" applyBorder="0" applyAlignment="0" applyProtection="0"/>
    <xf numFmtId="218" fontId="25" fillId="0" borderId="0"/>
    <xf numFmtId="0" fontId="15" fillId="0" borderId="0" applyFont="0" applyFill="0" applyBorder="0" applyAlignment="0" applyProtection="0"/>
    <xf numFmtId="0" fontId="114" fillId="0" borderId="0"/>
    <xf numFmtId="0" fontId="114" fillId="0" borderId="20"/>
    <xf numFmtId="198" fontId="40" fillId="0" borderId="0" applyFill="0" applyBorder="0" applyAlignment="0" applyProtection="0"/>
    <xf numFmtId="15" fontId="115" fillId="0" borderId="0" applyFill="0" applyBorder="0" applyAlignment="0" applyProtection="0"/>
    <xf numFmtId="219" fontId="25" fillId="0" borderId="0">
      <protection locked="0"/>
    </xf>
    <xf numFmtId="220" fontId="25" fillId="0" borderId="0" applyFont="0" applyFill="0" applyBorder="0" applyAlignment="0" applyProtection="0"/>
    <xf numFmtId="221" fontId="25" fillId="0" borderId="0"/>
    <xf numFmtId="222" fontId="25" fillId="0" borderId="0" applyFill="0" applyBorder="0" applyAlignment="0" applyProtection="0"/>
    <xf numFmtId="223" fontId="25" fillId="0" borderId="0" applyFill="0" applyBorder="0" applyAlignment="0" applyProtection="0"/>
    <xf numFmtId="222" fontId="25" fillId="0" borderId="0" applyFill="0" applyBorder="0" applyAlignment="0" applyProtection="0"/>
    <xf numFmtId="199" fontId="25" fillId="0" borderId="0" applyFont="0" applyFill="0" applyBorder="0" applyAlignment="0" applyProtection="0"/>
    <xf numFmtId="0" fontId="116" fillId="19" borderId="18" applyNumberFormat="0" applyAlignment="0" applyProtection="0"/>
    <xf numFmtId="0" fontId="117" fillId="0" borderId="0" applyNumberFormat="0" applyAlignment="0">
      <alignment horizontal="left"/>
    </xf>
    <xf numFmtId="0" fontId="118" fillId="0" borderId="21" applyNumberFormat="0" applyFill="0" applyAlignment="0" applyProtection="0"/>
    <xf numFmtId="0" fontId="119" fillId="0" borderId="0" applyNumberFormat="0" applyFill="0" applyBorder="0" applyAlignment="0" applyProtection="0"/>
    <xf numFmtId="224" fontId="15" fillId="0" borderId="0" applyFont="0" applyFill="0" applyBorder="0" applyAlignment="0" applyProtection="0">
      <alignment vertical="center"/>
    </xf>
    <xf numFmtId="0" fontId="119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120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120" fillId="0" borderId="0">
      <protection locked="0"/>
    </xf>
    <xf numFmtId="2" fontId="40" fillId="0" borderId="0" applyFill="0" applyBorder="0" applyAlignment="0" applyProtection="0"/>
    <xf numFmtId="0" fontId="121" fillId="16" borderId="0" applyNumberFormat="0" applyBorder="0" applyAlignment="0" applyProtection="0"/>
    <xf numFmtId="38" fontId="122" fillId="36" borderId="0" applyNumberFormat="0" applyBorder="0" applyAlignment="0" applyProtection="0"/>
    <xf numFmtId="38" fontId="122" fillId="37" borderId="0" applyNumberFormat="0" applyBorder="0" applyAlignment="0" applyProtection="0"/>
    <xf numFmtId="38" fontId="122" fillId="37" borderId="0" applyNumberFormat="0" applyBorder="0" applyAlignment="0" applyProtection="0"/>
    <xf numFmtId="38" fontId="122" fillId="37" borderId="0" applyNumberFormat="0" applyBorder="0" applyAlignment="0" applyProtection="0"/>
    <xf numFmtId="0" fontId="121" fillId="16" borderId="0" applyNumberFormat="0" applyBorder="0" applyAlignment="0" applyProtection="0"/>
    <xf numFmtId="0" fontId="123" fillId="0" borderId="0" applyAlignment="0">
      <alignment horizontal="right"/>
    </xf>
    <xf numFmtId="0" fontId="43" fillId="0" borderId="0"/>
    <xf numFmtId="0" fontId="124" fillId="0" borderId="0"/>
    <xf numFmtId="0" fontId="125" fillId="0" borderId="0">
      <alignment horizontal="left"/>
    </xf>
    <xf numFmtId="0" fontId="25" fillId="0" borderId="0"/>
    <xf numFmtId="0" fontId="25" fillId="0" borderId="0"/>
    <xf numFmtId="0" fontId="126" fillId="0" borderId="0"/>
    <xf numFmtId="186" fontId="127" fillId="38" borderId="0">
      <alignment wrapText="1"/>
    </xf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28" fillId="0" borderId="22" applyNumberFormat="0" applyFill="0" applyAlignment="0" applyProtection="0"/>
    <xf numFmtId="0" fontId="128" fillId="0" borderId="0" applyNumberFormat="0" applyFill="0" applyBorder="0" applyAlignment="0" applyProtection="0"/>
    <xf numFmtId="198" fontId="40" fillId="0" borderId="0" applyFill="0" applyBorder="0" applyAlignment="0" applyProtection="0"/>
    <xf numFmtId="0" fontId="41" fillId="0" borderId="0" applyNumberFormat="0" applyFill="0" applyBorder="0" applyAlignment="0" applyProtection="0"/>
    <xf numFmtId="0" fontId="129" fillId="0" borderId="0" applyNumberFormat="0" applyFill="0" applyBorder="0" applyAlignment="0" applyProtection="0">
      <alignment vertical="top"/>
      <protection locked="0"/>
    </xf>
    <xf numFmtId="0" fontId="116" fillId="19" borderId="18" applyNumberFormat="0" applyAlignment="0" applyProtection="0"/>
    <xf numFmtId="10" fontId="122" fillId="36" borderId="1" applyNumberFormat="0" applyBorder="0" applyAlignment="0" applyProtection="0"/>
    <xf numFmtId="10" fontId="122" fillId="39" borderId="1" applyNumberFormat="0" applyBorder="0" applyAlignment="0" applyProtection="0"/>
    <xf numFmtId="10" fontId="122" fillId="39" borderId="1" applyNumberFormat="0" applyBorder="0" applyAlignment="0" applyProtection="0"/>
    <xf numFmtId="10" fontId="122" fillId="39" borderId="1" applyNumberFormat="0" applyBorder="0" applyAlignment="0" applyProtection="0"/>
    <xf numFmtId="10" fontId="122" fillId="39" borderId="0">
      <protection locked="0"/>
    </xf>
    <xf numFmtId="0" fontId="53" fillId="19" borderId="18" applyNumberFormat="0" applyAlignment="0" applyProtection="0">
      <alignment vertical="center"/>
    </xf>
    <xf numFmtId="0" fontId="130" fillId="0" borderId="16" applyNumberFormat="0" applyBorder="0" applyAlignment="0"/>
    <xf numFmtId="0" fontId="131" fillId="40" borderId="20"/>
    <xf numFmtId="0" fontId="30" fillId="0" borderId="0" applyNumberFormat="0" applyFont="0" applyFill="0" applyBorder="0" applyProtection="0">
      <alignment horizontal="left" vertical="center"/>
    </xf>
    <xf numFmtId="0" fontId="132" fillId="0" borderId="23" applyNumberFormat="0" applyFill="0" applyAlignment="0" applyProtection="0"/>
    <xf numFmtId="208" fontId="122" fillId="0" borderId="0" applyNumberFormat="0" applyFont="0" applyFill="0" applyBorder="0" applyAlignment="0">
      <protection hidden="1"/>
    </xf>
    <xf numFmtId="225" fontId="133" fillId="0" borderId="0">
      <alignment horizontal="left"/>
    </xf>
    <xf numFmtId="177" fontId="25" fillId="0" borderId="0" applyFont="0" applyFill="0" applyBorder="0" applyAlignment="0" applyProtection="0"/>
    <xf numFmtId="0" fontId="134" fillId="0" borderId="24"/>
    <xf numFmtId="226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0" fontId="135" fillId="0" borderId="5" applyNumberFormat="0">
      <alignment horizontal="right"/>
    </xf>
    <xf numFmtId="0" fontId="136" fillId="25" borderId="0" applyNumberFormat="0" applyBorder="0" applyAlignment="0" applyProtection="0"/>
    <xf numFmtId="0" fontId="103" fillId="0" borderId="0"/>
    <xf numFmtId="0" fontId="40" fillId="0" borderId="0" applyNumberFormat="0" applyFill="0" applyBorder="0" applyAlignment="0" applyProtection="0"/>
    <xf numFmtId="178" fontId="18" fillId="0" borderId="0"/>
    <xf numFmtId="0" fontId="18" fillId="0" borderId="0"/>
    <xf numFmtId="0" fontId="18" fillId="0" borderId="0"/>
    <xf numFmtId="0" fontId="18" fillId="0" borderId="0"/>
    <xf numFmtId="0" fontId="25" fillId="0" borderId="0" applyNumberFormat="0" applyFill="0" applyBorder="0" applyAlignment="0" applyProtection="0"/>
    <xf numFmtId="0" fontId="25" fillId="0" borderId="0">
      <alignment horizontal="left" vertical="center"/>
    </xf>
    <xf numFmtId="0" fontId="25" fillId="0" borderId="0"/>
    <xf numFmtId="208" fontId="115" fillId="0" borderId="0" applyNumberFormat="0" applyFill="0" applyBorder="0" applyAlignment="0" applyProtection="0"/>
    <xf numFmtId="0" fontId="25" fillId="0" borderId="0"/>
    <xf numFmtId="0" fontId="25" fillId="0" borderId="0"/>
    <xf numFmtId="0" fontId="25" fillId="22" borderId="25" applyNumberFormat="0" applyFont="0" applyAlignment="0" applyProtection="0"/>
    <xf numFmtId="0" fontId="25" fillId="22" borderId="25" applyNumberFormat="0" applyFont="0" applyAlignment="0" applyProtection="0"/>
    <xf numFmtId="0" fontId="19" fillId="0" borderId="0"/>
    <xf numFmtId="0" fontId="25" fillId="0" borderId="0" applyFont="0" applyFill="0" applyBorder="0" applyAlignment="0" applyProtection="0"/>
    <xf numFmtId="0" fontId="30" fillId="0" borderId="0"/>
    <xf numFmtId="0" fontId="98" fillId="34" borderId="17" applyNumberFormat="0" applyAlignment="0" applyProtection="0"/>
    <xf numFmtId="0" fontId="19" fillId="0" borderId="0"/>
    <xf numFmtId="10" fontId="40" fillId="0" borderId="0" applyFill="0" applyBorder="0" applyAlignment="0" applyProtection="0"/>
    <xf numFmtId="10" fontId="25" fillId="0" borderId="0" applyFont="0" applyFill="0" applyBorder="0" applyAlignment="0" applyProtection="0"/>
    <xf numFmtId="0" fontId="137" fillId="0" borderId="0" applyProtection="0"/>
    <xf numFmtId="0" fontId="114" fillId="0" borderId="0"/>
    <xf numFmtId="228" fontId="25" fillId="0" borderId="0" applyNumberFormat="0" applyFill="0" applyBorder="0" applyAlignment="0" applyProtection="0">
      <alignment horizontal="left"/>
    </xf>
    <xf numFmtId="38" fontId="19" fillId="0" borderId="0" applyFont="0" applyFill="0" applyBorder="0" applyAlignment="0" applyProtection="0"/>
    <xf numFmtId="0" fontId="99" fillId="15" borderId="0" applyNumberFormat="0" applyBorder="0" applyAlignment="0" applyProtection="0"/>
    <xf numFmtId="0" fontId="25" fillId="0" borderId="0"/>
    <xf numFmtId="0" fontId="30" fillId="0" borderId="0"/>
    <xf numFmtId="0" fontId="134" fillId="0" borderId="0"/>
    <xf numFmtId="40" fontId="138" fillId="0" borderId="0" applyBorder="0">
      <alignment horizontal="right"/>
    </xf>
    <xf numFmtId="0" fontId="114" fillId="0" borderId="20"/>
    <xf numFmtId="229" fontId="18" fillId="0" borderId="0">
      <alignment horizontal="center"/>
    </xf>
    <xf numFmtId="0" fontId="139" fillId="37" borderId="0">
      <alignment horizontal="centerContinuous"/>
    </xf>
    <xf numFmtId="0" fontId="140" fillId="41" borderId="0"/>
    <xf numFmtId="0" fontId="139" fillId="37" borderId="0">
      <alignment horizontal="centerContinuous"/>
    </xf>
    <xf numFmtId="0" fontId="40" fillId="0" borderId="26" applyNumberFormat="0" applyFill="0" applyAlignment="0" applyProtection="0"/>
    <xf numFmtId="0" fontId="131" fillId="0" borderId="27"/>
    <xf numFmtId="0" fontId="131" fillId="0" borderId="20"/>
    <xf numFmtId="0" fontId="141" fillId="0" borderId="0" applyNumberFormat="0" applyFill="0" applyBorder="0" applyAlignment="0" applyProtection="0"/>
    <xf numFmtId="0" fontId="142" fillId="0" borderId="28" applyNumberFormat="0" applyFill="0" applyAlignment="0" applyProtection="0"/>
    <xf numFmtId="0" fontId="143" fillId="0" borderId="29" applyNumberFormat="0" applyFill="0" applyAlignment="0" applyProtection="0"/>
    <xf numFmtId="0" fontId="128" fillId="0" borderId="22" applyNumberFormat="0" applyFill="0" applyAlignment="0" applyProtection="0"/>
    <xf numFmtId="0" fontId="128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28" fillId="0" borderId="0" applyNumberFormat="0" applyFont="0" applyFill="0" applyBorder="0" applyProtection="0">
      <alignment horizontal="center" vertical="center" wrapText="1"/>
    </xf>
    <xf numFmtId="0" fontId="111" fillId="35" borderId="19" applyNumberFormat="0" applyAlignment="0" applyProtection="0"/>
    <xf numFmtId="0" fontId="25" fillId="0" borderId="0"/>
    <xf numFmtId="0" fontId="71" fillId="0" borderId="0">
      <alignment vertical="center"/>
    </xf>
    <xf numFmtId="0" fontId="45" fillId="42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1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1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1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145" fillId="1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1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72" fillId="34" borderId="18" applyNumberFormat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146" fillId="44" borderId="11" applyNumberFormat="0" applyAlignment="0" applyProtection="0">
      <alignment vertical="center"/>
    </xf>
    <xf numFmtId="0" fontId="72" fillId="34" borderId="18" applyNumberFormat="0" applyAlignment="0" applyProtection="0">
      <alignment vertical="center"/>
    </xf>
    <xf numFmtId="0" fontId="72" fillId="34" borderId="18" applyNumberFormat="0" applyAlignment="0" applyProtection="0">
      <alignment vertical="center"/>
    </xf>
    <xf numFmtId="200" fontId="16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147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47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147" fillId="17" borderId="0" applyNumberFormat="0" applyBorder="0" applyAlignment="0" applyProtection="0">
      <alignment vertical="center"/>
    </xf>
    <xf numFmtId="0" fontId="147" fillId="17" borderId="0" applyNumberFormat="0" applyBorder="0" applyAlignment="0" applyProtection="0">
      <alignment vertical="center"/>
    </xf>
    <xf numFmtId="0" fontId="147" fillId="17" borderId="0" applyNumberFormat="0" applyBorder="0" applyAlignment="0" applyProtection="0">
      <alignment vertical="center"/>
    </xf>
    <xf numFmtId="0" fontId="147" fillId="17" borderId="0" applyNumberFormat="0" applyBorder="0" applyAlignment="0" applyProtection="0">
      <alignment vertical="center"/>
    </xf>
    <xf numFmtId="0" fontId="147" fillId="17" borderId="0" applyNumberFormat="0" applyBorder="0" applyAlignment="0" applyProtection="0">
      <alignment vertical="center"/>
    </xf>
    <xf numFmtId="0" fontId="147" fillId="17" borderId="0" applyNumberFormat="0" applyBorder="0" applyAlignment="0" applyProtection="0">
      <alignment vertical="center"/>
    </xf>
    <xf numFmtId="0" fontId="74" fillId="0" borderId="0">
      <protection locked="0"/>
    </xf>
    <xf numFmtId="0" fontId="74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10" borderId="14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44" fillId="22" borderId="25" applyNumberFormat="0" applyFont="0" applyAlignment="0" applyProtection="0">
      <alignment vertical="center"/>
    </xf>
    <xf numFmtId="0" fontId="15" fillId="22" borderId="25" applyNumberFormat="0" applyFont="0" applyAlignment="0" applyProtection="0">
      <alignment vertical="center"/>
    </xf>
    <xf numFmtId="0" fontId="75" fillId="0" borderId="0" applyNumberFormat="0" applyFill="0" applyBorder="0">
      <alignment vertical="center"/>
    </xf>
    <xf numFmtId="194" fontId="31" fillId="0" borderId="0">
      <protection locked="0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48" fillId="8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148" fillId="8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148" fillId="8" borderId="0" applyNumberFormat="0" applyBorder="0" applyAlignment="0" applyProtection="0">
      <alignment vertical="center"/>
    </xf>
    <xf numFmtId="0" fontId="148" fillId="8" borderId="0" applyNumberFormat="0" applyBorder="0" applyAlignment="0" applyProtection="0">
      <alignment vertical="center"/>
    </xf>
    <xf numFmtId="0" fontId="148" fillId="8" borderId="0" applyNumberFormat="0" applyBorder="0" applyAlignment="0" applyProtection="0">
      <alignment vertical="center"/>
    </xf>
    <xf numFmtId="0" fontId="148" fillId="8" borderId="0" applyNumberFormat="0" applyBorder="0" applyAlignment="0" applyProtection="0">
      <alignment vertical="center"/>
    </xf>
    <xf numFmtId="0" fontId="148" fillId="8" borderId="0" applyNumberFormat="0" applyBorder="0" applyAlignment="0" applyProtection="0">
      <alignment vertical="center"/>
    </xf>
    <xf numFmtId="0" fontId="148" fillId="8" borderId="0" applyNumberFormat="0" applyBorder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5" borderId="19" applyNumberFormat="0" applyAlignment="0" applyProtection="0">
      <alignment vertical="center"/>
    </xf>
    <xf numFmtId="0" fontId="51" fillId="35" borderId="19" applyNumberFormat="0" applyAlignment="0" applyProtection="0">
      <alignment vertical="center"/>
    </xf>
    <xf numFmtId="0" fontId="150" fillId="9" borderId="13" applyNumberFormat="0" applyAlignment="0" applyProtection="0">
      <alignment vertical="center"/>
    </xf>
    <xf numFmtId="0" fontId="51" fillId="35" borderId="19" applyNumberFormat="0" applyAlignment="0" applyProtection="0">
      <alignment vertical="center"/>
    </xf>
    <xf numFmtId="0" fontId="51" fillId="35" borderId="19" applyNumberFormat="0" applyAlignment="0" applyProtection="0">
      <alignment vertical="center"/>
    </xf>
    <xf numFmtId="201" fontId="16" fillId="0" borderId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25" fillId="0" borderId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193" fontId="2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193" fontId="2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193" fontId="25" fillId="0" borderId="0" applyFont="0" applyFill="0" applyBorder="0" applyAlignment="0" applyProtection="0"/>
    <xf numFmtId="193" fontId="2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19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193" fontId="25" fillId="0" borderId="0" applyFont="0" applyFill="0" applyBorder="0" applyAlignment="0" applyProtection="0"/>
    <xf numFmtId="40" fontId="19" fillId="0" borderId="0" applyFont="0" applyFill="0" applyBorder="0" applyAlignment="0" applyProtection="0"/>
    <xf numFmtId="0" fontId="78" fillId="0" borderId="30"/>
    <xf numFmtId="0" fontId="46" fillId="0" borderId="31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46" fillId="0" borderId="31" applyNumberFormat="0" applyFill="0" applyAlignment="0" applyProtection="0">
      <alignment vertical="center"/>
    </xf>
    <xf numFmtId="0" fontId="46" fillId="0" borderId="31" applyNumberFormat="0" applyFill="0" applyAlignment="0" applyProtection="0">
      <alignment vertical="center"/>
    </xf>
    <xf numFmtId="0" fontId="79" fillId="0" borderId="2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80" fillId="0" borderId="0" applyFont="0" applyFill="0" applyBorder="0" applyAlignment="0" applyProtection="0"/>
    <xf numFmtId="0" fontId="62" fillId="0" borderId="0" applyFont="0" applyFill="0" applyBorder="0" applyAlignment="0" applyProtection="0"/>
    <xf numFmtId="202" fontId="29" fillId="0" borderId="1" applyBorder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21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4" fillId="0" borderId="32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2" fillId="0" borderId="21" applyNumberFormat="0" applyFill="0" applyAlignment="0" applyProtection="0">
      <alignment vertical="center"/>
    </xf>
    <xf numFmtId="0" fontId="53" fillId="25" borderId="18" applyNumberFormat="0" applyAlignment="0" applyProtection="0">
      <alignment vertical="center"/>
    </xf>
    <xf numFmtId="0" fontId="53" fillId="19" borderId="18" applyNumberFormat="0" applyAlignment="0" applyProtection="0">
      <alignment vertical="center"/>
    </xf>
    <xf numFmtId="0" fontId="53" fillId="25" borderId="18" applyNumberFormat="0" applyAlignment="0" applyProtection="0">
      <alignment vertical="center"/>
    </xf>
    <xf numFmtId="0" fontId="151" fillId="25" borderId="11" applyNumberFormat="0" applyAlignment="0" applyProtection="0">
      <alignment vertical="center"/>
    </xf>
    <xf numFmtId="0" fontId="53" fillId="25" borderId="18" applyNumberFormat="0" applyAlignment="0" applyProtection="0">
      <alignment vertical="center"/>
    </xf>
    <xf numFmtId="0" fontId="53" fillId="19" borderId="18" applyNumberFormat="0" applyAlignment="0" applyProtection="0">
      <alignment vertical="center"/>
    </xf>
    <xf numFmtId="4" fontId="74" fillId="0" borderId="0">
      <protection locked="0"/>
    </xf>
    <xf numFmtId="203" fontId="16" fillId="0" borderId="0">
      <protection locked="0"/>
    </xf>
    <xf numFmtId="0" fontId="81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56" fillId="0" borderId="34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57" fillId="0" borderId="35" applyNumberFormat="0" applyFill="0" applyAlignment="0" applyProtection="0">
      <alignment vertical="center"/>
    </xf>
    <xf numFmtId="0" fontId="84" fillId="0" borderId="22" applyNumberFormat="0" applyFill="0" applyAlignment="0" applyProtection="0">
      <alignment vertical="center"/>
    </xf>
    <xf numFmtId="0" fontId="84" fillId="0" borderId="22" applyNumberFormat="0" applyFill="0" applyAlignment="0" applyProtection="0">
      <alignment vertical="center"/>
    </xf>
    <xf numFmtId="0" fontId="84" fillId="0" borderId="22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152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18" fillId="0" borderId="0"/>
    <xf numFmtId="0" fontId="59" fillId="44" borderId="17" applyNumberFormat="0" applyAlignment="0" applyProtection="0">
      <alignment vertical="center"/>
    </xf>
    <xf numFmtId="0" fontId="59" fillId="34" borderId="17" applyNumberFormat="0" applyAlignment="0" applyProtection="0">
      <alignment vertical="center"/>
    </xf>
    <xf numFmtId="0" fontId="59" fillId="44" borderId="17" applyNumberFormat="0" applyAlignment="0" applyProtection="0">
      <alignment vertical="center"/>
    </xf>
    <xf numFmtId="0" fontId="153" fillId="44" borderId="12" applyNumberFormat="0" applyAlignment="0" applyProtection="0">
      <alignment vertical="center"/>
    </xf>
    <xf numFmtId="0" fontId="59" fillId="44" borderId="17" applyNumberFormat="0" applyAlignment="0" applyProtection="0">
      <alignment vertical="center"/>
    </xf>
    <xf numFmtId="0" fontId="59" fillId="34" borderId="17" applyNumberFormat="0" applyAlignment="0" applyProtection="0">
      <alignment vertical="center"/>
    </xf>
    <xf numFmtId="194" fontId="31" fillId="0" borderId="0">
      <protection locked="0"/>
    </xf>
    <xf numFmtId="194" fontId="31" fillId="0" borderId="0">
      <protection locked="0"/>
    </xf>
    <xf numFmtId="194" fontId="31" fillId="0" borderId="0">
      <protection locked="0"/>
    </xf>
    <xf numFmtId="194" fontId="31" fillId="0" borderId="0">
      <protection locked="0"/>
    </xf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204" fontId="16" fillId="0" borderId="0">
      <protection locked="0"/>
    </xf>
    <xf numFmtId="194" fontId="31" fillId="0" borderId="0">
      <protection locked="0"/>
    </xf>
    <xf numFmtId="0" fontId="29" fillId="0" borderId="16" applyNumberFormat="0">
      <alignment horizontal="center" vertical="center"/>
    </xf>
    <xf numFmtId="0" fontId="86" fillId="45" borderId="1" applyNumberFormat="0" applyBorder="0">
      <alignment horizontal="center"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44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4" fillId="0" borderId="0">
      <alignment vertical="center"/>
    </xf>
    <xf numFmtId="0" fontId="19" fillId="0" borderId="0"/>
    <xf numFmtId="0" fontId="19" fillId="0" borderId="0"/>
    <xf numFmtId="0" fontId="44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5" fillId="0" borderId="0"/>
    <xf numFmtId="0" fontId="14" fillId="0" borderId="0">
      <alignment vertical="center"/>
    </xf>
    <xf numFmtId="0" fontId="2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87" fillId="0" borderId="0"/>
    <xf numFmtId="0" fontId="87" fillId="0" borderId="0"/>
    <xf numFmtId="0" fontId="87" fillId="0" borderId="0"/>
    <xf numFmtId="0" fontId="87" fillId="0" borderId="0"/>
    <xf numFmtId="0" fontId="15" fillId="0" borderId="0">
      <alignment vertical="center"/>
    </xf>
    <xf numFmtId="0" fontId="15" fillId="0" borderId="0"/>
    <xf numFmtId="0" fontId="74" fillId="0" borderId="26">
      <protection locked="0"/>
    </xf>
    <xf numFmtId="177" fontId="25" fillId="0" borderId="0" applyFont="0" applyFill="0" applyBorder="0" applyAlignment="0" applyProtection="0"/>
    <xf numFmtId="205" fontId="16" fillId="0" borderId="0">
      <protection locked="0"/>
    </xf>
    <xf numFmtId="206" fontId="16" fillId="0" borderId="0">
      <protection locked="0"/>
    </xf>
    <xf numFmtId="0" fontId="77" fillId="0" borderId="0"/>
    <xf numFmtId="0" fontId="7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4" fillId="0" borderId="0"/>
    <xf numFmtId="0" fontId="95" fillId="0" borderId="0"/>
    <xf numFmtId="0" fontId="107" fillId="0" borderId="0"/>
    <xf numFmtId="0" fontId="108" fillId="0" borderId="0"/>
    <xf numFmtId="197" fontId="40" fillId="0" borderId="0" applyFill="0" applyBorder="0" applyAlignment="0" applyProtection="0"/>
    <xf numFmtId="180" fontId="40" fillId="0" borderId="0" applyFill="0" applyBorder="0" applyAlignment="0" applyProtection="0"/>
    <xf numFmtId="179" fontId="40" fillId="0" borderId="0" applyFill="0" applyBorder="0" applyAlignment="0" applyProtection="0"/>
    <xf numFmtId="198" fontId="40" fillId="0" borderId="0" applyFill="0" applyBorder="0" applyAlignment="0" applyProtection="0"/>
    <xf numFmtId="0" fontId="25" fillId="0" borderId="0"/>
    <xf numFmtId="0" fontId="25" fillId="0" borderId="0"/>
    <xf numFmtId="198" fontId="40" fillId="0" borderId="0" applyFill="0" applyBorder="0" applyAlignment="0" applyProtection="0"/>
    <xf numFmtId="0" fontId="41" fillId="0" borderId="0" applyNumberFormat="0" applyFill="0" applyBorder="0" applyAlignment="0" applyProtection="0"/>
    <xf numFmtId="0" fontId="116" fillId="19" borderId="18" applyNumberFormat="0" applyAlignment="0" applyProtection="0"/>
    <xf numFmtId="0" fontId="40" fillId="0" borderId="0" applyNumberFormat="0" applyFill="0" applyBorder="0" applyAlignment="0" applyProtection="0"/>
    <xf numFmtId="178" fontId="18" fillId="0" borderId="0"/>
    <xf numFmtId="10" fontId="40" fillId="0" borderId="0" applyFill="0" applyBorder="0" applyAlignment="0" applyProtection="0"/>
    <xf numFmtId="0" fontId="139" fillId="37" borderId="0">
      <alignment horizontal="centerContinuous"/>
    </xf>
    <xf numFmtId="194" fontId="31" fillId="0" borderId="0">
      <protection locked="0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/>
    <xf numFmtId="4" fontId="74" fillId="0" borderId="0">
      <protection locked="0"/>
    </xf>
    <xf numFmtId="0" fontId="25" fillId="0" borderId="0"/>
    <xf numFmtId="0" fontId="6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6" fillId="0" borderId="0" applyNumberFormat="0" applyFill="0" applyBorder="0" applyAlignment="0" applyProtection="0">
      <alignment vertical="top"/>
      <protection locked="0"/>
    </xf>
    <xf numFmtId="0" fontId="157" fillId="0" borderId="0">
      <alignment vertical="center"/>
    </xf>
    <xf numFmtId="0" fontId="157" fillId="52" borderId="0" applyNumberFormat="0" applyBorder="0" applyAlignment="0" applyProtection="0">
      <alignment vertical="center"/>
    </xf>
    <xf numFmtId="0" fontId="157" fillId="56" borderId="0" applyNumberFormat="0" applyBorder="0" applyAlignment="0" applyProtection="0">
      <alignment vertical="center"/>
    </xf>
    <xf numFmtId="0" fontId="157" fillId="59" borderId="0" applyNumberFormat="0" applyBorder="0" applyAlignment="0" applyProtection="0">
      <alignment vertical="center"/>
    </xf>
    <xf numFmtId="0" fontId="157" fillId="63" borderId="0" applyNumberFormat="0" applyBorder="0" applyAlignment="0" applyProtection="0">
      <alignment vertical="center"/>
    </xf>
    <xf numFmtId="0" fontId="157" fillId="13" borderId="0" applyNumberFormat="0" applyBorder="0" applyAlignment="0" applyProtection="0">
      <alignment vertical="center"/>
    </xf>
    <xf numFmtId="0" fontId="157" fillId="69" borderId="0" applyNumberFormat="0" applyBorder="0" applyAlignment="0" applyProtection="0">
      <alignment vertical="center"/>
    </xf>
    <xf numFmtId="0" fontId="157" fillId="53" borderId="0" applyNumberFormat="0" applyBorder="0" applyAlignment="0" applyProtection="0">
      <alignment vertical="center"/>
    </xf>
    <xf numFmtId="0" fontId="157" fillId="11" borderId="0" applyNumberFormat="0" applyBorder="0" applyAlignment="0" applyProtection="0">
      <alignment vertical="center"/>
    </xf>
    <xf numFmtId="0" fontId="157" fillId="60" borderId="0" applyNumberFormat="0" applyBorder="0" applyAlignment="0" applyProtection="0">
      <alignment vertical="center"/>
    </xf>
    <xf numFmtId="0" fontId="157" fillId="64" borderId="0" applyNumberFormat="0" applyBorder="0" applyAlignment="0" applyProtection="0">
      <alignment vertical="center"/>
    </xf>
    <xf numFmtId="0" fontId="157" fillId="66" borderId="0" applyNumberFormat="0" applyBorder="0" applyAlignment="0" applyProtection="0">
      <alignment vertical="center"/>
    </xf>
    <xf numFmtId="0" fontId="157" fillId="70" borderId="0" applyNumberFormat="0" applyBorder="0" applyAlignment="0" applyProtection="0">
      <alignment vertical="center"/>
    </xf>
    <xf numFmtId="0" fontId="158" fillId="54" borderId="0" applyNumberFormat="0" applyBorder="0" applyAlignment="0" applyProtection="0">
      <alignment vertical="center"/>
    </xf>
    <xf numFmtId="0" fontId="158" fillId="57" borderId="0" applyNumberFormat="0" applyBorder="0" applyAlignment="0" applyProtection="0">
      <alignment vertical="center"/>
    </xf>
    <xf numFmtId="0" fontId="158" fillId="61" borderId="0" applyNumberFormat="0" applyBorder="0" applyAlignment="0" applyProtection="0">
      <alignment vertical="center"/>
    </xf>
    <xf numFmtId="0" fontId="158" fillId="65" borderId="0" applyNumberFormat="0" applyBorder="0" applyAlignment="0" applyProtection="0">
      <alignment vertical="center"/>
    </xf>
    <xf numFmtId="0" fontId="158" fillId="67" borderId="0" applyNumberFormat="0" applyBorder="0" applyAlignment="0" applyProtection="0">
      <alignment vertical="center"/>
    </xf>
    <xf numFmtId="0" fontId="158" fillId="71" borderId="0" applyNumberFormat="0" applyBorder="0" applyAlignment="0" applyProtection="0">
      <alignment vertical="center"/>
    </xf>
    <xf numFmtId="0" fontId="158" fillId="51" borderId="0" applyNumberFormat="0" applyBorder="0" applyAlignment="0" applyProtection="0">
      <alignment vertical="center"/>
    </xf>
    <xf numFmtId="0" fontId="158" fillId="55" borderId="0" applyNumberFormat="0" applyBorder="0" applyAlignment="0" applyProtection="0">
      <alignment vertical="center"/>
    </xf>
    <xf numFmtId="0" fontId="158" fillId="58" borderId="0" applyNumberFormat="0" applyBorder="0" applyAlignment="0" applyProtection="0">
      <alignment vertical="center"/>
    </xf>
    <xf numFmtId="0" fontId="158" fillId="62" borderId="0" applyNumberFormat="0" applyBorder="0" applyAlignment="0" applyProtection="0">
      <alignment vertical="center"/>
    </xf>
    <xf numFmtId="0" fontId="158" fillId="12" borderId="0" applyNumberFormat="0" applyBorder="0" applyAlignment="0" applyProtection="0">
      <alignment vertical="center"/>
    </xf>
    <xf numFmtId="0" fontId="158" fillId="68" borderId="0" applyNumberFormat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50" borderId="11" applyNumberFormat="0" applyAlignment="0" applyProtection="0">
      <alignment vertical="center"/>
    </xf>
    <xf numFmtId="0" fontId="161" fillId="48" borderId="0" applyNumberFormat="0" applyBorder="0" applyAlignment="0" applyProtection="0">
      <alignment vertical="center"/>
    </xf>
    <xf numFmtId="0" fontId="157" fillId="10" borderId="14" applyNumberFormat="0" applyFont="0" applyAlignment="0" applyProtection="0">
      <alignment vertical="center"/>
    </xf>
    <xf numFmtId="0" fontId="162" fillId="8" borderId="0" applyNumberFormat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4" fillId="9" borderId="13" applyNumberFormat="0" applyAlignment="0" applyProtection="0">
      <alignment vertical="center"/>
    </xf>
    <xf numFmtId="177" fontId="157" fillId="0" borderId="0" applyFont="0" applyFill="0" applyBorder="0" applyAlignment="0" applyProtection="0">
      <alignment vertical="center"/>
    </xf>
    <xf numFmtId="0" fontId="165" fillId="0" borderId="39" applyNumberFormat="0" applyFill="0" applyAlignment="0" applyProtection="0">
      <alignment vertical="center"/>
    </xf>
    <xf numFmtId="0" fontId="166" fillId="0" borderId="40" applyNumberFormat="0" applyFill="0" applyAlignment="0" applyProtection="0">
      <alignment vertical="center"/>
    </xf>
    <xf numFmtId="0" fontId="167" fillId="49" borderId="11" applyNumberFormat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9" fillId="0" borderId="36" applyNumberFormat="0" applyFill="0" applyAlignment="0" applyProtection="0">
      <alignment vertical="center"/>
    </xf>
    <xf numFmtId="0" fontId="170" fillId="0" borderId="37" applyNumberFormat="0" applyFill="0" applyAlignment="0" applyProtection="0">
      <alignment vertical="center"/>
    </xf>
    <xf numFmtId="0" fontId="171" fillId="0" borderId="38" applyNumberFormat="0" applyFill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2" fillId="47" borderId="0" applyNumberFormat="0" applyBorder="0" applyAlignment="0" applyProtection="0">
      <alignment vertical="center"/>
    </xf>
    <xf numFmtId="0" fontId="173" fillId="50" borderId="12" applyNumberFormat="0" applyAlignment="0" applyProtection="0">
      <alignment vertical="center"/>
    </xf>
    <xf numFmtId="0" fontId="157" fillId="0" borderId="0">
      <alignment vertical="center"/>
    </xf>
    <xf numFmtId="0" fontId="160" fillId="50" borderId="11" applyNumberFormat="0" applyAlignment="0" applyProtection="0">
      <alignment vertical="center"/>
    </xf>
    <xf numFmtId="0" fontId="166" fillId="0" borderId="40" applyNumberFormat="0" applyFill="0" applyAlignment="0" applyProtection="0">
      <alignment vertical="center"/>
    </xf>
    <xf numFmtId="0" fontId="167" fillId="49" borderId="11" applyNumberFormat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73" fillId="50" borderId="12" applyNumberFormat="0" applyAlignment="0" applyProtection="0">
      <alignment vertical="center"/>
    </xf>
    <xf numFmtId="0" fontId="25" fillId="0" borderId="0"/>
    <xf numFmtId="0" fontId="25" fillId="0" borderId="0"/>
    <xf numFmtId="0" fontId="176" fillId="0" borderId="0">
      <alignment vertical="center"/>
    </xf>
    <xf numFmtId="0" fontId="25" fillId="0" borderId="0"/>
    <xf numFmtId="0" fontId="176" fillId="0" borderId="0">
      <alignment vertical="center"/>
    </xf>
    <xf numFmtId="0" fontId="25" fillId="0" borderId="0"/>
    <xf numFmtId="0" fontId="25" fillId="0" borderId="0"/>
    <xf numFmtId="177" fontId="1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80" fontId="40" fillId="0" borderId="0" applyFill="0" applyBorder="0" applyAlignment="0" applyProtection="0"/>
    <xf numFmtId="179" fontId="40" fillId="0" borderId="0" applyFill="0" applyBorder="0" applyAlignment="0" applyProtection="0"/>
    <xf numFmtId="178" fontId="18" fillId="0" borderId="0"/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80" fontId="40" fillId="0" borderId="0" applyFill="0" applyBorder="0" applyAlignment="0" applyProtection="0"/>
    <xf numFmtId="179" fontId="40" fillId="0" borderId="0" applyFill="0" applyBorder="0" applyAlignment="0" applyProtection="0"/>
    <xf numFmtId="178" fontId="18" fillId="0" borderId="0"/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/>
    <xf numFmtId="177" fontId="157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80" fontId="40" fillId="0" borderId="0" applyFill="0" applyBorder="0" applyAlignment="0" applyProtection="0"/>
    <xf numFmtId="179" fontId="40" fillId="0" borderId="0" applyFill="0" applyBorder="0" applyAlignment="0" applyProtection="0"/>
    <xf numFmtId="178" fontId="18" fillId="0" borderId="0"/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80" fontId="40" fillId="0" borderId="0" applyFill="0" applyBorder="0" applyAlignment="0" applyProtection="0"/>
    <xf numFmtId="179" fontId="40" fillId="0" borderId="0" applyFill="0" applyBorder="0" applyAlignment="0" applyProtection="0"/>
    <xf numFmtId="178" fontId="18" fillId="0" borderId="0"/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/>
    <xf numFmtId="177" fontId="157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80" fontId="40" fillId="0" borderId="0" applyFill="0" applyBorder="0" applyAlignment="0" applyProtection="0"/>
    <xf numFmtId="179" fontId="40" fillId="0" borderId="0" applyFill="0" applyBorder="0" applyAlignment="0" applyProtection="0"/>
    <xf numFmtId="178" fontId="18" fillId="0" borderId="0"/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80" fontId="40" fillId="0" borderId="0" applyFill="0" applyBorder="0" applyAlignment="0" applyProtection="0"/>
    <xf numFmtId="179" fontId="40" fillId="0" borderId="0" applyFill="0" applyBorder="0" applyAlignment="0" applyProtection="0"/>
    <xf numFmtId="178" fontId="18" fillId="0" borderId="0"/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/>
    <xf numFmtId="177" fontId="157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5" fillId="0" borderId="0"/>
    <xf numFmtId="0" fontId="176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20" fillId="0" borderId="0">
      <alignment vertical="center"/>
    </xf>
    <xf numFmtId="177" fontId="220" fillId="0" borderId="0">
      <alignment vertical="center"/>
    </xf>
    <xf numFmtId="0" fontId="221" fillId="0" borderId="0"/>
    <xf numFmtId="0" fontId="220" fillId="0" borderId="0">
      <alignment vertical="center"/>
    </xf>
    <xf numFmtId="177" fontId="220" fillId="0" borderId="0">
      <alignment vertical="center"/>
    </xf>
    <xf numFmtId="177" fontId="15" fillId="0" borderId="0" applyFont="0" applyFill="0" applyBorder="0" applyAlignment="0" applyProtection="0"/>
    <xf numFmtId="0" fontId="15" fillId="0" borderId="0">
      <alignment vertical="center"/>
    </xf>
  </cellStyleXfs>
  <cellXfs count="99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7" fillId="0" borderId="0" xfId="0" applyFont="1">
      <alignment vertical="center"/>
    </xf>
    <xf numFmtId="187" fontId="0" fillId="0" borderId="0" xfId="0" applyNumberFormat="1">
      <alignment vertical="center"/>
    </xf>
    <xf numFmtId="0" fontId="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left" vertical="center" wrapText="1"/>
    </xf>
    <xf numFmtId="3" fontId="8" fillId="6" borderId="0" xfId="0" applyNumberFormat="1" applyFont="1" applyFill="1" applyAlignment="1">
      <alignment horizontal="right" vertical="center" wrapText="1"/>
    </xf>
    <xf numFmtId="0" fontId="8" fillId="6" borderId="0" xfId="0" applyFont="1" applyFill="1" applyAlignment="1">
      <alignment horizontal="right" vertical="center" wrapText="1"/>
    </xf>
    <xf numFmtId="22" fontId="8" fillId="6" borderId="0" xfId="0" applyNumberFormat="1" applyFont="1" applyFill="1" applyAlignment="1">
      <alignment horizontal="center" vertical="center" wrapText="1"/>
    </xf>
    <xf numFmtId="0" fontId="13" fillId="0" borderId="0" xfId="3">
      <alignment vertical="center"/>
    </xf>
    <xf numFmtId="14" fontId="15" fillId="0" borderId="0" xfId="10515" applyNumberFormat="1"/>
    <xf numFmtId="182" fontId="5" fillId="0" borderId="0" xfId="0" applyNumberFormat="1" applyFont="1">
      <alignment vertical="center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46" borderId="0" xfId="0" applyFill="1">
      <alignment vertical="center"/>
    </xf>
    <xf numFmtId="185" fontId="0" fillId="46" borderId="0" xfId="0" applyNumberFormat="1" applyFill="1">
      <alignment vertical="center"/>
    </xf>
    <xf numFmtId="177" fontId="0" fillId="46" borderId="0" xfId="1" applyFont="1" applyFill="1">
      <alignment vertical="center"/>
    </xf>
    <xf numFmtId="187" fontId="0" fillId="46" borderId="0" xfId="0" applyNumberFormat="1" applyFill="1">
      <alignment vertical="center"/>
    </xf>
    <xf numFmtId="230" fontId="0" fillId="46" borderId="0" xfId="0" applyNumberFormat="1" applyFill="1">
      <alignment vertical="center"/>
    </xf>
    <xf numFmtId="184" fontId="2" fillId="0" borderId="0" xfId="0" applyNumberFormat="1" applyFont="1">
      <alignment vertical="center"/>
    </xf>
    <xf numFmtId="177" fontId="2" fillId="0" borderId="0" xfId="1" applyFont="1">
      <alignment vertical="center"/>
    </xf>
    <xf numFmtId="231" fontId="0" fillId="46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177" fontId="5" fillId="0" borderId="0" xfId="0" applyNumberFormat="1" applyFont="1" applyAlignment="1">
      <alignment vertical="center" shrinkToFi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left" vertical="center" wrapText="1"/>
    </xf>
    <xf numFmtId="3" fontId="8" fillId="5" borderId="8" xfId="0" applyNumberFormat="1" applyFont="1" applyFill="1" applyBorder="1" applyAlignment="1">
      <alignment horizontal="right" vertical="center" wrapText="1"/>
    </xf>
    <xf numFmtId="0" fontId="8" fillId="5" borderId="8" xfId="0" applyFont="1" applyFill="1" applyBorder="1" applyAlignment="1">
      <alignment horizontal="right" vertical="center" wrapText="1"/>
    </xf>
    <xf numFmtId="22" fontId="8" fillId="5" borderId="8" xfId="0" applyNumberFormat="1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3" fontId="8" fillId="6" borderId="10" xfId="0" applyNumberFormat="1" applyFont="1" applyFill="1" applyBorder="1" applyAlignment="1">
      <alignment horizontal="right" vertical="center" wrapText="1"/>
    </xf>
    <xf numFmtId="0" fontId="8" fillId="6" borderId="10" xfId="0" applyFont="1" applyFill="1" applyBorder="1" applyAlignment="1">
      <alignment horizontal="right" vertical="center" wrapText="1"/>
    </xf>
    <xf numFmtId="22" fontId="8" fillId="6" borderId="10" xfId="0" applyNumberFormat="1" applyFont="1" applyFill="1" applyBorder="1" applyAlignment="1">
      <alignment horizontal="center" vertical="center" wrapText="1"/>
    </xf>
    <xf numFmtId="187" fontId="0" fillId="3" borderId="0" xfId="0" applyNumberFormat="1" applyFill="1">
      <alignment vertical="center"/>
    </xf>
    <xf numFmtId="0" fontId="9" fillId="3" borderId="9" xfId="0" applyFont="1" applyFill="1" applyBorder="1" applyAlignment="1">
      <alignment horizontal="center" vertical="center" wrapText="1"/>
    </xf>
    <xf numFmtId="0" fontId="155" fillId="7" borderId="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78" fillId="0" borderId="41" xfId="0" applyFont="1" applyBorder="1" applyAlignment="1">
      <alignment horizontal="center" vertical="center" wrapText="1"/>
    </xf>
    <xf numFmtId="0" fontId="178" fillId="0" borderId="41" xfId="0" applyFont="1" applyBorder="1" applyAlignment="1">
      <alignment horizontal="left" vertical="center" wrapText="1"/>
    </xf>
    <xf numFmtId="3" fontId="178" fillId="0" borderId="41" xfId="0" applyNumberFormat="1" applyFont="1" applyBorder="1" applyAlignment="1">
      <alignment horizontal="right" vertical="center" wrapText="1"/>
    </xf>
    <xf numFmtId="22" fontId="178" fillId="0" borderId="41" xfId="0" applyNumberFormat="1" applyFont="1" applyBorder="1" applyAlignment="1">
      <alignment horizontal="center" vertical="center" wrapText="1"/>
    </xf>
    <xf numFmtId="232" fontId="0" fillId="3" borderId="0" xfId="0" applyNumberFormat="1" applyFill="1">
      <alignment vertical="center"/>
    </xf>
    <xf numFmtId="0" fontId="9" fillId="3" borderId="9" xfId="0" applyFont="1" applyFill="1" applyBorder="1" applyAlignment="1">
      <alignment horizontal="left" vertical="center" wrapText="1"/>
    </xf>
    <xf numFmtId="3" fontId="9" fillId="3" borderId="9" xfId="0" applyNumberFormat="1" applyFont="1" applyFill="1" applyBorder="1" applyAlignment="1">
      <alignment horizontal="right" vertical="center" wrapText="1"/>
    </xf>
    <xf numFmtId="0" fontId="9" fillId="3" borderId="9" xfId="0" applyFont="1" applyFill="1" applyBorder="1" applyAlignment="1">
      <alignment horizontal="right" vertical="center" wrapText="1"/>
    </xf>
    <xf numFmtId="22" fontId="9" fillId="3" borderId="9" xfId="0" applyNumberFormat="1" applyFont="1" applyFill="1" applyBorder="1" applyAlignment="1">
      <alignment horizontal="center" vertical="center" wrapText="1"/>
    </xf>
    <xf numFmtId="0" fontId="179" fillId="3" borderId="1" xfId="0" applyFont="1" applyFill="1" applyBorder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80" fillId="3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left" vertical="center" wrapText="1"/>
    </xf>
    <xf numFmtId="3" fontId="8" fillId="3" borderId="8" xfId="0" applyNumberFormat="1" applyFont="1" applyFill="1" applyBorder="1" applyAlignment="1">
      <alignment horizontal="right" vertical="center" wrapText="1"/>
    </xf>
    <xf numFmtId="0" fontId="8" fillId="3" borderId="8" xfId="0" applyFont="1" applyFill="1" applyBorder="1" applyAlignment="1">
      <alignment horizontal="right" vertical="center" wrapText="1"/>
    </xf>
    <xf numFmtId="22" fontId="8" fillId="3" borderId="8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82" fontId="0" fillId="0" borderId="0" xfId="2" applyNumberFormat="1" applyFont="1">
      <alignment vertical="center"/>
    </xf>
    <xf numFmtId="182" fontId="0" fillId="0" borderId="1" xfId="2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185" fontId="0" fillId="0" borderId="1" xfId="0" applyNumberFormat="1" applyBorder="1">
      <alignment vertical="center"/>
    </xf>
    <xf numFmtId="0" fontId="0" fillId="76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77" borderId="1" xfId="0" applyFill="1" applyBorder="1">
      <alignment vertical="center"/>
    </xf>
    <xf numFmtId="0" fontId="0" fillId="78" borderId="3" xfId="0" applyFill="1" applyBorder="1" applyAlignment="1">
      <alignment horizontal="centerContinuous" vertical="center"/>
    </xf>
    <xf numFmtId="0" fontId="0" fillId="78" borderId="4" xfId="0" applyFill="1" applyBorder="1" applyAlignment="1">
      <alignment horizontal="centerContinuous" vertical="center"/>
    </xf>
    <xf numFmtId="0" fontId="0" fillId="78" borderId="2" xfId="0" applyFill="1" applyBorder="1" applyAlignment="1">
      <alignment horizontal="centerContinuous" vertical="center"/>
    </xf>
    <xf numFmtId="0" fontId="0" fillId="78" borderId="2" xfId="0" applyFill="1" applyBorder="1" applyAlignment="1">
      <alignment horizontal="center" vertical="center"/>
    </xf>
    <xf numFmtId="0" fontId="0" fillId="79" borderId="2" xfId="0" applyFill="1" applyBorder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0" fillId="78" borderId="0" xfId="0" applyFill="1" applyAlignment="1">
      <alignment horizontal="centerContinuous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9" borderId="7" xfId="0" applyFill="1" applyBorder="1" applyAlignment="1">
      <alignment vertical="center" shrinkToFit="1"/>
    </xf>
    <xf numFmtId="177" fontId="0" fillId="0" borderId="1" xfId="1" applyFont="1" applyBorder="1">
      <alignment vertical="center"/>
    </xf>
    <xf numFmtId="177" fontId="0" fillId="7" borderId="1" xfId="1" applyFont="1" applyFill="1" applyBorder="1">
      <alignment vertical="center"/>
    </xf>
    <xf numFmtId="235" fontId="0" fillId="0" borderId="0" xfId="0" applyNumberFormat="1">
      <alignment vertical="center"/>
    </xf>
    <xf numFmtId="10" fontId="0" fillId="0" borderId="1" xfId="2" applyNumberFormat="1" applyFont="1" applyBorder="1">
      <alignment vertical="center"/>
    </xf>
    <xf numFmtId="10" fontId="0" fillId="7" borderId="1" xfId="2" applyNumberFormat="1" applyFont="1" applyFill="1" applyBorder="1">
      <alignment vertical="center"/>
    </xf>
    <xf numFmtId="10" fontId="0" fillId="3" borderId="1" xfId="2" applyNumberFormat="1" applyFont="1" applyFill="1" applyBorder="1">
      <alignment vertical="center"/>
    </xf>
    <xf numFmtId="10" fontId="0" fillId="80" borderId="1" xfId="2" applyNumberFormat="1" applyFont="1" applyFill="1" applyBorder="1">
      <alignment vertical="center"/>
    </xf>
    <xf numFmtId="10" fontId="0" fillId="79" borderId="1" xfId="2" applyNumberFormat="1" applyFont="1" applyFill="1" applyBorder="1">
      <alignment vertical="center"/>
    </xf>
    <xf numFmtId="10" fontId="0" fillId="3" borderId="44" xfId="2" applyNumberFormat="1" applyFont="1" applyFill="1" applyBorder="1">
      <alignment vertical="center"/>
    </xf>
    <xf numFmtId="236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0" fillId="79" borderId="1" xfId="0" applyFill="1" applyBorder="1" applyAlignment="1">
      <alignment vertical="center" shrinkToFit="1"/>
    </xf>
    <xf numFmtId="9" fontId="0" fillId="0" borderId="0" xfId="0" applyNumberFormat="1">
      <alignment vertical="center"/>
    </xf>
    <xf numFmtId="0" fontId="0" fillId="75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0" fontId="177" fillId="73" borderId="41" xfId="0" applyFont="1" applyFill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234" fontId="178" fillId="0" borderId="41" xfId="0" applyNumberFormat="1" applyFont="1" applyBorder="1" applyAlignment="1">
      <alignment horizontal="center" vertical="center" wrapText="1"/>
    </xf>
    <xf numFmtId="0" fontId="178" fillId="0" borderId="41" xfId="0" applyFont="1" applyBorder="1" applyAlignment="1">
      <alignment vertical="center" wrapText="1"/>
    </xf>
    <xf numFmtId="0" fontId="177" fillId="73" borderId="43" xfId="0" applyFont="1" applyFill="1" applyBorder="1" applyAlignment="1">
      <alignment horizontal="left" vertical="center"/>
    </xf>
    <xf numFmtId="10" fontId="178" fillId="0" borderId="43" xfId="0" applyNumberFormat="1" applyFont="1" applyBorder="1" applyAlignment="1">
      <alignment vertical="center" wrapText="1"/>
    </xf>
    <xf numFmtId="0" fontId="178" fillId="0" borderId="43" xfId="0" applyFont="1" applyBorder="1" applyAlignment="1">
      <alignment vertical="center" wrapText="1"/>
    </xf>
    <xf numFmtId="0" fontId="186" fillId="0" borderId="52" xfId="0" applyFont="1" applyBorder="1" applyAlignment="1">
      <alignment horizontal="left" vertical="center" indent="15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185" fillId="0" borderId="55" xfId="0" applyFont="1" applyBorder="1" applyAlignment="1">
      <alignment horizontal="left" vertical="center" indent="15"/>
    </xf>
    <xf numFmtId="0" fontId="0" fillId="0" borderId="56" xfId="0" applyBorder="1">
      <alignment vertical="center"/>
    </xf>
    <xf numFmtId="0" fontId="177" fillId="73" borderId="57" xfId="0" applyFont="1" applyFill="1" applyBorder="1" applyAlignment="1">
      <alignment horizontal="left" vertical="center"/>
    </xf>
    <xf numFmtId="0" fontId="178" fillId="0" borderId="58" xfId="0" applyFont="1" applyBorder="1" applyAlignment="1">
      <alignment vertical="center" wrapText="1"/>
    </xf>
    <xf numFmtId="0" fontId="177" fillId="73" borderId="59" xfId="0" applyFont="1" applyFill="1" applyBorder="1" applyAlignment="1">
      <alignment horizontal="left" vertical="center"/>
    </xf>
    <xf numFmtId="10" fontId="178" fillId="0" borderId="60" xfId="0" applyNumberFormat="1" applyFont="1" applyBorder="1" applyAlignment="1">
      <alignment vertical="center" wrapText="1"/>
    </xf>
    <xf numFmtId="0" fontId="177" fillId="73" borderId="60" xfId="0" applyFont="1" applyFill="1" applyBorder="1" applyAlignment="1">
      <alignment horizontal="left" vertical="center"/>
    </xf>
    <xf numFmtId="0" fontId="178" fillId="0" borderId="61" xfId="0" applyFont="1" applyBorder="1" applyAlignment="1">
      <alignment vertical="center" wrapText="1"/>
    </xf>
    <xf numFmtId="0" fontId="11" fillId="74" borderId="1" xfId="0" applyFont="1" applyFill="1" applyBorder="1" applyAlignment="1">
      <alignment horizontal="left" vertical="center" shrinkToFit="1"/>
    </xf>
    <xf numFmtId="0" fontId="11" fillId="74" borderId="1" xfId="0" applyFont="1" applyFill="1" applyBorder="1" applyAlignment="1">
      <alignment horizontal="left" vertical="center"/>
    </xf>
    <xf numFmtId="0" fontId="0" fillId="74" borderId="0" xfId="0" applyFill="1">
      <alignment vertical="center"/>
    </xf>
    <xf numFmtId="0" fontId="187" fillId="0" borderId="0" xfId="0" applyFont="1" applyAlignment="1">
      <alignment horizontal="center" vertical="center" wrapText="1"/>
    </xf>
    <xf numFmtId="3" fontId="189" fillId="0" borderId="0" xfId="0" applyNumberFormat="1" applyFont="1" applyAlignment="1">
      <alignment horizontal="center" vertical="center"/>
    </xf>
    <xf numFmtId="0" fontId="190" fillId="0" borderId="0" xfId="0" applyFont="1">
      <alignment vertical="center"/>
    </xf>
    <xf numFmtId="0" fontId="191" fillId="0" borderId="0" xfId="0" applyFont="1">
      <alignment vertical="center"/>
    </xf>
    <xf numFmtId="49" fontId="192" fillId="0" borderId="0" xfId="0" applyNumberFormat="1" applyFont="1">
      <alignment vertical="center"/>
    </xf>
    <xf numFmtId="0" fontId="192" fillId="0" borderId="0" xfId="0" applyFont="1">
      <alignment vertical="center"/>
    </xf>
    <xf numFmtId="0" fontId="192" fillId="0" borderId="53" xfId="0" applyFont="1" applyBorder="1">
      <alignment vertical="center"/>
    </xf>
    <xf numFmtId="0" fontId="192" fillId="0" borderId="54" xfId="0" applyFont="1" applyBorder="1">
      <alignment vertical="center"/>
    </xf>
    <xf numFmtId="0" fontId="192" fillId="0" borderId="56" xfId="0" applyFont="1" applyBorder="1">
      <alignment vertical="center"/>
    </xf>
    <xf numFmtId="0" fontId="191" fillId="0" borderId="41" xfId="0" applyFont="1" applyBorder="1" applyAlignment="1">
      <alignment vertical="center" wrapText="1"/>
    </xf>
    <xf numFmtId="0" fontId="191" fillId="73" borderId="41" xfId="0" applyFont="1" applyFill="1" applyBorder="1" applyAlignment="1">
      <alignment horizontal="left" vertical="center"/>
    </xf>
    <xf numFmtId="10" fontId="191" fillId="0" borderId="41" xfId="0" applyNumberFormat="1" applyFont="1" applyBorder="1" applyAlignment="1">
      <alignment vertical="center" wrapText="1"/>
    </xf>
    <xf numFmtId="0" fontId="193" fillId="0" borderId="52" xfId="0" applyFont="1" applyBorder="1" applyAlignment="1">
      <alignment horizontal="left" vertical="center" indent="15"/>
    </xf>
    <xf numFmtId="0" fontId="191" fillId="0" borderId="55" xfId="0" applyFont="1" applyBorder="1" applyAlignment="1">
      <alignment horizontal="left" vertical="center" indent="15"/>
    </xf>
    <xf numFmtId="183" fontId="5" fillId="0" borderId="0" xfId="0" applyNumberFormat="1" applyFont="1" applyAlignment="1">
      <alignment horizontal="center" vertical="center"/>
    </xf>
    <xf numFmtId="177" fontId="183" fillId="0" borderId="1" xfId="1" applyFont="1" applyBorder="1" applyAlignment="1">
      <alignment vertical="center" shrinkToFit="1"/>
    </xf>
    <xf numFmtId="0" fontId="0" fillId="3" borderId="1" xfId="0" applyFill="1" applyBorder="1" applyAlignment="1">
      <alignment horizontal="center" vertical="center" shrinkToFit="1"/>
    </xf>
    <xf numFmtId="233" fontId="183" fillId="0" borderId="42" xfId="2" applyNumberFormat="1" applyFont="1" applyBorder="1" applyAlignment="1">
      <alignment vertical="center" shrinkToFit="1"/>
    </xf>
    <xf numFmtId="0" fontId="183" fillId="0" borderId="0" xfId="0" applyFont="1" applyAlignment="1">
      <alignment horizontal="center" vertical="center"/>
    </xf>
    <xf numFmtId="9" fontId="183" fillId="0" borderId="1" xfId="2" applyFont="1" applyBorder="1" applyAlignment="1">
      <alignment horizontal="center" vertical="center" shrinkToFit="1"/>
    </xf>
    <xf numFmtId="188" fontId="6" fillId="3" borderId="1" xfId="0" applyNumberFormat="1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/>
    </xf>
    <xf numFmtId="0" fontId="180" fillId="82" borderId="1" xfId="0" applyFont="1" applyFill="1" applyBorder="1" applyAlignment="1">
      <alignment horizontal="center" vertical="center" shrinkToFit="1"/>
    </xf>
    <xf numFmtId="0" fontId="177" fillId="82" borderId="1" xfId="0" applyFont="1" applyFill="1" applyBorder="1" applyAlignment="1">
      <alignment horizontal="center" vertical="center" shrinkToFit="1"/>
    </xf>
    <xf numFmtId="0" fontId="0" fillId="82" borderId="1" xfId="0" applyFill="1" applyBorder="1" applyAlignment="1">
      <alignment horizontal="center" vertical="center" shrinkToFit="1"/>
    </xf>
    <xf numFmtId="0" fontId="0" fillId="82" borderId="1" xfId="0" applyFill="1" applyBorder="1" applyAlignment="1">
      <alignment horizontal="center" vertical="center"/>
    </xf>
    <xf numFmtId="0" fontId="0" fillId="82" borderId="1" xfId="0" applyFill="1" applyBorder="1" applyAlignment="1">
      <alignment vertical="center" shrinkToFit="1"/>
    </xf>
    <xf numFmtId="0" fontId="178" fillId="0" borderId="49" xfId="0" applyFont="1" applyBorder="1" applyAlignment="1">
      <alignment horizontal="center" vertical="center" wrapText="1"/>
    </xf>
    <xf numFmtId="230" fontId="0" fillId="0" borderId="1" xfId="0" applyNumberFormat="1" applyBorder="1" applyAlignment="1">
      <alignment vertical="center" shrinkToFit="1"/>
    </xf>
    <xf numFmtId="18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178" fontId="0" fillId="0" borderId="1" xfId="0" applyNumberFormat="1" applyBorder="1">
      <alignment vertical="center"/>
    </xf>
    <xf numFmtId="181" fontId="2" fillId="0" borderId="1" xfId="0" applyNumberFormat="1" applyFont="1" applyBorder="1" applyAlignment="1">
      <alignment vertical="center" shrinkToFit="1"/>
    </xf>
    <xf numFmtId="0" fontId="178" fillId="77" borderId="41" xfId="0" applyFont="1" applyFill="1" applyBorder="1" applyAlignment="1">
      <alignment horizontal="center" vertical="center" wrapText="1"/>
    </xf>
    <xf numFmtId="0" fontId="178" fillId="77" borderId="41" xfId="0" applyFont="1" applyFill="1" applyBorder="1" applyAlignment="1">
      <alignment horizontal="left" vertical="center" wrapText="1"/>
    </xf>
    <xf numFmtId="3" fontId="178" fillId="77" borderId="41" xfId="0" applyNumberFormat="1" applyFont="1" applyFill="1" applyBorder="1" applyAlignment="1">
      <alignment horizontal="right" vertical="center" wrapText="1"/>
    </xf>
    <xf numFmtId="234" fontId="178" fillId="77" borderId="41" xfId="0" applyNumberFormat="1" applyFont="1" applyFill="1" applyBorder="1" applyAlignment="1">
      <alignment horizontal="center" vertical="center" wrapText="1"/>
    </xf>
    <xf numFmtId="22" fontId="178" fillId="77" borderId="41" xfId="0" applyNumberFormat="1" applyFont="1" applyFill="1" applyBorder="1" applyAlignment="1">
      <alignment horizontal="center" vertical="center" wrapText="1"/>
    </xf>
    <xf numFmtId="230" fontId="0" fillId="77" borderId="1" xfId="0" applyNumberFormat="1" applyFill="1" applyBorder="1" applyAlignment="1">
      <alignment vertical="center" shrinkToFit="1"/>
    </xf>
    <xf numFmtId="188" fontId="0" fillId="77" borderId="1" xfId="0" applyNumberFormat="1" applyFill="1" applyBorder="1">
      <alignment vertical="center"/>
    </xf>
    <xf numFmtId="177" fontId="0" fillId="77" borderId="1" xfId="0" applyNumberFormat="1" applyFill="1" applyBorder="1">
      <alignment vertical="center"/>
    </xf>
    <xf numFmtId="9" fontId="183" fillId="77" borderId="1" xfId="2" applyFont="1" applyFill="1" applyBorder="1" applyAlignment="1">
      <alignment horizontal="center" vertical="center" shrinkToFit="1"/>
    </xf>
    <xf numFmtId="178" fontId="0" fillId="77" borderId="1" xfId="0" applyNumberFormat="1" applyFill="1" applyBorder="1" applyAlignment="1">
      <alignment vertical="center" shrinkToFit="1"/>
    </xf>
    <xf numFmtId="0" fontId="0" fillId="77" borderId="1" xfId="0" applyFill="1" applyBorder="1" applyAlignment="1">
      <alignment vertical="center" shrinkToFit="1"/>
    </xf>
    <xf numFmtId="0" fontId="2" fillId="77" borderId="1" xfId="0" applyFont="1" applyFill="1" applyBorder="1" applyAlignment="1">
      <alignment vertical="center" shrinkToFit="1"/>
    </xf>
    <xf numFmtId="178" fontId="0" fillId="77" borderId="1" xfId="0" applyNumberFormat="1" applyFill="1" applyBorder="1">
      <alignment vertical="center"/>
    </xf>
    <xf numFmtId="0" fontId="182" fillId="0" borderId="1" xfId="0" applyFont="1" applyBorder="1">
      <alignment vertical="center"/>
    </xf>
    <xf numFmtId="0" fontId="182" fillId="0" borderId="1" xfId="0" applyFont="1" applyBorder="1" applyAlignment="1">
      <alignment horizontal="left" vertical="center"/>
    </xf>
    <xf numFmtId="10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shrinkToFit="1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right" vertical="center"/>
    </xf>
    <xf numFmtId="177" fontId="5" fillId="0" borderId="0" xfId="1" applyFont="1" applyAlignment="1">
      <alignment horizontal="right" vertical="center" shrinkToFit="1"/>
    </xf>
    <xf numFmtId="177" fontId="5" fillId="0" borderId="0" xfId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82" fontId="5" fillId="0" borderId="0" xfId="0" applyNumberFormat="1" applyFont="1" applyAlignment="1">
      <alignment horizontal="center" vertical="center"/>
    </xf>
    <xf numFmtId="0" fontId="182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49" fontId="5" fillId="0" borderId="0" xfId="0" applyNumberFormat="1" applyFont="1" applyAlignment="1">
      <alignment horizontal="center" vertical="center"/>
    </xf>
    <xf numFmtId="183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177" fontId="11" fillId="0" borderId="0" xfId="1" applyFont="1">
      <alignment vertical="center"/>
    </xf>
    <xf numFmtId="0" fontId="184" fillId="0" borderId="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right" vertical="center"/>
    </xf>
    <xf numFmtId="49" fontId="5" fillId="0" borderId="0" xfId="0" applyNumberFormat="1" applyFont="1" applyAlignment="1">
      <alignment horizontal="right" vertical="center" shrinkToFit="1"/>
    </xf>
    <xf numFmtId="49" fontId="5" fillId="0" borderId="0" xfId="0" applyNumberFormat="1" applyFont="1" applyAlignment="1">
      <alignment horizontal="right" vertical="center"/>
    </xf>
    <xf numFmtId="0" fontId="194" fillId="5" borderId="9" xfId="0" applyFont="1" applyFill="1" applyBorder="1" applyAlignment="1">
      <alignment horizontal="center" vertical="center" wrapText="1"/>
    </xf>
    <xf numFmtId="0" fontId="194" fillId="5" borderId="9" xfId="0" applyFont="1" applyFill="1" applyBorder="1" applyAlignment="1">
      <alignment horizontal="left" vertical="center" wrapText="1"/>
    </xf>
    <xf numFmtId="3" fontId="194" fillId="5" borderId="9" xfId="0" applyNumberFormat="1" applyFont="1" applyFill="1" applyBorder="1" applyAlignment="1">
      <alignment horizontal="right" vertical="center" wrapText="1"/>
    </xf>
    <xf numFmtId="0" fontId="194" fillId="5" borderId="9" xfId="0" applyFont="1" applyFill="1" applyBorder="1" applyAlignment="1">
      <alignment horizontal="right" vertical="center" wrapText="1"/>
    </xf>
    <xf numFmtId="22" fontId="194" fillId="5" borderId="9" xfId="0" applyNumberFormat="1" applyFont="1" applyFill="1" applyBorder="1" applyAlignment="1">
      <alignment horizontal="center" vertical="center" wrapText="1"/>
    </xf>
    <xf numFmtId="177" fontId="11" fillId="0" borderId="2" xfId="1" applyFont="1" applyBorder="1" applyAlignment="1">
      <alignment horizontal="right" vertical="center"/>
    </xf>
    <xf numFmtId="0" fontId="195" fillId="4" borderId="1" xfId="0" applyFont="1" applyFill="1" applyBorder="1">
      <alignment vertical="center"/>
    </xf>
    <xf numFmtId="0" fontId="195" fillId="4" borderId="1" xfId="0" applyFont="1" applyFill="1" applyBorder="1" applyAlignment="1">
      <alignment horizontal="center" vertical="center"/>
    </xf>
    <xf numFmtId="0" fontId="195" fillId="4" borderId="68" xfId="0" applyFont="1" applyFill="1" applyBorder="1" applyAlignment="1">
      <alignment horizontal="center" vertical="center"/>
    </xf>
    <xf numFmtId="49" fontId="195" fillId="4" borderId="68" xfId="0" applyNumberFormat="1" applyFont="1" applyFill="1" applyBorder="1" applyAlignment="1">
      <alignment horizontal="center" vertical="center"/>
    </xf>
    <xf numFmtId="177" fontId="195" fillId="4" borderId="69" xfId="1" applyFont="1" applyFill="1" applyBorder="1" applyAlignment="1">
      <alignment horizontal="center" vertical="center"/>
    </xf>
    <xf numFmtId="0" fontId="195" fillId="4" borderId="70" xfId="0" applyFont="1" applyFill="1" applyBorder="1" applyAlignment="1">
      <alignment horizontal="center" vertical="center"/>
    </xf>
    <xf numFmtId="0" fontId="195" fillId="4" borderId="2" xfId="0" applyFont="1" applyFill="1" applyBorder="1" applyAlignment="1">
      <alignment horizontal="center" vertical="center"/>
    </xf>
    <xf numFmtId="177" fontId="197" fillId="4" borderId="0" xfId="1" applyFont="1" applyFill="1" applyAlignment="1">
      <alignment horizontal="center" vertical="center"/>
    </xf>
    <xf numFmtId="0" fontId="197" fillId="4" borderId="0" xfId="0" applyFont="1" applyFill="1">
      <alignment vertical="center"/>
    </xf>
    <xf numFmtId="183" fontId="195" fillId="4" borderId="1" xfId="0" applyNumberFormat="1" applyFont="1" applyFill="1" applyBorder="1" applyAlignment="1">
      <alignment horizontal="center" vertical="center"/>
    </xf>
    <xf numFmtId="0" fontId="196" fillId="4" borderId="1" xfId="0" applyFont="1" applyFill="1" applyBorder="1" applyAlignment="1">
      <alignment horizontal="center" vertical="center"/>
    </xf>
    <xf numFmtId="0" fontId="196" fillId="4" borderId="3" xfId="0" applyFont="1" applyFill="1" applyBorder="1" applyAlignment="1">
      <alignment horizontal="center" vertical="center"/>
    </xf>
    <xf numFmtId="0" fontId="195" fillId="4" borderId="68" xfId="0" applyFont="1" applyFill="1" applyBorder="1" applyAlignment="1">
      <alignment horizontal="center" vertical="center" wrapText="1"/>
    </xf>
    <xf numFmtId="0" fontId="195" fillId="4" borderId="2" xfId="0" applyFont="1" applyFill="1" applyBorder="1" applyAlignment="1">
      <alignment horizontal="center" vertical="top" wrapText="1"/>
    </xf>
    <xf numFmtId="177" fontId="197" fillId="4" borderId="0" xfId="1" applyFont="1" applyFill="1" applyAlignment="1">
      <alignment horizontal="center" vertical="center" wrapText="1"/>
    </xf>
    <xf numFmtId="0" fontId="197" fillId="4" borderId="0" xfId="0" applyFont="1" applyFill="1" applyAlignment="1">
      <alignment horizontal="center" vertical="center" wrapText="1"/>
    </xf>
    <xf numFmtId="0" fontId="198" fillId="83" borderId="6" xfId="0" applyFont="1" applyFill="1" applyBorder="1" applyAlignment="1">
      <alignment horizontal="center" vertical="center"/>
    </xf>
    <xf numFmtId="0" fontId="198" fillId="83" borderId="63" xfId="0" applyFont="1" applyFill="1" applyBorder="1" applyAlignment="1">
      <alignment horizontal="center" vertical="center"/>
    </xf>
    <xf numFmtId="0" fontId="199" fillId="4" borderId="1" xfId="0" applyFont="1" applyFill="1" applyBorder="1" applyAlignment="1">
      <alignment horizontal="center" vertical="center"/>
    </xf>
    <xf numFmtId="183" fontId="199" fillId="4" borderId="1" xfId="0" applyNumberFormat="1" applyFont="1" applyFill="1" applyBorder="1" applyAlignment="1">
      <alignment horizontal="center" vertical="center"/>
    </xf>
    <xf numFmtId="0" fontId="198" fillId="83" borderId="1" xfId="0" applyFont="1" applyFill="1" applyBorder="1" applyAlignment="1">
      <alignment horizontal="center" vertical="center"/>
    </xf>
    <xf numFmtId="0" fontId="195" fillId="4" borderId="1" xfId="0" applyFont="1" applyFill="1" applyBorder="1" applyAlignment="1">
      <alignment horizontal="center" vertical="center" shrinkToFit="1"/>
    </xf>
    <xf numFmtId="0" fontId="200" fillId="4" borderId="65" xfId="0" applyFont="1" applyFill="1" applyBorder="1" applyAlignment="1">
      <alignment horizontal="center" vertical="center" wrapText="1"/>
    </xf>
    <xf numFmtId="49" fontId="201" fillId="4" borderId="65" xfId="0" applyNumberFormat="1" applyFont="1" applyFill="1" applyBorder="1" applyAlignment="1">
      <alignment horizontal="center" vertical="center" wrapText="1"/>
    </xf>
    <xf numFmtId="0" fontId="195" fillId="4" borderId="2" xfId="0" applyFont="1" applyFill="1" applyBorder="1">
      <alignment vertical="center"/>
    </xf>
    <xf numFmtId="177" fontId="184" fillId="0" borderId="0" xfId="1" applyFont="1" applyFill="1">
      <alignment vertical="center"/>
    </xf>
    <xf numFmtId="0" fontId="184" fillId="0" borderId="0" xfId="0" applyFont="1">
      <alignment vertical="center"/>
    </xf>
    <xf numFmtId="3" fontId="0" fillId="3" borderId="0" xfId="0" applyNumberFormat="1" applyFill="1" applyAlignment="1">
      <alignment vertical="center" wrapText="1"/>
    </xf>
    <xf numFmtId="0" fontId="184" fillId="0" borderId="0" xfId="0" applyFont="1" applyAlignment="1">
      <alignment horizontal="center" vertical="center"/>
    </xf>
    <xf numFmtId="0" fontId="197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shrinkToFit="1"/>
    </xf>
    <xf numFmtId="237" fontId="0" fillId="0" borderId="1" xfId="0" applyNumberFormat="1" applyBorder="1" applyAlignment="1">
      <alignment horizontal="center" vertical="center" shrinkToFit="1"/>
    </xf>
    <xf numFmtId="0" fontId="204" fillId="72" borderId="1" xfId="0" applyFont="1" applyFill="1" applyBorder="1">
      <alignment vertical="center"/>
    </xf>
    <xf numFmtId="0" fontId="205" fillId="72" borderId="1" xfId="0" applyFont="1" applyFill="1" applyBorder="1">
      <alignment vertical="center"/>
    </xf>
    <xf numFmtId="0" fontId="203" fillId="0" borderId="0" xfId="0" applyFont="1">
      <alignment vertical="center"/>
    </xf>
    <xf numFmtId="188" fontId="6" fillId="3" borderId="1" xfId="0" applyNumberFormat="1" applyFont="1" applyFill="1" applyBorder="1" applyAlignment="1">
      <alignment vertical="center" shrinkToFit="1"/>
    </xf>
    <xf numFmtId="177" fontId="183" fillId="0" borderId="1" xfId="12788" applyFont="1" applyBorder="1" applyAlignment="1">
      <alignment vertical="center" shrinkToFit="1"/>
    </xf>
    <xf numFmtId="9" fontId="183" fillId="0" borderId="1" xfId="2" applyFont="1" applyBorder="1" applyAlignment="1">
      <alignment vertical="center" shrinkToFit="1"/>
    </xf>
    <xf numFmtId="0" fontId="177" fillId="73" borderId="41" xfId="0" applyFont="1" applyFill="1" applyBorder="1" applyAlignment="1">
      <alignment horizontal="center" vertical="center"/>
    </xf>
    <xf numFmtId="0" fontId="177" fillId="73" borderId="43" xfId="0" applyFont="1" applyFill="1" applyBorder="1" applyAlignment="1">
      <alignment horizontal="center" vertical="center"/>
    </xf>
    <xf numFmtId="49" fontId="177" fillId="73" borderId="43" xfId="0" applyNumberFormat="1" applyFont="1" applyFill="1" applyBorder="1" applyAlignment="1">
      <alignment horizontal="center" vertical="center"/>
    </xf>
    <xf numFmtId="0" fontId="177" fillId="73" borderId="74" xfId="0" applyFont="1" applyFill="1" applyBorder="1" applyAlignment="1">
      <alignment horizontal="center" vertical="center" shrinkToFit="1"/>
    </xf>
    <xf numFmtId="0" fontId="180" fillId="73" borderId="1" xfId="0" applyFont="1" applyFill="1" applyBorder="1" applyAlignment="1">
      <alignment horizontal="center" vertical="center" shrinkToFit="1"/>
    </xf>
    <xf numFmtId="0" fontId="177" fillId="73" borderId="1" xfId="0" applyFont="1" applyFill="1" applyBorder="1" applyAlignment="1">
      <alignment horizontal="center" vertical="center" shrinkToFit="1"/>
    </xf>
    <xf numFmtId="49" fontId="178" fillId="0" borderId="41" xfId="0" applyNumberFormat="1" applyFont="1" applyBorder="1" applyAlignment="1">
      <alignment horizontal="center" vertical="center" wrapText="1"/>
    </xf>
    <xf numFmtId="0" fontId="178" fillId="0" borderId="41" xfId="0" applyFont="1" applyBorder="1" applyAlignment="1">
      <alignment horizontal="center" vertical="center" shrinkToFit="1"/>
    </xf>
    <xf numFmtId="230" fontId="0" fillId="0" borderId="0" xfId="0" applyNumberFormat="1" applyAlignment="1">
      <alignment vertical="center" shrinkToFit="1"/>
    </xf>
    <xf numFmtId="178" fontId="0" fillId="0" borderId="0" xfId="0" applyNumberFormat="1" applyAlignment="1">
      <alignment vertical="center" shrinkToFit="1"/>
    </xf>
    <xf numFmtId="0" fontId="2" fillId="0" borderId="0" xfId="0" applyFont="1" applyAlignment="1">
      <alignment vertical="center" shrinkToFit="1"/>
    </xf>
    <xf numFmtId="49" fontId="0" fillId="0" borderId="0" xfId="0" applyNumberFormat="1" applyAlignment="1">
      <alignment vertical="center" wrapText="1"/>
    </xf>
    <xf numFmtId="0" fontId="178" fillId="3" borderId="41" xfId="0" applyFont="1" applyFill="1" applyBorder="1" applyAlignment="1">
      <alignment horizontal="center" vertical="center" wrapText="1"/>
    </xf>
    <xf numFmtId="0" fontId="178" fillId="3" borderId="41" xfId="0" applyFont="1" applyFill="1" applyBorder="1" applyAlignment="1">
      <alignment horizontal="left" vertical="center" wrapText="1"/>
    </xf>
    <xf numFmtId="3" fontId="178" fillId="3" borderId="41" xfId="0" applyNumberFormat="1" applyFont="1" applyFill="1" applyBorder="1" applyAlignment="1">
      <alignment horizontal="right" vertical="center" wrapText="1"/>
    </xf>
    <xf numFmtId="49" fontId="178" fillId="3" borderId="41" xfId="0" applyNumberFormat="1" applyFont="1" applyFill="1" applyBorder="1" applyAlignment="1">
      <alignment horizontal="center" vertical="center" wrapText="1"/>
    </xf>
    <xf numFmtId="22" fontId="178" fillId="3" borderId="41" xfId="0" applyNumberFormat="1" applyFont="1" applyFill="1" applyBorder="1" applyAlignment="1">
      <alignment horizontal="center" vertical="center" wrapText="1"/>
    </xf>
    <xf numFmtId="0" fontId="5" fillId="74" borderId="1" xfId="0" applyFont="1" applyFill="1" applyBorder="1" applyAlignment="1">
      <alignment horizontal="left" vertical="center" shrinkToFit="1"/>
    </xf>
    <xf numFmtId="0" fontId="5" fillId="74" borderId="1" xfId="0" applyFont="1" applyFill="1" applyBorder="1" applyAlignment="1">
      <alignment horizontal="left" vertical="center"/>
    </xf>
    <xf numFmtId="0" fontId="207" fillId="3" borderId="0" xfId="0" applyFont="1" applyFill="1">
      <alignment vertical="center"/>
    </xf>
    <xf numFmtId="234" fontId="178" fillId="3" borderId="41" xfId="0" applyNumberFormat="1" applyFont="1" applyFill="1" applyBorder="1" applyAlignment="1">
      <alignment horizontal="center" vertical="center" wrapText="1"/>
    </xf>
    <xf numFmtId="0" fontId="178" fillId="7" borderId="41" xfId="0" applyFont="1" applyFill="1" applyBorder="1" applyAlignment="1">
      <alignment horizontal="center" vertical="center" wrapText="1"/>
    </xf>
    <xf numFmtId="0" fontId="178" fillId="7" borderId="41" xfId="0" applyFont="1" applyFill="1" applyBorder="1" applyAlignment="1">
      <alignment horizontal="left" vertical="center" wrapText="1"/>
    </xf>
    <xf numFmtId="3" fontId="178" fillId="7" borderId="41" xfId="0" applyNumberFormat="1" applyFont="1" applyFill="1" applyBorder="1" applyAlignment="1">
      <alignment horizontal="right" vertical="center" wrapText="1"/>
    </xf>
    <xf numFmtId="234" fontId="178" fillId="7" borderId="41" xfId="0" applyNumberFormat="1" applyFont="1" applyFill="1" applyBorder="1" applyAlignment="1">
      <alignment horizontal="center" vertical="center" wrapText="1"/>
    </xf>
    <xf numFmtId="22" fontId="178" fillId="7" borderId="41" xfId="0" applyNumberFormat="1" applyFont="1" applyFill="1" applyBorder="1" applyAlignment="1">
      <alignment horizontal="center" vertical="center" wrapText="1"/>
    </xf>
    <xf numFmtId="0" fontId="178" fillId="7" borderId="49" xfId="0" applyFont="1" applyFill="1" applyBorder="1" applyAlignment="1">
      <alignment horizontal="center" vertical="center" wrapText="1"/>
    </xf>
    <xf numFmtId="230" fontId="0" fillId="7" borderId="1" xfId="0" applyNumberFormat="1" applyFill="1" applyBorder="1" applyAlignment="1">
      <alignment vertical="center" shrinkToFit="1"/>
    </xf>
    <xf numFmtId="188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9" fontId="183" fillId="7" borderId="1" xfId="2" applyFont="1" applyFill="1" applyBorder="1" applyAlignment="1">
      <alignment horizontal="center" vertical="center" shrinkToFit="1"/>
    </xf>
    <xf numFmtId="178" fontId="0" fillId="7" borderId="1" xfId="0" applyNumberFormat="1" applyFill="1" applyBorder="1" applyAlignment="1">
      <alignment vertical="center" shrinkToFit="1"/>
    </xf>
    <xf numFmtId="0" fontId="177" fillId="0" borderId="0" xfId="0" applyFont="1">
      <alignment vertical="center"/>
    </xf>
    <xf numFmtId="22" fontId="178" fillId="0" borderId="41" xfId="0" applyNumberFormat="1" applyFont="1" applyBorder="1" applyAlignment="1">
      <alignment vertical="center" wrapText="1"/>
    </xf>
    <xf numFmtId="0" fontId="186" fillId="0" borderId="0" xfId="0" applyFont="1" applyAlignment="1">
      <alignment horizontal="left" vertical="center" indent="15"/>
    </xf>
    <xf numFmtId="0" fontId="209" fillId="0" borderId="0" xfId="0" applyFont="1" applyAlignment="1">
      <alignment horizontal="left" vertical="center" indent="15"/>
    </xf>
    <xf numFmtId="0" fontId="177" fillId="0" borderId="41" xfId="0" applyFont="1" applyBorder="1" applyAlignment="1">
      <alignment vertical="center" wrapText="1"/>
    </xf>
    <xf numFmtId="10" fontId="177" fillId="0" borderId="41" xfId="0" applyNumberFormat="1" applyFont="1" applyBorder="1" applyAlignment="1">
      <alignment vertical="center" wrapText="1"/>
    </xf>
    <xf numFmtId="181" fontId="2" fillId="77" borderId="1" xfId="0" applyNumberFormat="1" applyFont="1" applyFill="1" applyBorder="1" applyAlignment="1">
      <alignment vertical="center" shrinkToFit="1"/>
    </xf>
    <xf numFmtId="0" fontId="177" fillId="0" borderId="75" xfId="0" applyFont="1" applyBorder="1" applyAlignment="1">
      <alignment vertical="center" wrapText="1"/>
    </xf>
    <xf numFmtId="0" fontId="177" fillId="0" borderId="43" xfId="0" applyFont="1" applyBorder="1" applyAlignment="1">
      <alignment vertical="center" wrapText="1"/>
    </xf>
    <xf numFmtId="0" fontId="178" fillId="0" borderId="75" xfId="0" applyFont="1" applyBorder="1" applyAlignment="1">
      <alignment vertical="center" wrapText="1"/>
    </xf>
    <xf numFmtId="0" fontId="185" fillId="0" borderId="0" xfId="0" applyFont="1" applyAlignment="1">
      <alignment horizontal="left" vertical="center" indent="15"/>
    </xf>
    <xf numFmtId="10" fontId="178" fillId="0" borderId="41" xfId="0" applyNumberFormat="1" applyFont="1" applyBorder="1" applyAlignment="1">
      <alignment vertical="center" wrapText="1"/>
    </xf>
    <xf numFmtId="0" fontId="211" fillId="7" borderId="41" xfId="0" applyFont="1" applyFill="1" applyBorder="1" applyAlignment="1">
      <alignment horizontal="left" vertical="center" wrapText="1"/>
    </xf>
    <xf numFmtId="176" fontId="11" fillId="72" borderId="1" xfId="12789" applyFont="1" applyFill="1" applyBorder="1" applyAlignment="1">
      <alignment vertical="center" shrinkToFit="1"/>
    </xf>
    <xf numFmtId="0" fontId="212" fillId="0" borderId="0" xfId="0" applyFont="1">
      <alignment vertical="center"/>
    </xf>
    <xf numFmtId="0" fontId="215" fillId="73" borderId="41" xfId="0" applyFont="1" applyFill="1" applyBorder="1" applyAlignment="1">
      <alignment horizontal="left" vertical="center"/>
    </xf>
    <xf numFmtId="0" fontId="214" fillId="84" borderId="41" xfId="0" applyFont="1" applyFill="1" applyBorder="1" applyAlignment="1">
      <alignment vertical="center" wrapText="1"/>
    </xf>
    <xf numFmtId="10" fontId="214" fillId="0" borderId="0" xfId="0" applyNumberFormat="1" applyFont="1">
      <alignment vertical="center"/>
    </xf>
    <xf numFmtId="0" fontId="214" fillId="0" borderId="0" xfId="0" applyFont="1">
      <alignment vertical="center"/>
    </xf>
    <xf numFmtId="0" fontId="214" fillId="84" borderId="41" xfId="0" applyFont="1" applyFill="1" applyBorder="1" applyAlignment="1">
      <alignment horizontal="center" vertical="center" wrapText="1"/>
    </xf>
    <xf numFmtId="0" fontId="214" fillId="84" borderId="41" xfId="0" applyFont="1" applyFill="1" applyBorder="1" applyAlignment="1">
      <alignment horizontal="left" vertical="center" wrapText="1"/>
    </xf>
    <xf numFmtId="3" fontId="214" fillId="84" borderId="41" xfId="0" applyNumberFormat="1" applyFont="1" applyFill="1" applyBorder="1" applyAlignment="1">
      <alignment horizontal="right" vertical="center" wrapText="1"/>
    </xf>
    <xf numFmtId="234" fontId="214" fillId="84" borderId="41" xfId="0" applyNumberFormat="1" applyFont="1" applyFill="1" applyBorder="1" applyAlignment="1">
      <alignment horizontal="center" vertical="center" wrapText="1"/>
    </xf>
    <xf numFmtId="22" fontId="214" fillId="84" borderId="41" xfId="0" applyNumberFormat="1" applyFont="1" applyFill="1" applyBorder="1" applyAlignment="1">
      <alignment horizontal="center" vertical="center" wrapText="1"/>
    </xf>
    <xf numFmtId="230" fontId="183" fillId="0" borderId="1" xfId="0" applyNumberFormat="1" applyFont="1" applyBorder="1" applyAlignment="1">
      <alignment vertical="center" shrinkToFit="1"/>
    </xf>
    <xf numFmtId="178" fontId="183" fillId="0" borderId="1" xfId="0" applyNumberFormat="1" applyFont="1" applyBorder="1" applyAlignment="1">
      <alignment vertical="center" shrinkToFit="1"/>
    </xf>
    <xf numFmtId="0" fontId="183" fillId="0" borderId="1" xfId="0" applyFont="1" applyBorder="1">
      <alignment vertical="center"/>
    </xf>
    <xf numFmtId="0" fontId="183" fillId="0" borderId="1" xfId="0" applyFont="1" applyBorder="1" applyAlignment="1">
      <alignment vertical="center" shrinkToFit="1"/>
    </xf>
    <xf numFmtId="178" fontId="183" fillId="0" borderId="1" xfId="0" applyNumberFormat="1" applyFont="1" applyBorder="1">
      <alignment vertical="center"/>
    </xf>
    <xf numFmtId="0" fontId="216" fillId="81" borderId="41" xfId="0" applyFont="1" applyFill="1" applyBorder="1" applyAlignment="1">
      <alignment horizontal="center" vertical="center" wrapText="1"/>
    </xf>
    <xf numFmtId="0" fontId="217" fillId="81" borderId="41" xfId="0" applyFont="1" applyFill="1" applyBorder="1" applyAlignment="1">
      <alignment horizontal="left" vertical="center" wrapText="1"/>
    </xf>
    <xf numFmtId="3" fontId="216" fillId="81" borderId="41" xfId="0" applyNumberFormat="1" applyFont="1" applyFill="1" applyBorder="1" applyAlignment="1">
      <alignment horizontal="right" vertical="center" wrapText="1"/>
    </xf>
    <xf numFmtId="234" fontId="216" fillId="81" borderId="41" xfId="0" applyNumberFormat="1" applyFont="1" applyFill="1" applyBorder="1" applyAlignment="1">
      <alignment horizontal="center" vertical="center" wrapText="1"/>
    </xf>
    <xf numFmtId="22" fontId="216" fillId="81" borderId="41" xfId="0" applyNumberFormat="1" applyFont="1" applyFill="1" applyBorder="1" applyAlignment="1">
      <alignment horizontal="center" vertical="center" wrapText="1"/>
    </xf>
    <xf numFmtId="0" fontId="218" fillId="84" borderId="41" xfId="0" applyFont="1" applyFill="1" applyBorder="1" applyAlignment="1">
      <alignment horizontal="left" vertical="center" wrapText="1"/>
    </xf>
    <xf numFmtId="3" fontId="218" fillId="84" borderId="41" xfId="0" applyNumberFormat="1" applyFont="1" applyFill="1" applyBorder="1" applyAlignment="1">
      <alignment horizontal="right" vertical="center" wrapText="1"/>
    </xf>
    <xf numFmtId="0" fontId="218" fillId="84" borderId="41" xfId="0" applyFont="1" applyFill="1" applyBorder="1" applyAlignment="1">
      <alignment horizontal="center" vertical="center" wrapText="1"/>
    </xf>
    <xf numFmtId="234" fontId="218" fillId="84" borderId="41" xfId="0" applyNumberFormat="1" applyFont="1" applyFill="1" applyBorder="1" applyAlignment="1">
      <alignment horizontal="center" vertical="center" wrapText="1"/>
    </xf>
    <xf numFmtId="22" fontId="218" fillId="84" borderId="41" xfId="0" applyNumberFormat="1" applyFont="1" applyFill="1" applyBorder="1" applyAlignment="1">
      <alignment horizontal="center" vertical="center" wrapText="1"/>
    </xf>
    <xf numFmtId="230" fontId="2" fillId="0" borderId="1" xfId="0" applyNumberFormat="1" applyFont="1" applyBorder="1" applyAlignment="1">
      <alignment vertical="center" shrinkToFit="1"/>
    </xf>
    <xf numFmtId="0" fontId="214" fillId="3" borderId="41" xfId="0" applyFont="1" applyFill="1" applyBorder="1" applyAlignment="1">
      <alignment horizontal="center" vertical="center" wrapText="1"/>
    </xf>
    <xf numFmtId="0" fontId="214" fillId="3" borderId="41" xfId="0" applyFont="1" applyFill="1" applyBorder="1" applyAlignment="1">
      <alignment horizontal="left" vertical="center" wrapText="1"/>
    </xf>
    <xf numFmtId="3" fontId="214" fillId="3" borderId="41" xfId="0" applyNumberFormat="1" applyFont="1" applyFill="1" applyBorder="1" applyAlignment="1">
      <alignment horizontal="right" vertical="center" wrapText="1"/>
    </xf>
    <xf numFmtId="234" fontId="214" fillId="3" borderId="41" xfId="0" applyNumberFormat="1" applyFont="1" applyFill="1" applyBorder="1" applyAlignment="1">
      <alignment horizontal="center" vertical="center" wrapText="1"/>
    </xf>
    <xf numFmtId="22" fontId="214" fillId="3" borderId="41" xfId="0" applyNumberFormat="1" applyFont="1" applyFill="1" applyBorder="1" applyAlignment="1">
      <alignment horizontal="center" vertical="center" wrapText="1"/>
    </xf>
    <xf numFmtId="0" fontId="214" fillId="84" borderId="0" xfId="0" applyFont="1" applyFill="1" applyAlignment="1">
      <alignment horizontal="center" vertical="center" wrapText="1"/>
    </xf>
    <xf numFmtId="234" fontId="214" fillId="84" borderId="0" xfId="0" applyNumberFormat="1" applyFont="1" applyFill="1" applyAlignment="1">
      <alignment horizontal="center" vertical="center" wrapText="1"/>
    </xf>
    <xf numFmtId="22" fontId="214" fillId="84" borderId="0" xfId="0" applyNumberFormat="1" applyFont="1" applyFill="1" applyAlignment="1">
      <alignment horizontal="center" vertical="center" wrapText="1"/>
    </xf>
    <xf numFmtId="0" fontId="181" fillId="72" borderId="1" xfId="0" applyFont="1" applyFill="1" applyBorder="1">
      <alignment vertical="center"/>
    </xf>
    <xf numFmtId="0" fontId="219" fillId="0" borderId="41" xfId="0" applyFont="1" applyBorder="1" applyAlignment="1">
      <alignment horizontal="left" vertical="center" wrapText="1"/>
    </xf>
    <xf numFmtId="3" fontId="219" fillId="0" borderId="41" xfId="0" applyNumberFormat="1" applyFont="1" applyBorder="1" applyAlignment="1">
      <alignment horizontal="right" vertical="center" wrapText="1"/>
    </xf>
    <xf numFmtId="0" fontId="219" fillId="0" borderId="41" xfId="0" applyFont="1" applyBorder="1" applyAlignment="1">
      <alignment horizontal="center" vertical="center" wrapText="1"/>
    </xf>
    <xf numFmtId="234" fontId="219" fillId="0" borderId="41" xfId="0" applyNumberFormat="1" applyFont="1" applyBorder="1" applyAlignment="1">
      <alignment horizontal="center" vertical="center" wrapText="1"/>
    </xf>
    <xf numFmtId="22" fontId="219" fillId="0" borderId="41" xfId="0" applyNumberFormat="1" applyFont="1" applyBorder="1" applyAlignment="1">
      <alignment horizontal="center" vertical="center" wrapText="1"/>
    </xf>
    <xf numFmtId="188" fontId="2" fillId="0" borderId="1" xfId="0" applyNumberFormat="1" applyFont="1" applyBorder="1">
      <alignment vertical="center"/>
    </xf>
    <xf numFmtId="0" fontId="178" fillId="0" borderId="0" xfId="0" applyFont="1" applyAlignment="1">
      <alignment horizontal="center" vertical="center" wrapText="1"/>
    </xf>
    <xf numFmtId="0" fontId="178" fillId="0" borderId="0" xfId="0" applyFont="1" applyAlignment="1">
      <alignment horizontal="left" vertical="center" wrapText="1"/>
    </xf>
    <xf numFmtId="3" fontId="178" fillId="0" borderId="0" xfId="0" applyNumberFormat="1" applyFont="1" applyAlignment="1">
      <alignment horizontal="right" vertical="center" wrapText="1"/>
    </xf>
    <xf numFmtId="234" fontId="178" fillId="0" borderId="0" xfId="0" applyNumberFormat="1" applyFont="1" applyAlignment="1">
      <alignment horizontal="center" vertical="center" wrapText="1"/>
    </xf>
    <xf numFmtId="22" fontId="178" fillId="0" borderId="0" xfId="0" applyNumberFormat="1" applyFont="1" applyAlignment="1">
      <alignment horizontal="center" vertical="center" wrapText="1"/>
    </xf>
    <xf numFmtId="188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183" fillId="0" borderId="0" xfId="2" applyFont="1" applyBorder="1" applyAlignment="1">
      <alignment horizontal="center" vertical="center" shrinkToFit="1"/>
    </xf>
    <xf numFmtId="181" fontId="2" fillId="0" borderId="0" xfId="0" applyNumberFormat="1" applyFont="1" applyAlignment="1">
      <alignment vertical="center" shrinkToFit="1"/>
    </xf>
    <xf numFmtId="0" fontId="182" fillId="0" borderId="1" xfId="0" applyFont="1" applyBorder="1" applyAlignment="1">
      <alignment vertical="center" wrapText="1" shrinkToFit="1"/>
    </xf>
    <xf numFmtId="0" fontId="11" fillId="0" borderId="67" xfId="0" applyFont="1" applyBorder="1" applyAlignment="1">
      <alignment horizontal="right" vertical="center"/>
    </xf>
    <xf numFmtId="0" fontId="11" fillId="0" borderId="3" xfId="0" applyFont="1" applyBorder="1">
      <alignment vertical="center"/>
    </xf>
    <xf numFmtId="0" fontId="11" fillId="0" borderId="2" xfId="0" applyFont="1" applyBorder="1">
      <alignment vertical="center"/>
    </xf>
    <xf numFmtId="0" fontId="215" fillId="3" borderId="41" xfId="0" applyFont="1" applyFill="1" applyBorder="1" applyAlignment="1">
      <alignment horizontal="left" vertical="center"/>
    </xf>
    <xf numFmtId="0" fontId="215" fillId="3" borderId="41" xfId="0" applyFont="1" applyFill="1" applyBorder="1" applyAlignment="1">
      <alignment vertical="center" wrapText="1"/>
    </xf>
    <xf numFmtId="0" fontId="215" fillId="84" borderId="41" xfId="0" applyFont="1" applyFill="1" applyBorder="1" applyAlignment="1">
      <alignment vertical="center" wrapText="1"/>
    </xf>
    <xf numFmtId="10" fontId="215" fillId="84" borderId="41" xfId="0" applyNumberFormat="1" applyFont="1" applyFill="1" applyBorder="1" applyAlignment="1">
      <alignment vertical="center" wrapText="1"/>
    </xf>
    <xf numFmtId="0" fontId="215" fillId="81" borderId="0" xfId="0" applyFont="1" applyFill="1">
      <alignment vertical="center"/>
    </xf>
    <xf numFmtId="0" fontId="203" fillId="81" borderId="0" xfId="0" applyFont="1" applyFill="1">
      <alignment vertical="center"/>
    </xf>
    <xf numFmtId="0" fontId="214" fillId="84" borderId="0" xfId="0" applyFont="1" applyFill="1" applyAlignment="1">
      <alignment horizontal="left" vertical="center" wrapText="1"/>
    </xf>
    <xf numFmtId="3" fontId="214" fillId="84" borderId="0" xfId="0" applyNumberFormat="1" applyFont="1" applyFill="1" applyAlignment="1">
      <alignment horizontal="right" vertical="center" wrapText="1"/>
    </xf>
    <xf numFmtId="0" fontId="178" fillId="81" borderId="0" xfId="0" applyFont="1" applyFill="1">
      <alignment vertical="center"/>
    </xf>
    <xf numFmtId="0" fontId="0" fillId="81" borderId="0" xfId="0" applyFill="1">
      <alignment vertical="center"/>
    </xf>
    <xf numFmtId="0" fontId="11" fillId="81" borderId="1" xfId="0" applyFont="1" applyFill="1" applyBorder="1">
      <alignment vertical="center"/>
    </xf>
    <xf numFmtId="0" fontId="11" fillId="81" borderId="1" xfId="0" applyFont="1" applyFill="1" applyBorder="1" applyAlignment="1">
      <alignment horizontal="center" vertical="center" wrapText="1" shrinkToFit="1"/>
    </xf>
    <xf numFmtId="0" fontId="178" fillId="81" borderId="41" xfId="0" applyFont="1" applyFill="1" applyBorder="1" applyAlignment="1">
      <alignment horizontal="left" vertical="center" wrapText="1"/>
    </xf>
    <xf numFmtId="3" fontId="178" fillId="81" borderId="41" xfId="0" applyNumberFormat="1" applyFont="1" applyFill="1" applyBorder="1" applyAlignment="1">
      <alignment horizontal="right" vertical="center" wrapText="1"/>
    </xf>
    <xf numFmtId="0" fontId="178" fillId="85" borderId="0" xfId="0" applyFont="1" applyFill="1">
      <alignment vertical="center"/>
    </xf>
    <xf numFmtId="0" fontId="0" fillId="85" borderId="0" xfId="0" applyFill="1">
      <alignment vertical="center"/>
    </xf>
    <xf numFmtId="0" fontId="207" fillId="81" borderId="0" xfId="0" applyFont="1" applyFill="1">
      <alignment vertical="center"/>
    </xf>
    <xf numFmtId="0" fontId="177" fillId="86" borderId="41" xfId="0" applyFont="1" applyFill="1" applyBorder="1" applyAlignment="1">
      <alignment horizontal="center" vertical="center" wrapText="1"/>
    </xf>
    <xf numFmtId="0" fontId="177" fillId="86" borderId="41" xfId="0" applyFont="1" applyFill="1" applyBorder="1" applyAlignment="1">
      <alignment horizontal="left" vertical="center" wrapText="1"/>
    </xf>
    <xf numFmtId="3" fontId="177" fillId="86" borderId="41" xfId="0" applyNumberFormat="1" applyFont="1" applyFill="1" applyBorder="1" applyAlignment="1">
      <alignment horizontal="right" vertical="center" wrapText="1"/>
    </xf>
    <xf numFmtId="234" fontId="177" fillId="86" borderId="41" xfId="0" applyNumberFormat="1" applyFont="1" applyFill="1" applyBorder="1" applyAlignment="1">
      <alignment horizontal="center" vertical="center" wrapText="1"/>
    </xf>
    <xf numFmtId="22" fontId="177" fillId="86" borderId="41" xfId="0" applyNumberFormat="1" applyFont="1" applyFill="1" applyBorder="1" applyAlignment="1">
      <alignment horizontal="center" vertical="center" wrapText="1"/>
    </xf>
    <xf numFmtId="0" fontId="223" fillId="86" borderId="41" xfId="0" applyFont="1" applyFill="1" applyBorder="1" applyAlignment="1">
      <alignment horizontal="center" vertical="center" wrapText="1"/>
    </xf>
    <xf numFmtId="0" fontId="203" fillId="86" borderId="0" xfId="0" applyFont="1" applyFill="1">
      <alignment vertical="center"/>
    </xf>
    <xf numFmtId="177" fontId="195" fillId="4" borderId="1" xfId="1" applyFont="1" applyFill="1" applyBorder="1" applyAlignment="1">
      <alignment horizontal="center" vertical="center"/>
    </xf>
    <xf numFmtId="177" fontId="182" fillId="0" borderId="1" xfId="1" applyFont="1" applyBorder="1" applyAlignment="1">
      <alignment horizontal="right" vertical="center"/>
    </xf>
    <xf numFmtId="0" fontId="11" fillId="0" borderId="73" xfId="0" applyFont="1" applyBorder="1">
      <alignment vertical="center"/>
    </xf>
    <xf numFmtId="49" fontId="11" fillId="0" borderId="67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 shrinkToFit="1"/>
    </xf>
    <xf numFmtId="183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 shrinkToFit="1"/>
    </xf>
    <xf numFmtId="177" fontId="11" fillId="0" borderId="0" xfId="1" applyFont="1" applyAlignment="1">
      <alignment horizontal="right" vertical="center"/>
    </xf>
    <xf numFmtId="1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right" vertical="center"/>
    </xf>
    <xf numFmtId="177" fontId="182" fillId="0" borderId="0" xfId="1" applyFont="1" applyAlignment="1">
      <alignment horizontal="right" vertical="center"/>
    </xf>
    <xf numFmtId="0" fontId="184" fillId="0" borderId="66" xfId="0" applyFont="1" applyBorder="1" applyAlignment="1">
      <alignment horizontal="right" vertical="center"/>
    </xf>
    <xf numFmtId="49" fontId="184" fillId="0" borderId="66" xfId="0" applyNumberFormat="1" applyFont="1" applyBorder="1" applyAlignment="1">
      <alignment horizontal="right" vertical="center"/>
    </xf>
    <xf numFmtId="177" fontId="184" fillId="0" borderId="48" xfId="1" applyFont="1" applyFill="1" applyBorder="1" applyAlignment="1">
      <alignment horizontal="right" vertical="center"/>
    </xf>
    <xf numFmtId="0" fontId="184" fillId="0" borderId="2" xfId="0" applyFont="1" applyBorder="1">
      <alignment vertical="center"/>
    </xf>
    <xf numFmtId="177" fontId="184" fillId="0" borderId="2" xfId="1" applyFont="1" applyFill="1" applyBorder="1" applyAlignment="1">
      <alignment horizontal="right" vertical="center"/>
    </xf>
    <xf numFmtId="176" fontId="184" fillId="0" borderId="1" xfId="12785" applyFont="1" applyFill="1" applyBorder="1" applyAlignment="1">
      <alignment horizontal="right" vertical="center"/>
    </xf>
    <xf numFmtId="0" fontId="184" fillId="0" borderId="77" xfId="0" applyFont="1" applyBorder="1" applyAlignment="1">
      <alignment horizontal="right" vertical="center"/>
    </xf>
    <xf numFmtId="0" fontId="184" fillId="0" borderId="1" xfId="0" applyFont="1" applyBorder="1" applyAlignment="1">
      <alignment horizontal="center" vertical="center"/>
    </xf>
    <xf numFmtId="0" fontId="184" fillId="0" borderId="1" xfId="0" applyFont="1" applyBorder="1" applyAlignment="1">
      <alignment horizontal="center" vertical="center" wrapText="1" shrinkToFit="1"/>
    </xf>
    <xf numFmtId="0" fontId="184" fillId="0" borderId="1" xfId="0" applyFont="1" applyBorder="1">
      <alignment vertical="center"/>
    </xf>
    <xf numFmtId="183" fontId="184" fillId="0" borderId="1" xfId="0" applyNumberFormat="1" applyFont="1" applyBorder="1" applyAlignment="1">
      <alignment horizontal="center" vertical="center"/>
    </xf>
    <xf numFmtId="49" fontId="184" fillId="0" borderId="1" xfId="0" applyNumberFormat="1" applyFont="1" applyBorder="1" applyAlignment="1">
      <alignment horizontal="center" vertical="center"/>
    </xf>
    <xf numFmtId="0" fontId="184" fillId="0" borderId="1" xfId="0" applyFont="1" applyBorder="1" applyAlignment="1">
      <alignment vertical="center" shrinkToFit="1"/>
    </xf>
    <xf numFmtId="3" fontId="184" fillId="0" borderId="1" xfId="0" applyNumberFormat="1" applyFont="1" applyBorder="1" applyAlignment="1">
      <alignment horizontal="center" vertical="center" wrapText="1"/>
    </xf>
    <xf numFmtId="177" fontId="184" fillId="0" borderId="64" xfId="1" applyFont="1" applyFill="1" applyBorder="1" applyAlignment="1">
      <alignment horizontal="center" vertical="center" wrapText="1"/>
    </xf>
    <xf numFmtId="10" fontId="184" fillId="0" borderId="1" xfId="0" applyNumberFormat="1" applyFont="1" applyBorder="1" applyAlignment="1">
      <alignment horizontal="center" vertical="center"/>
    </xf>
    <xf numFmtId="0" fontId="184" fillId="0" borderId="3" xfId="0" applyFont="1" applyBorder="1">
      <alignment vertical="center"/>
    </xf>
    <xf numFmtId="177" fontId="184" fillId="0" borderId="73" xfId="1" applyFont="1" applyFill="1" applyBorder="1">
      <alignment vertical="center"/>
    </xf>
    <xf numFmtId="0" fontId="184" fillId="0" borderId="3" xfId="0" applyFont="1" applyBorder="1" applyAlignment="1">
      <alignment horizontal="right" vertical="center"/>
    </xf>
    <xf numFmtId="177" fontId="182" fillId="0" borderId="1" xfId="1" applyFont="1" applyFill="1" applyBorder="1" applyAlignment="1">
      <alignment horizontal="right" vertical="center"/>
    </xf>
    <xf numFmtId="0" fontId="184" fillId="0" borderId="67" xfId="0" applyFont="1" applyBorder="1" applyAlignment="1">
      <alignment horizontal="right" vertical="center"/>
    </xf>
    <xf numFmtId="49" fontId="184" fillId="0" borderId="67" xfId="0" applyNumberFormat="1" applyFont="1" applyBorder="1" applyAlignment="1">
      <alignment horizontal="right" vertical="center"/>
    </xf>
    <xf numFmtId="0" fontId="184" fillId="0" borderId="1" xfId="0" applyFont="1" applyBorder="1" applyAlignment="1">
      <alignment horizontal="right" vertical="center"/>
    </xf>
    <xf numFmtId="177" fontId="11" fillId="0" borderId="73" xfId="1" applyFont="1" applyFill="1" applyBorder="1">
      <alignment vertical="center"/>
    </xf>
    <xf numFmtId="177" fontId="11" fillId="0" borderId="2" xfId="1" applyFont="1" applyFill="1" applyBorder="1" applyAlignment="1">
      <alignment horizontal="right" vertical="center"/>
    </xf>
    <xf numFmtId="177" fontId="11" fillId="0" borderId="0" xfId="1" applyFont="1" applyFill="1">
      <alignment vertical="center"/>
    </xf>
    <xf numFmtId="177" fontId="224" fillId="0" borderId="1" xfId="1" applyFont="1" applyFill="1" applyBorder="1" applyAlignment="1">
      <alignment horizontal="right" vertical="center"/>
    </xf>
    <xf numFmtId="177" fontId="225" fillId="0" borderId="73" xfId="1" applyFont="1" applyFill="1" applyBorder="1">
      <alignment vertical="center"/>
    </xf>
    <xf numFmtId="0" fontId="184" fillId="0" borderId="6" xfId="0" applyFont="1" applyBorder="1" applyAlignment="1">
      <alignment horizontal="right" vertical="center"/>
    </xf>
    <xf numFmtId="0" fontId="5" fillId="81" borderId="1" xfId="0" applyFont="1" applyFill="1" applyBorder="1" applyAlignment="1">
      <alignment horizontal="center" vertical="center"/>
    </xf>
    <xf numFmtId="0" fontId="5" fillId="81" borderId="1" xfId="0" applyFont="1" applyFill="1" applyBorder="1" applyAlignment="1">
      <alignment horizontal="center" vertical="center" shrinkToFit="1"/>
    </xf>
    <xf numFmtId="0" fontId="5" fillId="81" borderId="1" xfId="0" applyFont="1" applyFill="1" applyBorder="1">
      <alignment vertical="center"/>
    </xf>
    <xf numFmtId="183" fontId="11" fillId="81" borderId="1" xfId="0" applyNumberFormat="1" applyFont="1" applyFill="1" applyBorder="1" applyAlignment="1">
      <alignment horizontal="center" vertical="center"/>
    </xf>
    <xf numFmtId="49" fontId="11" fillId="81" borderId="1" xfId="0" applyNumberFormat="1" applyFont="1" applyFill="1" applyBorder="1" applyAlignment="1">
      <alignment horizontal="center" vertical="center"/>
    </xf>
    <xf numFmtId="0" fontId="11" fillId="81" borderId="1" xfId="0" applyFont="1" applyFill="1" applyBorder="1" applyAlignment="1">
      <alignment vertical="center" shrinkToFit="1"/>
    </xf>
    <xf numFmtId="177" fontId="182" fillId="81" borderId="1" xfId="1" applyFont="1" applyFill="1" applyBorder="1" applyAlignment="1">
      <alignment horizontal="right" vertical="center"/>
    </xf>
    <xf numFmtId="10" fontId="11" fillId="81" borderId="1" xfId="0" applyNumberFormat="1" applyFont="1" applyFill="1" applyBorder="1" applyAlignment="1">
      <alignment horizontal="center" vertical="center"/>
    </xf>
    <xf numFmtId="0" fontId="11" fillId="81" borderId="3" xfId="0" applyFont="1" applyFill="1" applyBorder="1">
      <alignment vertical="center"/>
    </xf>
    <xf numFmtId="177" fontId="226" fillId="81" borderId="73" xfId="1" applyFont="1" applyFill="1" applyBorder="1">
      <alignment vertical="center"/>
    </xf>
    <xf numFmtId="0" fontId="11" fillId="81" borderId="2" xfId="0" applyFont="1" applyFill="1" applyBorder="1">
      <alignment vertical="center"/>
    </xf>
    <xf numFmtId="0" fontId="11" fillId="81" borderId="3" xfId="0" applyFont="1" applyFill="1" applyBorder="1" applyAlignment="1">
      <alignment horizontal="right" vertical="center"/>
    </xf>
    <xf numFmtId="0" fontId="5" fillId="87" borderId="1" xfId="0" applyFont="1" applyFill="1" applyBorder="1" applyAlignment="1">
      <alignment horizontal="center" vertical="center"/>
    </xf>
    <xf numFmtId="0" fontId="5" fillId="87" borderId="1" xfId="0" applyFont="1" applyFill="1" applyBorder="1" applyAlignment="1">
      <alignment horizontal="center" vertical="center" shrinkToFit="1"/>
    </xf>
    <xf numFmtId="0" fontId="6" fillId="0" borderId="1" xfId="0" applyFont="1" applyBorder="1">
      <alignment vertical="center"/>
    </xf>
    <xf numFmtId="0" fontId="227" fillId="0" borderId="1" xfId="0" applyFont="1" applyBorder="1" applyAlignment="1">
      <alignment horizontal="center" vertical="center"/>
    </xf>
    <xf numFmtId="0" fontId="227" fillId="0" borderId="1" xfId="0" applyFont="1" applyBorder="1" applyAlignment="1">
      <alignment horizontal="center" vertical="center" shrinkToFit="1"/>
    </xf>
    <xf numFmtId="0" fontId="227" fillId="0" borderId="1" xfId="0" applyFont="1" applyBorder="1">
      <alignment vertical="center"/>
    </xf>
    <xf numFmtId="183" fontId="227" fillId="0" borderId="1" xfId="0" applyNumberFormat="1" applyFont="1" applyBorder="1" applyAlignment="1">
      <alignment horizontal="center" vertical="center"/>
    </xf>
    <xf numFmtId="49" fontId="227" fillId="0" borderId="1" xfId="0" applyNumberFormat="1" applyFont="1" applyBorder="1" applyAlignment="1">
      <alignment horizontal="center" vertical="center"/>
    </xf>
    <xf numFmtId="0" fontId="227" fillId="0" borderId="1" xfId="0" applyFont="1" applyBorder="1" applyAlignment="1">
      <alignment vertical="center" shrinkToFit="1"/>
    </xf>
    <xf numFmtId="177" fontId="227" fillId="0" borderId="1" xfId="1" applyFont="1" applyFill="1" applyBorder="1" applyAlignment="1">
      <alignment horizontal="right" vertical="center"/>
    </xf>
    <xf numFmtId="10" fontId="227" fillId="0" borderId="1" xfId="0" applyNumberFormat="1" applyFont="1" applyBorder="1" applyAlignment="1">
      <alignment horizontal="center" vertical="center"/>
    </xf>
    <xf numFmtId="0" fontId="227" fillId="0" borderId="3" xfId="0" applyFont="1" applyBorder="1">
      <alignment vertical="center"/>
    </xf>
    <xf numFmtId="177" fontId="228" fillId="0" borderId="73" xfId="1" applyFont="1" applyFill="1" applyBorder="1">
      <alignment vertical="center"/>
    </xf>
    <xf numFmtId="0" fontId="227" fillId="0" borderId="2" xfId="0" applyFont="1" applyBorder="1">
      <alignment vertical="center"/>
    </xf>
    <xf numFmtId="0" fontId="227" fillId="0" borderId="3" xfId="0" applyFont="1" applyBorder="1" applyAlignment="1">
      <alignment horizontal="right" vertical="center"/>
    </xf>
    <xf numFmtId="0" fontId="229" fillId="0" borderId="1" xfId="0" applyFont="1" applyBorder="1" applyAlignment="1">
      <alignment horizontal="center" vertical="center"/>
    </xf>
    <xf numFmtId="0" fontId="229" fillId="0" borderId="1" xfId="0" applyFont="1" applyBorder="1" applyAlignment="1">
      <alignment horizontal="center" vertical="center" shrinkToFit="1"/>
    </xf>
    <xf numFmtId="0" fontId="229" fillId="0" borderId="1" xfId="0" applyFont="1" applyBorder="1">
      <alignment vertical="center"/>
    </xf>
    <xf numFmtId="183" fontId="229" fillId="0" borderId="1" xfId="0" applyNumberFormat="1" applyFont="1" applyBorder="1" applyAlignment="1">
      <alignment horizontal="center" vertical="center"/>
    </xf>
    <xf numFmtId="49" fontId="229" fillId="0" borderId="1" xfId="0" applyNumberFormat="1" applyFont="1" applyBorder="1" applyAlignment="1">
      <alignment horizontal="center" vertical="center"/>
    </xf>
    <xf numFmtId="0" fontId="229" fillId="0" borderId="1" xfId="0" applyFont="1" applyBorder="1" applyAlignment="1">
      <alignment vertical="center" shrinkToFit="1"/>
    </xf>
    <xf numFmtId="10" fontId="229" fillId="0" borderId="1" xfId="0" applyNumberFormat="1" applyFont="1" applyBorder="1" applyAlignment="1">
      <alignment horizontal="center" vertical="center"/>
    </xf>
    <xf numFmtId="0" fontId="229" fillId="0" borderId="3" xfId="0" applyFont="1" applyBorder="1">
      <alignment vertical="center"/>
    </xf>
    <xf numFmtId="177" fontId="230" fillId="0" borderId="73" xfId="1" applyFont="1" applyFill="1" applyBorder="1">
      <alignment vertical="center"/>
    </xf>
    <xf numFmtId="0" fontId="229" fillId="0" borderId="2" xfId="0" applyFont="1" applyBorder="1">
      <alignment vertical="center"/>
    </xf>
    <xf numFmtId="0" fontId="229" fillId="0" borderId="3" xfId="0" applyFont="1" applyBorder="1" applyAlignment="1">
      <alignment horizontal="right" vertical="center"/>
    </xf>
    <xf numFmtId="0" fontId="227" fillId="0" borderId="73" xfId="0" applyFont="1" applyBorder="1">
      <alignment vertical="center"/>
    </xf>
    <xf numFmtId="0" fontId="5" fillId="87" borderId="1" xfId="0" applyFont="1" applyFill="1" applyBorder="1">
      <alignment vertical="center"/>
    </xf>
    <xf numFmtId="183" fontId="11" fillId="87" borderId="1" xfId="0" applyNumberFormat="1" applyFont="1" applyFill="1" applyBorder="1" applyAlignment="1">
      <alignment horizontal="center" vertical="center"/>
    </xf>
    <xf numFmtId="49" fontId="11" fillId="87" borderId="1" xfId="0" applyNumberFormat="1" applyFont="1" applyFill="1" applyBorder="1" applyAlignment="1">
      <alignment horizontal="center" vertical="center"/>
    </xf>
    <xf numFmtId="0" fontId="11" fillId="87" borderId="1" xfId="0" applyFont="1" applyFill="1" applyBorder="1" applyAlignment="1">
      <alignment vertical="center" shrinkToFit="1"/>
    </xf>
    <xf numFmtId="177" fontId="182" fillId="87" borderId="1" xfId="1" applyFont="1" applyFill="1" applyBorder="1" applyAlignment="1">
      <alignment horizontal="right" vertical="center"/>
    </xf>
    <xf numFmtId="10" fontId="11" fillId="87" borderId="1" xfId="0" applyNumberFormat="1" applyFont="1" applyFill="1" applyBorder="1" applyAlignment="1">
      <alignment horizontal="center" vertical="center"/>
    </xf>
    <xf numFmtId="0" fontId="11" fillId="87" borderId="3" xfId="0" applyFont="1" applyFill="1" applyBorder="1">
      <alignment vertical="center"/>
    </xf>
    <xf numFmtId="177" fontId="184" fillId="87" borderId="73" xfId="1" applyFont="1" applyFill="1" applyBorder="1">
      <alignment vertical="center"/>
    </xf>
    <xf numFmtId="0" fontId="11" fillId="87" borderId="2" xfId="0" applyFont="1" applyFill="1" applyBorder="1">
      <alignment vertical="center"/>
    </xf>
    <xf numFmtId="0" fontId="11" fillId="87" borderId="3" xfId="0" applyFont="1" applyFill="1" applyBorder="1" applyAlignment="1">
      <alignment horizontal="right" vertical="center"/>
    </xf>
    <xf numFmtId="177" fontId="11" fillId="0" borderId="1" xfId="0" applyNumberFormat="1" applyFont="1" applyBorder="1" applyAlignment="1">
      <alignment horizontal="right" vertical="center"/>
    </xf>
    <xf numFmtId="0" fontId="182" fillId="81" borderId="1" xfId="0" applyFont="1" applyFill="1" applyBorder="1" applyAlignment="1">
      <alignment horizontal="center" vertical="center" shrinkToFit="1"/>
    </xf>
    <xf numFmtId="0" fontId="182" fillId="81" borderId="1" xfId="0" applyFont="1" applyFill="1" applyBorder="1">
      <alignment vertical="center"/>
    </xf>
    <xf numFmtId="177" fontId="184" fillId="81" borderId="73" xfId="1" applyFont="1" applyFill="1" applyBorder="1">
      <alignment vertical="center"/>
    </xf>
    <xf numFmtId="0" fontId="232" fillId="0" borderId="0" xfId="0" applyFont="1" applyAlignment="1">
      <alignment vertical="center" wrapText="1"/>
    </xf>
    <xf numFmtId="44" fontId="5" fillId="0" borderId="1" xfId="0" applyNumberFormat="1" applyFont="1" applyBorder="1">
      <alignment vertical="center"/>
    </xf>
    <xf numFmtId="177" fontId="11" fillId="81" borderId="73" xfId="1" applyFont="1" applyFill="1" applyBorder="1">
      <alignment vertical="center"/>
    </xf>
    <xf numFmtId="239" fontId="11" fillId="0" borderId="1" xfId="0" applyNumberFormat="1" applyFont="1" applyBorder="1" applyAlignment="1">
      <alignment horizontal="right" vertical="center"/>
    </xf>
    <xf numFmtId="177" fontId="224" fillId="0" borderId="1" xfId="1" applyFont="1" applyFill="1" applyBorder="1" applyAlignment="1">
      <alignment horizontal="center" vertical="center" wrapText="1"/>
    </xf>
    <xf numFmtId="0" fontId="224" fillId="0" borderId="67" xfId="0" applyFont="1" applyBorder="1" applyAlignment="1">
      <alignment horizontal="right" vertical="center"/>
    </xf>
    <xf numFmtId="10" fontId="182" fillId="81" borderId="1" xfId="0" applyNumberFormat="1" applyFont="1" applyFill="1" applyBorder="1" applyAlignment="1">
      <alignment horizontal="center" vertical="center"/>
    </xf>
    <xf numFmtId="0" fontId="182" fillId="81" borderId="3" xfId="0" applyFont="1" applyFill="1" applyBorder="1">
      <alignment vertical="center"/>
    </xf>
    <xf numFmtId="177" fontId="11" fillId="0" borderId="1" xfId="1" applyFont="1" applyFill="1" applyBorder="1" applyAlignment="1">
      <alignment horizontal="right" vertical="center"/>
    </xf>
    <xf numFmtId="0" fontId="233" fillId="0" borderId="1" xfId="0" applyFont="1" applyBorder="1">
      <alignment vertical="center"/>
    </xf>
    <xf numFmtId="0" fontId="233" fillId="0" borderId="1" xfId="0" applyFont="1" applyBorder="1" applyAlignment="1">
      <alignment horizontal="center" vertical="center"/>
    </xf>
    <xf numFmtId="177" fontId="11" fillId="0" borderId="73" xfId="1" applyFont="1" applyFill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177" fontId="224" fillId="87" borderId="1" xfId="1" applyFont="1" applyFill="1" applyBorder="1" applyAlignment="1">
      <alignment horizontal="right" vertical="center"/>
    </xf>
    <xf numFmtId="177" fontId="225" fillId="87" borderId="73" xfId="1" applyFont="1" applyFill="1" applyBorder="1">
      <alignment vertical="center"/>
    </xf>
    <xf numFmtId="239" fontId="224" fillId="0" borderId="73" xfId="0" applyNumberFormat="1" applyFont="1" applyBorder="1">
      <alignment vertical="center"/>
    </xf>
    <xf numFmtId="44" fontId="11" fillId="0" borderId="67" xfId="0" applyNumberFormat="1" applyFont="1" applyBorder="1" applyAlignment="1">
      <alignment horizontal="right" vertical="center"/>
    </xf>
    <xf numFmtId="3" fontId="235" fillId="0" borderId="0" xfId="0" applyNumberFormat="1" applyFont="1">
      <alignment vertical="center"/>
    </xf>
    <xf numFmtId="177" fontId="11" fillId="87" borderId="73" xfId="1" applyFont="1" applyFill="1" applyBorder="1">
      <alignment vertical="center"/>
    </xf>
    <xf numFmtId="0" fontId="234" fillId="87" borderId="0" xfId="0" applyFont="1" applyFill="1">
      <alignment vertical="center"/>
    </xf>
    <xf numFmtId="177" fontId="11" fillId="0" borderId="0" xfId="1" applyFont="1" applyFill="1" applyAlignment="1">
      <alignment horizontal="right" vertical="center"/>
    </xf>
    <xf numFmtId="177" fontId="224" fillId="0" borderId="0" xfId="1" applyFont="1" applyFill="1" applyAlignment="1">
      <alignment horizontal="right" vertical="center"/>
    </xf>
    <xf numFmtId="0" fontId="5" fillId="88" borderId="1" xfId="0" applyFont="1" applyFill="1" applyBorder="1" applyAlignment="1">
      <alignment horizontal="center" vertical="center"/>
    </xf>
    <xf numFmtId="0" fontId="5" fillId="88" borderId="1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0" fontId="5" fillId="2" borderId="1" xfId="0" applyFont="1" applyFill="1" applyBorder="1">
      <alignment vertical="center"/>
    </xf>
    <xf numFmtId="183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shrinkToFit="1"/>
    </xf>
    <xf numFmtId="177" fontId="182" fillId="2" borderId="1" xfId="1" applyFont="1" applyFill="1" applyBorder="1" applyAlignment="1">
      <alignment horizontal="right" vertical="center"/>
    </xf>
    <xf numFmtId="10" fontId="11" fillId="2" borderId="1" xfId="0" applyNumberFormat="1" applyFont="1" applyFill="1" applyBorder="1" applyAlignment="1">
      <alignment horizontal="center" vertical="center"/>
    </xf>
    <xf numFmtId="0" fontId="11" fillId="2" borderId="3" xfId="0" applyFont="1" applyFill="1" applyBorder="1">
      <alignment vertical="center"/>
    </xf>
    <xf numFmtId="0" fontId="11" fillId="2" borderId="73" xfId="0" applyFont="1" applyFill="1" applyBorder="1">
      <alignment vertical="center"/>
    </xf>
    <xf numFmtId="0" fontId="11" fillId="2" borderId="2" xfId="0" applyFont="1" applyFill="1" applyBorder="1">
      <alignment vertical="center"/>
    </xf>
    <xf numFmtId="0" fontId="11" fillId="2" borderId="3" xfId="0" applyFont="1" applyFill="1" applyBorder="1" applyAlignment="1">
      <alignment horizontal="right" vertical="center"/>
    </xf>
    <xf numFmtId="0" fontId="224" fillId="0" borderId="73" xfId="0" applyFont="1" applyBorder="1" applyAlignment="1">
      <alignment horizontal="center" vertical="center"/>
    </xf>
    <xf numFmtId="177" fontId="184" fillId="0" borderId="73" xfId="1" applyFont="1" applyFill="1" applyBorder="1" applyAlignment="1">
      <alignment horizontal="center" vertical="center"/>
    </xf>
    <xf numFmtId="177" fontId="11" fillId="0" borderId="67" xfId="1" applyFont="1" applyBorder="1" applyAlignment="1">
      <alignment horizontal="right" vertical="center"/>
    </xf>
    <xf numFmtId="182" fontId="11" fillId="81" borderId="1" xfId="0" applyNumberFormat="1" applyFont="1" applyFill="1" applyBorder="1" applyAlignment="1">
      <alignment horizontal="center" vertical="center"/>
    </xf>
    <xf numFmtId="0" fontId="226" fillId="87" borderId="1" xfId="0" applyFont="1" applyFill="1" applyBorder="1" applyAlignment="1">
      <alignment horizontal="center" vertical="center"/>
    </xf>
    <xf numFmtId="0" fontId="182" fillId="87" borderId="1" xfId="0" applyFont="1" applyFill="1" applyBorder="1" applyAlignment="1">
      <alignment horizontal="center" vertical="center"/>
    </xf>
    <xf numFmtId="0" fontId="182" fillId="87" borderId="1" xfId="0" applyFont="1" applyFill="1" applyBorder="1" applyAlignment="1">
      <alignment horizontal="center" vertical="center" shrinkToFit="1"/>
    </xf>
    <xf numFmtId="0" fontId="182" fillId="87" borderId="1" xfId="0" applyFont="1" applyFill="1" applyBorder="1">
      <alignment vertical="center"/>
    </xf>
    <xf numFmtId="0" fontId="219" fillId="84" borderId="79" xfId="0" applyFont="1" applyFill="1" applyBorder="1" applyAlignment="1">
      <alignment horizontal="center" vertical="center"/>
    </xf>
    <xf numFmtId="0" fontId="219" fillId="84" borderId="79" xfId="0" applyFont="1" applyFill="1" applyBorder="1" applyAlignment="1">
      <alignment horizontal="left" vertical="center"/>
    </xf>
    <xf numFmtId="3" fontId="219" fillId="84" borderId="79" xfId="0" applyNumberFormat="1" applyFont="1" applyFill="1" applyBorder="1" applyAlignment="1">
      <alignment horizontal="right" vertical="center"/>
    </xf>
    <xf numFmtId="0" fontId="219" fillId="84" borderId="79" xfId="0" applyFont="1" applyFill="1" applyBorder="1" applyAlignment="1">
      <alignment horizontal="right" vertical="center"/>
    </xf>
    <xf numFmtId="22" fontId="219" fillId="84" borderId="79" xfId="0" applyNumberFormat="1" applyFont="1" applyFill="1" applyBorder="1" applyAlignment="1">
      <alignment horizontal="center" vertical="center"/>
    </xf>
    <xf numFmtId="0" fontId="234" fillId="84" borderId="79" xfId="0" applyFont="1" applyFill="1" applyBorder="1" applyAlignment="1">
      <alignment horizontal="center" vertical="center"/>
    </xf>
    <xf numFmtId="0" fontId="234" fillId="84" borderId="79" xfId="0" applyFont="1" applyFill="1" applyBorder="1" applyAlignment="1">
      <alignment horizontal="left" vertical="center"/>
    </xf>
    <xf numFmtId="3" fontId="234" fillId="84" borderId="79" xfId="0" applyNumberFormat="1" applyFont="1" applyFill="1" applyBorder="1" applyAlignment="1">
      <alignment horizontal="right" vertical="center"/>
    </xf>
    <xf numFmtId="0" fontId="234" fillId="84" borderId="79" xfId="0" applyFont="1" applyFill="1" applyBorder="1" applyAlignment="1">
      <alignment horizontal="right" vertical="center"/>
    </xf>
    <xf numFmtId="22" fontId="234" fillId="84" borderId="79" xfId="0" applyNumberFormat="1" applyFont="1" applyFill="1" applyBorder="1" applyAlignment="1">
      <alignment horizontal="center" vertical="center"/>
    </xf>
    <xf numFmtId="0" fontId="234" fillId="89" borderId="79" xfId="0" applyFont="1" applyFill="1" applyBorder="1" applyAlignment="1">
      <alignment horizontal="center" vertical="center"/>
    </xf>
    <xf numFmtId="0" fontId="234" fillId="89" borderId="79" xfId="0" applyFont="1" applyFill="1" applyBorder="1" applyAlignment="1">
      <alignment horizontal="left" vertical="center"/>
    </xf>
    <xf numFmtId="3" fontId="234" fillId="89" borderId="79" xfId="0" applyNumberFormat="1" applyFont="1" applyFill="1" applyBorder="1" applyAlignment="1">
      <alignment horizontal="right" vertical="center"/>
    </xf>
    <xf numFmtId="0" fontId="234" fillId="89" borderId="79" xfId="0" applyFont="1" applyFill="1" applyBorder="1" applyAlignment="1">
      <alignment horizontal="right" vertical="center"/>
    </xf>
    <xf numFmtId="22" fontId="234" fillId="89" borderId="79" xfId="0" applyNumberFormat="1" applyFont="1" applyFill="1" applyBorder="1" applyAlignment="1">
      <alignment horizontal="center" vertical="center"/>
    </xf>
    <xf numFmtId="0" fontId="234" fillId="84" borderId="8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22" fontId="8" fillId="0" borderId="0" xfId="0" applyNumberFormat="1" applyFont="1" applyAlignment="1">
      <alignment horizontal="center" vertical="center" wrapText="1"/>
    </xf>
    <xf numFmtId="0" fontId="234" fillId="3" borderId="79" xfId="0" applyFont="1" applyFill="1" applyBorder="1" applyAlignment="1">
      <alignment horizontal="center" vertical="center"/>
    </xf>
    <xf numFmtId="0" fontId="234" fillId="3" borderId="79" xfId="0" applyFont="1" applyFill="1" applyBorder="1" applyAlignment="1">
      <alignment horizontal="left" vertical="center"/>
    </xf>
    <xf numFmtId="3" fontId="234" fillId="3" borderId="79" xfId="0" applyNumberFormat="1" applyFont="1" applyFill="1" applyBorder="1" applyAlignment="1">
      <alignment horizontal="right" vertical="center"/>
    </xf>
    <xf numFmtId="0" fontId="234" fillId="3" borderId="79" xfId="0" applyFont="1" applyFill="1" applyBorder="1" applyAlignment="1">
      <alignment horizontal="right" vertical="center"/>
    </xf>
    <xf numFmtId="22" fontId="234" fillId="3" borderId="79" xfId="0" applyNumberFormat="1" applyFont="1" applyFill="1" applyBorder="1" applyAlignment="1">
      <alignment horizontal="center" vertical="center"/>
    </xf>
    <xf numFmtId="0" fontId="236" fillId="0" borderId="1" xfId="0" applyFont="1" applyBorder="1">
      <alignment vertical="center"/>
    </xf>
    <xf numFmtId="0" fontId="236" fillId="0" borderId="1" xfId="0" applyFont="1" applyBorder="1" applyAlignment="1">
      <alignment horizontal="center" vertical="center"/>
    </xf>
    <xf numFmtId="0" fontId="236" fillId="0" borderId="1" xfId="0" applyFont="1" applyBorder="1" applyAlignment="1">
      <alignment horizontal="center" vertical="center" shrinkToFit="1"/>
    </xf>
    <xf numFmtId="183" fontId="236" fillId="0" borderId="1" xfId="0" applyNumberFormat="1" applyFont="1" applyBorder="1" applyAlignment="1">
      <alignment horizontal="center" vertical="center"/>
    </xf>
    <xf numFmtId="49" fontId="236" fillId="0" borderId="1" xfId="0" applyNumberFormat="1" applyFont="1" applyBorder="1" applyAlignment="1">
      <alignment horizontal="center" vertical="center"/>
    </xf>
    <xf numFmtId="0" fontId="236" fillId="0" borderId="1" xfId="0" applyFont="1" applyBorder="1" applyAlignment="1">
      <alignment vertical="center" shrinkToFit="1"/>
    </xf>
    <xf numFmtId="177" fontId="236" fillId="0" borderId="1" xfId="1" applyFont="1" applyFill="1" applyBorder="1" applyAlignment="1">
      <alignment horizontal="right" vertical="center"/>
    </xf>
    <xf numFmtId="10" fontId="236" fillId="0" borderId="1" xfId="0" applyNumberFormat="1" applyFont="1" applyBorder="1" applyAlignment="1">
      <alignment horizontal="center" vertical="center"/>
    </xf>
    <xf numFmtId="0" fontId="236" fillId="0" borderId="3" xfId="0" applyFont="1" applyBorder="1">
      <alignment vertical="center"/>
    </xf>
    <xf numFmtId="177" fontId="237" fillId="0" borderId="73" xfId="1" applyFont="1" applyFill="1" applyBorder="1">
      <alignment vertical="center"/>
    </xf>
    <xf numFmtId="0" fontId="236" fillId="0" borderId="2" xfId="0" applyFont="1" applyBorder="1">
      <alignment vertical="center"/>
    </xf>
    <xf numFmtId="0" fontId="236" fillId="0" borderId="3" xfId="0" applyFont="1" applyBorder="1" applyAlignment="1">
      <alignment horizontal="right" vertical="center"/>
    </xf>
    <xf numFmtId="0" fontId="224" fillId="0" borderId="1" xfId="0" applyFont="1" applyBorder="1">
      <alignment vertical="center"/>
    </xf>
    <xf numFmtId="0" fontId="227" fillId="90" borderId="1" xfId="0" applyFont="1" applyFill="1" applyBorder="1" applyAlignment="1">
      <alignment horizontal="center" vertical="center"/>
    </xf>
    <xf numFmtId="0" fontId="227" fillId="90" borderId="1" xfId="0" applyFont="1" applyFill="1" applyBorder="1" applyAlignment="1">
      <alignment horizontal="center" vertical="center" shrinkToFit="1"/>
    </xf>
    <xf numFmtId="0" fontId="227" fillId="90" borderId="1" xfId="0" applyFont="1" applyFill="1" applyBorder="1">
      <alignment vertical="center"/>
    </xf>
    <xf numFmtId="183" fontId="227" fillId="90" borderId="1" xfId="0" applyNumberFormat="1" applyFont="1" applyFill="1" applyBorder="1" applyAlignment="1">
      <alignment horizontal="center" vertical="center"/>
    </xf>
    <xf numFmtId="0" fontId="11" fillId="87" borderId="1" xfId="0" applyFont="1" applyFill="1" applyBorder="1" applyAlignment="1">
      <alignment horizontal="center" vertical="center"/>
    </xf>
    <xf numFmtId="0" fontId="11" fillId="87" borderId="67" xfId="0" applyFont="1" applyFill="1" applyBorder="1" applyAlignment="1">
      <alignment horizontal="right" vertical="center"/>
    </xf>
    <xf numFmtId="49" fontId="11" fillId="87" borderId="67" xfId="0" applyNumberFormat="1" applyFont="1" applyFill="1" applyBorder="1" applyAlignment="1">
      <alignment horizontal="right" vertical="center"/>
    </xf>
    <xf numFmtId="0" fontId="5" fillId="91" borderId="1" xfId="0" applyFont="1" applyFill="1" applyBorder="1" applyAlignment="1">
      <alignment horizontal="center" vertical="center"/>
    </xf>
    <xf numFmtId="0" fontId="5" fillId="91" borderId="1" xfId="0" applyFont="1" applyFill="1" applyBorder="1" applyAlignment="1">
      <alignment horizontal="center" vertical="center" shrinkToFit="1"/>
    </xf>
    <xf numFmtId="0" fontId="5" fillId="90" borderId="1" xfId="0" applyFont="1" applyFill="1" applyBorder="1" applyAlignment="1">
      <alignment horizontal="center" vertical="center"/>
    </xf>
    <xf numFmtId="0" fontId="5" fillId="90" borderId="1" xfId="0" applyFont="1" applyFill="1" applyBorder="1" applyAlignment="1">
      <alignment horizontal="center" vertical="center" shrinkToFit="1"/>
    </xf>
    <xf numFmtId="0" fontId="5" fillId="90" borderId="1" xfId="0" applyFont="1" applyFill="1" applyBorder="1">
      <alignment vertical="center"/>
    </xf>
    <xf numFmtId="0" fontId="11" fillId="90" borderId="1" xfId="0" applyFont="1" applyFill="1" applyBorder="1" applyAlignment="1">
      <alignment horizontal="center" vertical="center"/>
    </xf>
    <xf numFmtId="183" fontId="11" fillId="90" borderId="1" xfId="0" applyNumberFormat="1" applyFont="1" applyFill="1" applyBorder="1" applyAlignment="1">
      <alignment horizontal="center" vertical="center"/>
    </xf>
    <xf numFmtId="49" fontId="11" fillId="90" borderId="1" xfId="0" applyNumberFormat="1" applyFont="1" applyFill="1" applyBorder="1" applyAlignment="1">
      <alignment horizontal="center" vertical="center"/>
    </xf>
    <xf numFmtId="0" fontId="11" fillId="90" borderId="1" xfId="0" applyFont="1" applyFill="1" applyBorder="1" applyAlignment="1">
      <alignment vertical="center" shrinkToFit="1"/>
    </xf>
    <xf numFmtId="177" fontId="182" fillId="90" borderId="1" xfId="1" applyFont="1" applyFill="1" applyBorder="1" applyAlignment="1">
      <alignment horizontal="right" vertical="center"/>
    </xf>
    <xf numFmtId="10" fontId="11" fillId="90" borderId="1" xfId="0" applyNumberFormat="1" applyFont="1" applyFill="1" applyBorder="1" applyAlignment="1">
      <alignment horizontal="center" vertical="center"/>
    </xf>
    <xf numFmtId="0" fontId="11" fillId="90" borderId="3" xfId="0" applyFont="1" applyFill="1" applyBorder="1">
      <alignment vertical="center"/>
    </xf>
    <xf numFmtId="0" fontId="11" fillId="90" borderId="2" xfId="0" applyFont="1" applyFill="1" applyBorder="1">
      <alignment vertical="center"/>
    </xf>
    <xf numFmtId="0" fontId="11" fillId="90" borderId="3" xfId="0" applyFont="1" applyFill="1" applyBorder="1" applyAlignment="1">
      <alignment horizontal="right" vertical="center"/>
    </xf>
    <xf numFmtId="177" fontId="184" fillId="90" borderId="73" xfId="1" applyFont="1" applyFill="1" applyBorder="1">
      <alignment vertical="center"/>
    </xf>
    <xf numFmtId="240" fontId="11" fillId="0" borderId="73" xfId="0" applyNumberFormat="1" applyFont="1" applyBorder="1">
      <alignment vertical="center"/>
    </xf>
    <xf numFmtId="0" fontId="182" fillId="2" borderId="1" xfId="0" applyFont="1" applyFill="1" applyBorder="1" applyAlignment="1">
      <alignment horizontal="center" vertical="center" shrinkToFit="1"/>
    </xf>
    <xf numFmtId="0" fontId="182" fillId="2" borderId="1" xfId="0" applyFont="1" applyFill="1" applyBorder="1">
      <alignment vertical="center"/>
    </xf>
    <xf numFmtId="0" fontId="11" fillId="0" borderId="73" xfId="0" applyFont="1" applyBorder="1" applyAlignment="1">
      <alignment horizontal="right" vertical="center"/>
    </xf>
    <xf numFmtId="0" fontId="6" fillId="91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224" fillId="0" borderId="42" xfId="0" applyFont="1" applyBorder="1">
      <alignment vertical="center"/>
    </xf>
    <xf numFmtId="0" fontId="11" fillId="0" borderId="42" xfId="0" applyFont="1" applyBorder="1">
      <alignment vertical="center"/>
    </xf>
    <xf numFmtId="0" fontId="11" fillId="81" borderId="1" xfId="0" applyFont="1" applyFill="1" applyBorder="1" applyAlignment="1">
      <alignment horizontal="center" vertical="center"/>
    </xf>
    <xf numFmtId="240" fontId="11" fillId="81" borderId="73" xfId="0" applyNumberFormat="1" applyFont="1" applyFill="1" applyBorder="1">
      <alignment vertical="center"/>
    </xf>
    <xf numFmtId="0" fontId="11" fillId="90" borderId="42" xfId="0" applyFont="1" applyFill="1" applyBorder="1" applyAlignment="1">
      <alignment horizontal="center" vertical="center"/>
    </xf>
    <xf numFmtId="0" fontId="240" fillId="90" borderId="0" xfId="0" applyFont="1" applyFill="1">
      <alignment vertical="center"/>
    </xf>
    <xf numFmtId="0" fontId="240" fillId="90" borderId="1" xfId="0" applyFont="1" applyFill="1" applyBorder="1">
      <alignment vertical="center"/>
    </xf>
    <xf numFmtId="177" fontId="11" fillId="90" borderId="73" xfId="1" applyFont="1" applyFill="1" applyBorder="1">
      <alignment vertical="center"/>
    </xf>
    <xf numFmtId="0" fontId="239" fillId="90" borderId="0" xfId="0" applyFont="1" applyFill="1">
      <alignment vertical="center"/>
    </xf>
    <xf numFmtId="0" fontId="11" fillId="90" borderId="1" xfId="0" applyFont="1" applyFill="1" applyBorder="1" applyAlignment="1">
      <alignment horizontal="center" vertical="center" shrinkToFit="1"/>
    </xf>
    <xf numFmtId="0" fontId="182" fillId="90" borderId="1" xfId="0" applyFont="1" applyFill="1" applyBorder="1" applyAlignment="1">
      <alignment horizontal="center" vertical="center" shrinkToFit="1"/>
    </xf>
    <xf numFmtId="0" fontId="182" fillId="90" borderId="1" xfId="0" applyFont="1" applyFill="1" applyBorder="1">
      <alignment vertical="center"/>
    </xf>
    <xf numFmtId="0" fontId="11" fillId="90" borderId="67" xfId="0" applyFont="1" applyFill="1" applyBorder="1" applyAlignment="1">
      <alignment horizontal="right" vertical="center"/>
    </xf>
    <xf numFmtId="49" fontId="11" fillId="90" borderId="67" xfId="0" applyNumberFormat="1" applyFont="1" applyFill="1" applyBorder="1" applyAlignment="1">
      <alignment horizontal="right" vertical="center"/>
    </xf>
    <xf numFmtId="240" fontId="224" fillId="0" borderId="73" xfId="0" applyNumberFormat="1" applyFont="1" applyBorder="1">
      <alignment vertical="center"/>
    </xf>
    <xf numFmtId="183" fontId="11" fillId="0" borderId="42" xfId="0" applyNumberFormat="1" applyFont="1" applyBorder="1" applyAlignment="1">
      <alignment horizontal="center" vertical="center"/>
    </xf>
    <xf numFmtId="183" fontId="11" fillId="0" borderId="3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183" fontId="11" fillId="0" borderId="6" xfId="0" applyNumberFormat="1" applyFont="1" applyBorder="1" applyAlignment="1">
      <alignment horizontal="center" vertical="center"/>
    </xf>
    <xf numFmtId="0" fontId="236" fillId="90" borderId="1" xfId="0" applyFont="1" applyFill="1" applyBorder="1" applyAlignment="1">
      <alignment horizontal="center" vertical="center"/>
    </xf>
    <xf numFmtId="0" fontId="236" fillId="90" borderId="1" xfId="0" applyFont="1" applyFill="1" applyBorder="1" applyAlignment="1">
      <alignment horizontal="center" vertical="center" shrinkToFit="1"/>
    </xf>
    <xf numFmtId="0" fontId="236" fillId="90" borderId="1" xfId="0" applyFont="1" applyFill="1" applyBorder="1">
      <alignment vertical="center"/>
    </xf>
    <xf numFmtId="183" fontId="236" fillId="90" borderId="1" xfId="0" applyNumberFormat="1" applyFont="1" applyFill="1" applyBorder="1" applyAlignment="1">
      <alignment horizontal="center" vertical="center"/>
    </xf>
    <xf numFmtId="49" fontId="236" fillId="90" borderId="1" xfId="0" applyNumberFormat="1" applyFont="1" applyFill="1" applyBorder="1" applyAlignment="1">
      <alignment horizontal="center" vertical="center"/>
    </xf>
    <xf numFmtId="0" fontId="236" fillId="90" borderId="1" xfId="0" applyFont="1" applyFill="1" applyBorder="1" applyAlignment="1">
      <alignment vertical="center" shrinkToFit="1"/>
    </xf>
    <xf numFmtId="177" fontId="236" fillId="90" borderId="1" xfId="1" applyFont="1" applyFill="1" applyBorder="1" applyAlignment="1">
      <alignment horizontal="right" vertical="center"/>
    </xf>
    <xf numFmtId="10" fontId="236" fillId="90" borderId="1" xfId="0" applyNumberFormat="1" applyFont="1" applyFill="1" applyBorder="1" applyAlignment="1">
      <alignment horizontal="center" vertical="center"/>
    </xf>
    <xf numFmtId="0" fontId="236" fillId="90" borderId="3" xfId="0" applyFont="1" applyFill="1" applyBorder="1">
      <alignment vertical="center"/>
    </xf>
    <xf numFmtId="240" fontId="236" fillId="90" borderId="73" xfId="0" applyNumberFormat="1" applyFont="1" applyFill="1" applyBorder="1">
      <alignment vertical="center"/>
    </xf>
    <xf numFmtId="0" fontId="236" fillId="90" borderId="2" xfId="0" applyFont="1" applyFill="1" applyBorder="1">
      <alignment vertical="center"/>
    </xf>
    <xf numFmtId="0" fontId="236" fillId="90" borderId="3" xfId="0" applyFont="1" applyFill="1" applyBorder="1" applyAlignment="1">
      <alignment horizontal="right" vertical="center"/>
    </xf>
    <xf numFmtId="177" fontId="224" fillId="0" borderId="73" xfId="1" applyFont="1" applyFill="1" applyBorder="1">
      <alignment vertical="center"/>
    </xf>
    <xf numFmtId="0" fontId="11" fillId="91" borderId="1" xfId="0" applyFont="1" applyFill="1" applyBorder="1" applyAlignment="1">
      <alignment horizontal="center" vertical="center"/>
    </xf>
    <xf numFmtId="177" fontId="229" fillId="0" borderId="2" xfId="1" applyFont="1" applyFill="1" applyBorder="1" applyAlignment="1">
      <alignment horizontal="right" vertical="center"/>
    </xf>
    <xf numFmtId="177" fontId="229" fillId="0" borderId="0" xfId="1" applyFont="1" applyFill="1">
      <alignment vertical="center"/>
    </xf>
    <xf numFmtId="0" fontId="229" fillId="0" borderId="0" xfId="0" applyFont="1" applyAlignment="1">
      <alignment horizontal="center" vertical="center"/>
    </xf>
    <xf numFmtId="240" fontId="229" fillId="0" borderId="73" xfId="0" applyNumberFormat="1" applyFont="1" applyBorder="1">
      <alignment vertical="center"/>
    </xf>
    <xf numFmtId="0" fontId="229" fillId="0" borderId="67" xfId="0" applyFont="1" applyBorder="1" applyAlignment="1">
      <alignment horizontal="right" vertical="center"/>
    </xf>
    <xf numFmtId="49" fontId="229" fillId="0" borderId="67" xfId="0" applyNumberFormat="1" applyFont="1" applyBorder="1" applyAlignment="1">
      <alignment horizontal="right" vertical="center"/>
    </xf>
    <xf numFmtId="0" fontId="229" fillId="0" borderId="1" xfId="0" applyFont="1" applyBorder="1" applyAlignment="1">
      <alignment horizontal="right" vertical="center"/>
    </xf>
    <xf numFmtId="0" fontId="229" fillId="0" borderId="0" xfId="0" applyFont="1">
      <alignment vertical="center"/>
    </xf>
    <xf numFmtId="0" fontId="224" fillId="82" borderId="1" xfId="0" applyFont="1" applyFill="1" applyBorder="1">
      <alignment vertical="center"/>
    </xf>
    <xf numFmtId="0" fontId="229" fillId="82" borderId="1" xfId="0" applyFont="1" applyFill="1" applyBorder="1" applyAlignment="1">
      <alignment horizontal="center" vertical="center"/>
    </xf>
    <xf numFmtId="0" fontId="229" fillId="82" borderId="1" xfId="0" applyFont="1" applyFill="1" applyBorder="1" applyAlignment="1">
      <alignment horizontal="center" vertical="center" shrinkToFit="1"/>
    </xf>
    <xf numFmtId="0" fontId="229" fillId="82" borderId="1" xfId="0" applyFont="1" applyFill="1" applyBorder="1">
      <alignment vertical="center"/>
    </xf>
    <xf numFmtId="183" fontId="229" fillId="82" borderId="1" xfId="0" applyNumberFormat="1" applyFont="1" applyFill="1" applyBorder="1" applyAlignment="1">
      <alignment horizontal="center" vertical="center"/>
    </xf>
    <xf numFmtId="49" fontId="229" fillId="82" borderId="1" xfId="0" applyNumberFormat="1" applyFont="1" applyFill="1" applyBorder="1" applyAlignment="1">
      <alignment horizontal="center" vertical="center"/>
    </xf>
    <xf numFmtId="0" fontId="229" fillId="82" borderId="1" xfId="0" applyFont="1" applyFill="1" applyBorder="1" applyAlignment="1">
      <alignment vertical="center" shrinkToFit="1"/>
    </xf>
    <xf numFmtId="177" fontId="229" fillId="82" borderId="1" xfId="1" applyFont="1" applyFill="1" applyBorder="1" applyAlignment="1">
      <alignment horizontal="right" vertical="center"/>
    </xf>
    <xf numFmtId="0" fontId="226" fillId="90" borderId="1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177" fontId="11" fillId="0" borderId="73" xfId="1" applyFont="1" applyBorder="1">
      <alignment vertical="center"/>
    </xf>
    <xf numFmtId="177" fontId="5" fillId="3" borderId="78" xfId="0" applyNumberFormat="1" applyFont="1" applyFill="1" applyBorder="1" applyAlignment="1">
      <alignment horizontal="right" vertical="center" shrinkToFit="1"/>
    </xf>
    <xf numFmtId="0" fontId="11" fillId="0" borderId="1" xfId="0" applyFont="1" applyBorder="1" applyAlignment="1">
      <alignment horizontal="center" vertical="center"/>
    </xf>
    <xf numFmtId="49" fontId="227" fillId="90" borderId="1" xfId="0" applyNumberFormat="1" applyFont="1" applyFill="1" applyBorder="1" applyAlignment="1">
      <alignment horizontal="center" vertical="center"/>
    </xf>
    <xf numFmtId="0" fontId="227" fillId="90" borderId="1" xfId="0" applyFont="1" applyFill="1" applyBorder="1" applyAlignment="1">
      <alignment vertical="center" shrinkToFit="1"/>
    </xf>
    <xf numFmtId="177" fontId="227" fillId="90" borderId="1" xfId="1" applyFont="1" applyFill="1" applyBorder="1" applyAlignment="1">
      <alignment horizontal="right" vertical="center"/>
    </xf>
    <xf numFmtId="10" fontId="227" fillId="90" borderId="1" xfId="0" applyNumberFormat="1" applyFont="1" applyFill="1" applyBorder="1" applyAlignment="1">
      <alignment horizontal="center" vertical="center"/>
    </xf>
    <xf numFmtId="0" fontId="227" fillId="90" borderId="3" xfId="0" applyFont="1" applyFill="1" applyBorder="1">
      <alignment vertical="center"/>
    </xf>
    <xf numFmtId="240" fontId="227" fillId="90" borderId="73" xfId="0" applyNumberFormat="1" applyFont="1" applyFill="1" applyBorder="1">
      <alignment vertical="center"/>
    </xf>
    <xf numFmtId="0" fontId="227" fillId="90" borderId="2" xfId="0" applyFont="1" applyFill="1" applyBorder="1">
      <alignment vertical="center"/>
    </xf>
    <xf numFmtId="0" fontId="227" fillId="90" borderId="3" xfId="0" applyFont="1" applyFill="1" applyBorder="1" applyAlignment="1">
      <alignment horizontal="right" vertical="center"/>
    </xf>
    <xf numFmtId="0" fontId="224" fillId="90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177" fontId="11" fillId="87" borderId="2" xfId="1" applyFont="1" applyFill="1" applyBorder="1" applyAlignment="1">
      <alignment horizontal="right" vertical="center"/>
    </xf>
    <xf numFmtId="0" fontId="11" fillId="87" borderId="1" xfId="0" applyFont="1" applyFill="1" applyBorder="1" applyAlignment="1">
      <alignment horizontal="right" vertical="center"/>
    </xf>
    <xf numFmtId="177" fontId="11" fillId="87" borderId="1" xfId="0" applyNumberFormat="1" applyFont="1" applyFill="1" applyBorder="1" applyAlignment="1">
      <alignment horizontal="right" vertical="center"/>
    </xf>
    <xf numFmtId="177" fontId="224" fillId="87" borderId="2" xfId="1" applyFont="1" applyFill="1" applyBorder="1" applyAlignment="1">
      <alignment horizontal="right" vertical="center"/>
    </xf>
    <xf numFmtId="240" fontId="224" fillId="87" borderId="73" xfId="0" applyNumberFormat="1" applyFont="1" applyFill="1" applyBorder="1">
      <alignment vertical="center"/>
    </xf>
    <xf numFmtId="10" fontId="224" fillId="87" borderId="1" xfId="0" applyNumberFormat="1" applyFont="1" applyFill="1" applyBorder="1" applyAlignment="1">
      <alignment horizontal="center" vertical="center"/>
    </xf>
    <xf numFmtId="0" fontId="6" fillId="87" borderId="1" xfId="0" applyFont="1" applyFill="1" applyBorder="1" applyAlignment="1">
      <alignment horizontal="center" vertical="center"/>
    </xf>
    <xf numFmtId="0" fontId="224" fillId="87" borderId="1" xfId="0" applyFont="1" applyFill="1" applyBorder="1" applyAlignment="1">
      <alignment horizontal="center" vertical="center"/>
    </xf>
    <xf numFmtId="0" fontId="224" fillId="87" borderId="1" xfId="0" applyFont="1" applyFill="1" applyBorder="1" applyAlignment="1">
      <alignment horizontal="center" vertical="center" shrinkToFit="1"/>
    </xf>
    <xf numFmtId="0" fontId="224" fillId="87" borderId="1" xfId="0" applyFont="1" applyFill="1" applyBorder="1">
      <alignment vertical="center"/>
    </xf>
    <xf numFmtId="238" fontId="184" fillId="87" borderId="73" xfId="1" applyNumberFormat="1" applyFont="1" applyFill="1" applyBorder="1">
      <alignment vertical="center"/>
    </xf>
    <xf numFmtId="177" fontId="224" fillId="87" borderId="1" xfId="0" applyNumberFormat="1" applyFont="1" applyFill="1" applyBorder="1" applyAlignment="1">
      <alignment horizontal="right" vertical="center"/>
    </xf>
    <xf numFmtId="177" fontId="5" fillId="81" borderId="0" xfId="0" applyNumberFormat="1" applyFont="1" applyFill="1" applyAlignment="1">
      <alignment horizontal="right" vertical="center" shrinkToFit="1"/>
    </xf>
    <xf numFmtId="240" fontId="227" fillId="0" borderId="73" xfId="0" applyNumberFormat="1" applyFont="1" applyBorder="1">
      <alignment vertical="center"/>
    </xf>
    <xf numFmtId="240" fontId="11" fillId="90" borderId="73" xfId="0" applyNumberFormat="1" applyFont="1" applyFill="1" applyBorder="1">
      <alignment vertical="center"/>
    </xf>
    <xf numFmtId="0" fontId="242" fillId="0" borderId="1" xfId="0" applyFont="1" applyBorder="1">
      <alignment vertical="center"/>
    </xf>
    <xf numFmtId="240" fontId="11" fillId="87" borderId="73" xfId="0" applyNumberFormat="1" applyFont="1" applyFill="1" applyBorder="1">
      <alignment vertical="center"/>
    </xf>
    <xf numFmtId="241" fontId="11" fillId="87" borderId="3" xfId="0" applyNumberFormat="1" applyFont="1" applyFill="1" applyBorder="1" applyAlignment="1">
      <alignment horizontal="right" vertical="center"/>
    </xf>
    <xf numFmtId="0" fontId="11" fillId="87" borderId="1" xfId="0" applyFont="1" applyFill="1" applyBorder="1">
      <alignment vertical="center"/>
    </xf>
    <xf numFmtId="177" fontId="11" fillId="87" borderId="1" xfId="1" applyFont="1" applyFill="1" applyBorder="1">
      <alignment vertical="center"/>
    </xf>
    <xf numFmtId="0" fontId="11" fillId="87" borderId="81" xfId="0" applyFont="1" applyFill="1" applyBorder="1" applyAlignment="1">
      <alignment horizontal="right" vertical="center"/>
    </xf>
    <xf numFmtId="177" fontId="224" fillId="0" borderId="0" xfId="1" applyFont="1" applyFill="1">
      <alignment vertical="center"/>
    </xf>
    <xf numFmtId="0" fontId="224" fillId="0" borderId="0" xfId="0" applyFont="1">
      <alignment vertical="center"/>
    </xf>
    <xf numFmtId="177" fontId="224" fillId="87" borderId="1" xfId="1" applyFont="1" applyFill="1" applyBorder="1">
      <alignment vertical="center"/>
    </xf>
    <xf numFmtId="177" fontId="6" fillId="0" borderId="0" xfId="1" applyFont="1">
      <alignment vertical="center"/>
    </xf>
    <xf numFmtId="0" fontId="11" fillId="81" borderId="73" xfId="0" applyFont="1" applyFill="1" applyBorder="1">
      <alignment vertical="center"/>
    </xf>
    <xf numFmtId="177" fontId="236" fillId="0" borderId="1" xfId="1" applyFont="1" applyBorder="1" applyAlignment="1">
      <alignment horizontal="right" vertical="center"/>
    </xf>
    <xf numFmtId="183" fontId="224" fillId="0" borderId="1" xfId="0" applyNumberFormat="1" applyFont="1" applyBorder="1" applyAlignment="1">
      <alignment horizontal="center" vertical="center"/>
    </xf>
    <xf numFmtId="0" fontId="11" fillId="76" borderId="1" xfId="0" applyFont="1" applyFill="1" applyBorder="1" applyAlignment="1">
      <alignment horizontal="center" vertical="center"/>
    </xf>
    <xf numFmtId="0" fontId="5" fillId="76" borderId="1" xfId="0" applyFont="1" applyFill="1" applyBorder="1" applyAlignment="1">
      <alignment horizontal="center" vertical="center"/>
    </xf>
    <xf numFmtId="0" fontId="5" fillId="76" borderId="1" xfId="0" applyFont="1" applyFill="1" applyBorder="1">
      <alignment vertical="center"/>
    </xf>
    <xf numFmtId="183" fontId="11" fillId="76" borderId="1" xfId="0" applyNumberFormat="1" applyFont="1" applyFill="1" applyBorder="1" applyAlignment="1">
      <alignment horizontal="center" vertical="center"/>
    </xf>
    <xf numFmtId="49" fontId="11" fillId="76" borderId="1" xfId="0" applyNumberFormat="1" applyFont="1" applyFill="1" applyBorder="1" applyAlignment="1">
      <alignment horizontal="center" vertical="center"/>
    </xf>
    <xf numFmtId="0" fontId="11" fillId="76" borderId="1" xfId="0" applyFont="1" applyFill="1" applyBorder="1" applyAlignment="1">
      <alignment vertical="center" shrinkToFit="1"/>
    </xf>
    <xf numFmtId="177" fontId="182" fillId="76" borderId="1" xfId="1" applyFont="1" applyFill="1" applyBorder="1" applyAlignment="1">
      <alignment horizontal="right" vertical="center"/>
    </xf>
    <xf numFmtId="10" fontId="11" fillId="76" borderId="1" xfId="0" applyNumberFormat="1" applyFont="1" applyFill="1" applyBorder="1" applyAlignment="1">
      <alignment horizontal="center" vertical="center"/>
    </xf>
    <xf numFmtId="0" fontId="11" fillId="76" borderId="3" xfId="0" applyFont="1" applyFill="1" applyBorder="1">
      <alignment vertical="center"/>
    </xf>
    <xf numFmtId="240" fontId="11" fillId="76" borderId="73" xfId="0" applyNumberFormat="1" applyFont="1" applyFill="1" applyBorder="1">
      <alignment vertical="center"/>
    </xf>
    <xf numFmtId="0" fontId="11" fillId="76" borderId="2" xfId="0" applyFont="1" applyFill="1" applyBorder="1">
      <alignment vertical="center"/>
    </xf>
    <xf numFmtId="0" fontId="11" fillId="76" borderId="3" xfId="0" applyFont="1" applyFill="1" applyBorder="1" applyAlignment="1">
      <alignment horizontal="right" vertical="center"/>
    </xf>
    <xf numFmtId="0" fontId="5" fillId="76" borderId="1" xfId="0" applyFont="1" applyFill="1" applyBorder="1" applyAlignment="1">
      <alignment horizontal="center" vertical="center" shrinkToFit="1"/>
    </xf>
    <xf numFmtId="177" fontId="11" fillId="76" borderId="2" xfId="1" applyFont="1" applyFill="1" applyBorder="1" applyAlignment="1">
      <alignment horizontal="right" vertical="center"/>
    </xf>
    <xf numFmtId="177" fontId="11" fillId="76" borderId="73" xfId="1" applyFont="1" applyFill="1" applyBorder="1">
      <alignment vertical="center"/>
    </xf>
    <xf numFmtId="0" fontId="11" fillId="90" borderId="1" xfId="0" applyFont="1" applyFill="1" applyBorder="1">
      <alignment vertical="center"/>
    </xf>
    <xf numFmtId="177" fontId="11" fillId="90" borderId="1" xfId="1" applyFont="1" applyFill="1" applyBorder="1" applyAlignment="1">
      <alignment horizontal="right" vertical="center"/>
    </xf>
    <xf numFmtId="0" fontId="5" fillId="90" borderId="1" xfId="0" applyFont="1" applyFill="1" applyBorder="1" applyAlignment="1">
      <alignment horizontal="center" vertical="center" wrapText="1" shrinkToFit="1"/>
    </xf>
    <xf numFmtId="177" fontId="236" fillId="0" borderId="73" xfId="1" applyFont="1" applyFill="1" applyBorder="1">
      <alignment vertical="center"/>
    </xf>
    <xf numFmtId="177" fontId="182" fillId="87" borderId="0" xfId="1" applyFont="1" applyFill="1" applyAlignment="1">
      <alignment horizontal="right" vertical="center"/>
    </xf>
    <xf numFmtId="177" fontId="224" fillId="87" borderId="73" xfId="1" applyFont="1" applyFill="1" applyBorder="1">
      <alignment vertical="center"/>
    </xf>
    <xf numFmtId="242" fontId="11" fillId="87" borderId="2" xfId="1" applyNumberFormat="1" applyFont="1" applyFill="1" applyBorder="1" applyAlignment="1">
      <alignment horizontal="right" vertical="center"/>
    </xf>
    <xf numFmtId="0" fontId="227" fillId="90" borderId="73" xfId="0" applyFont="1" applyFill="1" applyBorder="1">
      <alignment vertical="center"/>
    </xf>
    <xf numFmtId="0" fontId="5" fillId="85" borderId="1" xfId="0" applyFont="1" applyFill="1" applyBorder="1" applyAlignment="1">
      <alignment horizontal="center" vertical="center"/>
    </xf>
    <xf numFmtId="0" fontId="5" fillId="85" borderId="1" xfId="0" applyFont="1" applyFill="1" applyBorder="1" applyAlignment="1">
      <alignment horizontal="center" vertical="center" shrinkToFit="1"/>
    </xf>
    <xf numFmtId="0" fontId="5" fillId="85" borderId="1" xfId="0" applyFont="1" applyFill="1" applyBorder="1">
      <alignment vertical="center"/>
    </xf>
    <xf numFmtId="183" fontId="11" fillId="85" borderId="1" xfId="0" applyNumberFormat="1" applyFont="1" applyFill="1" applyBorder="1" applyAlignment="1">
      <alignment horizontal="center" vertical="center"/>
    </xf>
    <xf numFmtId="49" fontId="11" fillId="85" borderId="1" xfId="0" applyNumberFormat="1" applyFont="1" applyFill="1" applyBorder="1" applyAlignment="1">
      <alignment horizontal="center" vertical="center"/>
    </xf>
    <xf numFmtId="0" fontId="11" fillId="85" borderId="1" xfId="0" applyFont="1" applyFill="1" applyBorder="1" applyAlignment="1">
      <alignment vertical="center" shrinkToFit="1"/>
    </xf>
    <xf numFmtId="177" fontId="182" fillId="85" borderId="1" xfId="1" applyFont="1" applyFill="1" applyBorder="1" applyAlignment="1">
      <alignment horizontal="right" vertical="center"/>
    </xf>
    <xf numFmtId="10" fontId="11" fillId="85" borderId="1" xfId="0" applyNumberFormat="1" applyFont="1" applyFill="1" applyBorder="1" applyAlignment="1">
      <alignment horizontal="center" vertical="center"/>
    </xf>
    <xf numFmtId="0" fontId="11" fillId="85" borderId="3" xfId="0" applyFont="1" applyFill="1" applyBorder="1">
      <alignment vertical="center"/>
    </xf>
    <xf numFmtId="0" fontId="11" fillId="85" borderId="73" xfId="0" applyFont="1" applyFill="1" applyBorder="1">
      <alignment vertical="center"/>
    </xf>
    <xf numFmtId="0" fontId="11" fillId="85" borderId="2" xfId="0" applyFont="1" applyFill="1" applyBorder="1">
      <alignment vertical="center"/>
    </xf>
    <xf numFmtId="177" fontId="11" fillId="85" borderId="73" xfId="0" applyNumberFormat="1" applyFont="1" applyFill="1" applyBorder="1">
      <alignment vertical="center"/>
    </xf>
    <xf numFmtId="177" fontId="11" fillId="0" borderId="67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77" fontId="224" fillId="81" borderId="1" xfId="1" applyFont="1" applyFill="1" applyBorder="1" applyAlignment="1">
      <alignment horizontal="right" vertical="center"/>
    </xf>
    <xf numFmtId="177" fontId="224" fillId="81" borderId="73" xfId="1" applyFont="1" applyFill="1" applyBorder="1">
      <alignment vertical="center"/>
    </xf>
    <xf numFmtId="177" fontId="227" fillId="90" borderId="73" xfId="1" applyFont="1" applyFill="1" applyBorder="1">
      <alignment vertical="center"/>
    </xf>
    <xf numFmtId="0" fontId="236" fillId="0" borderId="1" xfId="0" quotePrefix="1" applyFont="1" applyBorder="1">
      <alignment vertical="center"/>
    </xf>
    <xf numFmtId="0" fontId="247" fillId="0" borderId="1" xfId="0" applyFont="1" applyBorder="1">
      <alignment vertical="center"/>
    </xf>
    <xf numFmtId="177" fontId="227" fillId="0" borderId="73" xfId="1" applyFont="1" applyFill="1" applyBorder="1">
      <alignment vertical="center"/>
    </xf>
    <xf numFmtId="0" fontId="236" fillId="90" borderId="1" xfId="0" quotePrefix="1" applyFont="1" applyFill="1" applyBorder="1">
      <alignment vertical="center"/>
    </xf>
    <xf numFmtId="177" fontId="236" fillId="90" borderId="73" xfId="1" applyFont="1" applyFill="1" applyBorder="1">
      <alignment vertical="center"/>
    </xf>
    <xf numFmtId="0" fontId="242" fillId="0" borderId="1" xfId="0" applyFont="1" applyBorder="1" applyAlignment="1">
      <alignment horizontal="center" vertical="center"/>
    </xf>
    <xf numFmtId="0" fontId="246" fillId="90" borderId="1" xfId="0" applyFont="1" applyFill="1" applyBorder="1">
      <alignment vertical="center"/>
    </xf>
    <xf numFmtId="0" fontId="246" fillId="90" borderId="0" xfId="0" applyFont="1" applyFill="1">
      <alignment vertical="center"/>
    </xf>
    <xf numFmtId="44" fontId="11" fillId="0" borderId="73" xfId="0" applyNumberFormat="1" applyFont="1" applyBorder="1">
      <alignment vertical="center"/>
    </xf>
    <xf numFmtId="177" fontId="182" fillId="0" borderId="73" xfId="1" applyFont="1" applyFill="1" applyBorder="1">
      <alignment vertical="center"/>
    </xf>
    <xf numFmtId="3" fontId="11" fillId="0" borderId="1" xfId="0" applyNumberFormat="1" applyFont="1" applyBorder="1" applyAlignment="1">
      <alignment vertical="center" shrinkToFit="1"/>
    </xf>
    <xf numFmtId="10" fontId="5" fillId="0" borderId="1" xfId="0" applyNumberFormat="1" applyFont="1" applyBorder="1">
      <alignment vertical="center"/>
    </xf>
    <xf numFmtId="243" fontId="11" fillId="0" borderId="73" xfId="0" applyNumberFormat="1" applyFont="1" applyBorder="1">
      <alignment vertical="center"/>
    </xf>
    <xf numFmtId="0" fontId="224" fillId="0" borderId="1" xfId="0" applyFont="1" applyBorder="1" applyAlignment="1">
      <alignment horizontal="center" vertical="center"/>
    </xf>
    <xf numFmtId="0" fontId="224" fillId="0" borderId="1" xfId="0" applyFont="1" applyBorder="1" applyAlignment="1">
      <alignment horizontal="center" vertical="center" shrinkToFit="1"/>
    </xf>
    <xf numFmtId="49" fontId="224" fillId="0" borderId="1" xfId="0" applyNumberFormat="1" applyFont="1" applyBorder="1" applyAlignment="1">
      <alignment horizontal="center" vertical="center"/>
    </xf>
    <xf numFmtId="0" fontId="224" fillId="0" borderId="1" xfId="0" applyFont="1" applyBorder="1" applyAlignment="1">
      <alignment vertical="center" shrinkToFit="1"/>
    </xf>
    <xf numFmtId="10" fontId="224" fillId="0" borderId="1" xfId="0" applyNumberFormat="1" applyFont="1" applyBorder="1" applyAlignment="1">
      <alignment horizontal="center" vertical="center"/>
    </xf>
    <xf numFmtId="0" fontId="224" fillId="0" borderId="3" xfId="0" applyFont="1" applyBorder="1">
      <alignment vertical="center"/>
    </xf>
    <xf numFmtId="0" fontId="224" fillId="0" borderId="2" xfId="0" applyFont="1" applyBorder="1">
      <alignment vertical="center"/>
    </xf>
    <xf numFmtId="0" fontId="224" fillId="0" borderId="3" xfId="0" applyFont="1" applyBorder="1" applyAlignment="1">
      <alignment horizontal="right" vertical="center"/>
    </xf>
    <xf numFmtId="0" fontId="11" fillId="87" borderId="0" xfId="0" applyFont="1" applyFill="1">
      <alignment vertical="center"/>
    </xf>
    <xf numFmtId="240" fontId="182" fillId="87" borderId="73" xfId="0" applyNumberFormat="1" applyFont="1" applyFill="1" applyBorder="1">
      <alignment vertical="center"/>
    </xf>
    <xf numFmtId="183" fontId="224" fillId="87" borderId="1" xfId="0" applyNumberFormat="1" applyFont="1" applyFill="1" applyBorder="1" applyAlignment="1">
      <alignment horizontal="center" vertical="center"/>
    </xf>
    <xf numFmtId="49" fontId="224" fillId="87" borderId="1" xfId="0" applyNumberFormat="1" applyFont="1" applyFill="1" applyBorder="1" applyAlignment="1">
      <alignment horizontal="center" vertical="center"/>
    </xf>
    <xf numFmtId="0" fontId="224" fillId="87" borderId="1" xfId="0" applyFont="1" applyFill="1" applyBorder="1" applyAlignment="1">
      <alignment vertical="center" shrinkToFit="1"/>
    </xf>
    <xf numFmtId="0" fontId="224" fillId="87" borderId="3" xfId="0" applyFont="1" applyFill="1" applyBorder="1">
      <alignment vertical="center"/>
    </xf>
    <xf numFmtId="0" fontId="224" fillId="87" borderId="2" xfId="0" applyFont="1" applyFill="1" applyBorder="1">
      <alignment vertical="center"/>
    </xf>
    <xf numFmtId="0" fontId="224" fillId="87" borderId="3" xfId="0" applyFont="1" applyFill="1" applyBorder="1" applyAlignment="1">
      <alignment horizontal="right" vertical="center"/>
    </xf>
    <xf numFmtId="0" fontId="224" fillId="87" borderId="67" xfId="0" applyFont="1" applyFill="1" applyBorder="1" applyAlignment="1">
      <alignment horizontal="right" vertical="center"/>
    </xf>
    <xf numFmtId="49" fontId="224" fillId="87" borderId="67" xfId="0" applyNumberFormat="1" applyFont="1" applyFill="1" applyBorder="1" applyAlignment="1">
      <alignment horizontal="right" vertical="center"/>
    </xf>
    <xf numFmtId="0" fontId="224" fillId="0" borderId="5" xfId="0" applyFont="1" applyBorder="1" applyAlignment="1">
      <alignment horizontal="center" vertical="center"/>
    </xf>
    <xf numFmtId="0" fontId="242" fillId="0" borderId="5" xfId="0" applyFont="1" applyBorder="1" applyAlignment="1">
      <alignment horizontal="center" vertical="center"/>
    </xf>
    <xf numFmtId="0" fontId="248" fillId="0" borderId="1" xfId="0" applyFont="1" applyBorder="1" applyAlignment="1">
      <alignment horizontal="center" vertical="center"/>
    </xf>
    <xf numFmtId="0" fontId="224" fillId="0" borderId="0" xfId="0" applyFont="1" applyAlignment="1">
      <alignment horizontal="center" vertical="center"/>
    </xf>
    <xf numFmtId="49" fontId="224" fillId="0" borderId="67" xfId="0" applyNumberFormat="1" applyFont="1" applyBorder="1" applyAlignment="1">
      <alignment horizontal="right" vertical="center"/>
    </xf>
    <xf numFmtId="177" fontId="224" fillId="0" borderId="2" xfId="1" applyFont="1" applyFill="1" applyBorder="1" applyAlignment="1">
      <alignment horizontal="right" vertical="center"/>
    </xf>
    <xf numFmtId="0" fontId="224" fillId="0" borderId="1" xfId="0" applyFont="1" applyBorder="1" applyAlignment="1">
      <alignment horizontal="right" vertical="center"/>
    </xf>
    <xf numFmtId="0" fontId="224" fillId="0" borderId="73" xfId="0" applyFont="1" applyBorder="1">
      <alignment vertical="center"/>
    </xf>
    <xf numFmtId="0" fontId="5" fillId="0" borderId="1" xfId="0" quotePrefix="1" applyFont="1" applyBorder="1">
      <alignment vertical="center"/>
    </xf>
    <xf numFmtId="177" fontId="5" fillId="3" borderId="0" xfId="0" applyNumberFormat="1" applyFont="1" applyFill="1">
      <alignment vertical="center"/>
    </xf>
    <xf numFmtId="177" fontId="5" fillId="3" borderId="0" xfId="0" applyNumberFormat="1" applyFont="1" applyFill="1" applyAlignment="1">
      <alignment horizontal="right" vertical="center" shrinkToFit="1"/>
    </xf>
    <xf numFmtId="0" fontId="224" fillId="3" borderId="0" xfId="0" applyFont="1" applyFill="1">
      <alignment vertical="center"/>
    </xf>
    <xf numFmtId="177" fontId="5" fillId="3" borderId="0" xfId="0" applyNumberFormat="1" applyFont="1" applyFill="1" applyAlignment="1">
      <alignment vertical="center" shrinkToFit="1"/>
    </xf>
    <xf numFmtId="0" fontId="6" fillId="0" borderId="1" xfId="0" applyFont="1" applyBorder="1" applyAlignment="1">
      <alignment horizontal="center" vertical="center" shrinkToFit="1"/>
    </xf>
    <xf numFmtId="0" fontId="249" fillId="0" borderId="1" xfId="0" applyFont="1" applyBorder="1">
      <alignment vertical="center"/>
    </xf>
    <xf numFmtId="44" fontId="224" fillId="0" borderId="73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177" fontId="182" fillId="87" borderId="73" xfId="1" applyFont="1" applyFill="1" applyBorder="1">
      <alignment vertical="center"/>
    </xf>
    <xf numFmtId="0" fontId="234" fillId="0" borderId="1" xfId="0" applyFont="1" applyBorder="1">
      <alignment vertical="center"/>
    </xf>
    <xf numFmtId="0" fontId="250" fillId="0" borderId="0" xfId="0" applyFont="1">
      <alignment vertical="center"/>
    </xf>
    <xf numFmtId="0" fontId="249" fillId="0" borderId="0" xfId="0" applyFont="1">
      <alignment vertical="center"/>
    </xf>
    <xf numFmtId="0" fontId="253" fillId="0" borderId="1" xfId="0" applyFont="1" applyBorder="1">
      <alignment vertical="center"/>
    </xf>
    <xf numFmtId="0" fontId="182" fillId="0" borderId="0" xfId="0" applyFont="1" applyAlignment="1">
      <alignment horizontal="center" vertical="center"/>
    </xf>
    <xf numFmtId="183" fontId="182" fillId="0" borderId="1" xfId="0" applyNumberFormat="1" applyFont="1" applyBorder="1" applyAlignment="1">
      <alignment horizontal="center" vertical="center"/>
    </xf>
    <xf numFmtId="49" fontId="182" fillId="0" borderId="1" xfId="0" applyNumberFormat="1" applyFont="1" applyBorder="1" applyAlignment="1">
      <alignment horizontal="center" vertical="center"/>
    </xf>
    <xf numFmtId="0" fontId="182" fillId="0" borderId="1" xfId="0" applyFont="1" applyBorder="1" applyAlignment="1">
      <alignment vertical="center" shrinkToFit="1"/>
    </xf>
    <xf numFmtId="10" fontId="182" fillId="0" borderId="1" xfId="0" applyNumberFormat="1" applyFont="1" applyBorder="1" applyAlignment="1">
      <alignment horizontal="center" vertical="center"/>
    </xf>
    <xf numFmtId="0" fontId="182" fillId="0" borderId="3" xfId="0" applyFont="1" applyBorder="1">
      <alignment vertical="center"/>
    </xf>
    <xf numFmtId="0" fontId="182" fillId="0" borderId="2" xfId="0" applyFont="1" applyBorder="1">
      <alignment vertical="center"/>
    </xf>
    <xf numFmtId="0" fontId="182" fillId="0" borderId="3" xfId="0" applyFont="1" applyBorder="1" applyAlignment="1">
      <alignment horizontal="right" vertical="center"/>
    </xf>
    <xf numFmtId="0" fontId="182" fillId="0" borderId="67" xfId="0" applyFont="1" applyBorder="1" applyAlignment="1">
      <alignment horizontal="right" vertical="center"/>
    </xf>
    <xf numFmtId="49" fontId="182" fillId="0" borderId="67" xfId="0" applyNumberFormat="1" applyFont="1" applyBorder="1" applyAlignment="1">
      <alignment horizontal="right" vertical="center"/>
    </xf>
    <xf numFmtId="177" fontId="182" fillId="0" borderId="2" xfId="1" applyFont="1" applyFill="1" applyBorder="1" applyAlignment="1">
      <alignment horizontal="right" vertical="center"/>
    </xf>
    <xf numFmtId="0" fontId="182" fillId="0" borderId="1" xfId="0" applyFont="1" applyBorder="1" applyAlignment="1">
      <alignment horizontal="right" vertical="center"/>
    </xf>
    <xf numFmtId="177" fontId="182" fillId="0" borderId="0" xfId="1" applyFont="1" applyFill="1">
      <alignment vertical="center"/>
    </xf>
    <xf numFmtId="0" fontId="182" fillId="0" borderId="0" xfId="0" applyFont="1">
      <alignment vertical="center"/>
    </xf>
    <xf numFmtId="0" fontId="182" fillId="91" borderId="1" xfId="0" applyFont="1" applyFill="1" applyBorder="1">
      <alignment vertical="center"/>
    </xf>
    <xf numFmtId="0" fontId="182" fillId="91" borderId="1" xfId="0" applyFont="1" applyFill="1" applyBorder="1" applyAlignment="1">
      <alignment horizontal="center" vertical="center"/>
    </xf>
    <xf numFmtId="0" fontId="182" fillId="91" borderId="1" xfId="0" applyFont="1" applyFill="1" applyBorder="1" applyAlignment="1">
      <alignment horizontal="center" vertical="center" shrinkToFit="1"/>
    </xf>
    <xf numFmtId="0" fontId="234" fillId="0" borderId="0" xfId="0" applyFont="1">
      <alignment vertical="center"/>
    </xf>
    <xf numFmtId="0" fontId="238" fillId="0" borderId="1" xfId="0" applyFont="1" applyBorder="1">
      <alignment vertical="center"/>
    </xf>
    <xf numFmtId="10" fontId="11" fillId="92" borderId="1" xfId="0" applyNumberFormat="1" applyFont="1" applyFill="1" applyBorder="1" applyAlignment="1">
      <alignment horizontal="center" vertical="center"/>
    </xf>
    <xf numFmtId="0" fontId="242" fillId="0" borderId="0" xfId="0" applyFont="1" applyAlignment="1">
      <alignment horizontal="center" vertical="center"/>
    </xf>
    <xf numFmtId="0" fontId="5" fillId="90" borderId="0" xfId="0" applyFont="1" applyFill="1" applyAlignment="1">
      <alignment horizontal="center" vertical="center"/>
    </xf>
    <xf numFmtId="0" fontId="246" fillId="0" borderId="0" xfId="0" applyFont="1">
      <alignment vertical="center"/>
    </xf>
    <xf numFmtId="0" fontId="246" fillId="0" borderId="1" xfId="0" applyFont="1" applyBorder="1">
      <alignment vertical="center"/>
    </xf>
    <xf numFmtId="3" fontId="255" fillId="87" borderId="0" xfId="0" applyNumberFormat="1" applyFont="1" applyFill="1" applyAlignment="1">
      <alignment horizontal="justify" vertical="center"/>
    </xf>
    <xf numFmtId="41" fontId="11" fillId="87" borderId="1" xfId="0" applyNumberFormat="1" applyFont="1" applyFill="1" applyBorder="1" applyAlignment="1">
      <alignment horizontal="right" vertical="center"/>
    </xf>
    <xf numFmtId="0" fontId="5" fillId="92" borderId="1" xfId="0" applyFont="1" applyFill="1" applyBorder="1">
      <alignment vertical="center"/>
    </xf>
    <xf numFmtId="0" fontId="5" fillId="92" borderId="1" xfId="0" applyFont="1" applyFill="1" applyBorder="1" applyAlignment="1">
      <alignment horizontal="center" vertical="center"/>
    </xf>
    <xf numFmtId="0" fontId="6" fillId="92" borderId="1" xfId="0" applyFont="1" applyFill="1" applyBorder="1">
      <alignment vertical="center"/>
    </xf>
    <xf numFmtId="0" fontId="6" fillId="87" borderId="1" xfId="0" applyFont="1" applyFill="1" applyBorder="1" applyAlignment="1">
      <alignment horizontal="center" vertical="center" shrinkToFit="1"/>
    </xf>
    <xf numFmtId="0" fontId="6" fillId="87" borderId="1" xfId="0" applyFont="1" applyFill="1" applyBorder="1">
      <alignment vertical="center"/>
    </xf>
    <xf numFmtId="0" fontId="224" fillId="2" borderId="1" xfId="0" applyFont="1" applyFill="1" applyBorder="1" applyAlignment="1">
      <alignment horizontal="center" vertical="center"/>
    </xf>
    <xf numFmtId="0" fontId="224" fillId="2" borderId="1" xfId="0" applyFont="1" applyFill="1" applyBorder="1" applyAlignment="1">
      <alignment horizontal="center" vertical="center" shrinkToFit="1"/>
    </xf>
    <xf numFmtId="0" fontId="224" fillId="2" borderId="1" xfId="0" applyFont="1" applyFill="1" applyBorder="1">
      <alignment vertical="center"/>
    </xf>
    <xf numFmtId="183" fontId="224" fillId="2" borderId="1" xfId="0" applyNumberFormat="1" applyFont="1" applyFill="1" applyBorder="1" applyAlignment="1">
      <alignment horizontal="center" vertical="center"/>
    </xf>
    <xf numFmtId="0" fontId="239" fillId="0" borderId="0" xfId="0" applyFont="1">
      <alignment vertical="center"/>
    </xf>
    <xf numFmtId="0" fontId="11" fillId="7" borderId="0" xfId="0" applyFont="1" applyFill="1">
      <alignment vertical="center"/>
    </xf>
    <xf numFmtId="239" fontId="11" fillId="0" borderId="73" xfId="0" applyNumberFormat="1" applyFont="1" applyBorder="1">
      <alignment vertical="center"/>
    </xf>
    <xf numFmtId="177" fontId="182" fillId="0" borderId="1" xfId="1" applyFont="1" applyFill="1" applyBorder="1" applyAlignment="1">
      <alignment horizontal="right" vertical="center" wrapText="1"/>
    </xf>
    <xf numFmtId="9" fontId="11" fillId="0" borderId="3" xfId="0" applyNumberFormat="1" applyFont="1" applyBorder="1" applyAlignment="1">
      <alignment horizontal="right" vertical="center"/>
    </xf>
    <xf numFmtId="0" fontId="240" fillId="0" borderId="67" xfId="0" applyFont="1" applyBorder="1" applyAlignment="1">
      <alignment horizontal="right" vertical="center"/>
    </xf>
    <xf numFmtId="3" fontId="11" fillId="0" borderId="67" xfId="0" applyNumberFormat="1" applyFont="1" applyBorder="1" applyAlignment="1">
      <alignment horizontal="right" vertical="center"/>
    </xf>
    <xf numFmtId="244" fontId="182" fillId="0" borderId="3" xfId="1" applyNumberFormat="1" applyFont="1" applyFill="1" applyBorder="1" applyAlignment="1">
      <alignment horizontal="right" vertical="center"/>
    </xf>
    <xf numFmtId="238" fontId="11" fillId="0" borderId="2" xfId="1" applyNumberFormat="1" applyFont="1" applyFill="1" applyBorder="1" applyAlignment="1">
      <alignment horizontal="right" vertical="center"/>
    </xf>
    <xf numFmtId="0" fontId="257" fillId="0" borderId="0" xfId="0" applyFont="1" applyAlignment="1">
      <alignment horizontal="center" vertical="center"/>
    </xf>
    <xf numFmtId="0" fontId="257" fillId="0" borderId="1" xfId="0" applyFont="1" applyBorder="1">
      <alignment vertical="center"/>
    </xf>
    <xf numFmtId="0" fontId="257" fillId="0" borderId="67" xfId="0" applyFont="1" applyBorder="1" applyAlignment="1">
      <alignment horizontal="right" vertical="center"/>
    </xf>
    <xf numFmtId="49" fontId="257" fillId="0" borderId="67" xfId="0" applyNumberFormat="1" applyFont="1" applyBorder="1" applyAlignment="1">
      <alignment horizontal="right" vertical="center"/>
    </xf>
    <xf numFmtId="177" fontId="257" fillId="0" borderId="2" xfId="1" applyFont="1" applyFill="1" applyBorder="1" applyAlignment="1">
      <alignment horizontal="right" vertical="center"/>
    </xf>
    <xf numFmtId="0" fontId="257" fillId="0" borderId="1" xfId="0" applyFont="1" applyBorder="1" applyAlignment="1">
      <alignment horizontal="right" vertical="center"/>
    </xf>
    <xf numFmtId="177" fontId="257" fillId="0" borderId="0" xfId="1" applyFont="1" applyFill="1">
      <alignment vertical="center"/>
    </xf>
    <xf numFmtId="0" fontId="257" fillId="0" borderId="0" xfId="0" applyFont="1">
      <alignment vertical="center"/>
    </xf>
    <xf numFmtId="9" fontId="182" fillId="0" borderId="1" xfId="0" applyNumberFormat="1" applyFont="1" applyBorder="1">
      <alignment vertical="center"/>
    </xf>
    <xf numFmtId="244" fontId="182" fillId="0" borderId="3" xfId="0" applyNumberFormat="1" applyFont="1" applyBorder="1" applyAlignment="1">
      <alignment horizontal="right" vertical="center"/>
    </xf>
    <xf numFmtId="9" fontId="224" fillId="0" borderId="1" xfId="0" applyNumberFormat="1" applyFont="1" applyBorder="1">
      <alignment vertical="center"/>
    </xf>
    <xf numFmtId="244" fontId="224" fillId="0" borderId="3" xfId="1" applyNumberFormat="1" applyFont="1" applyFill="1" applyBorder="1" applyAlignment="1">
      <alignment horizontal="right" vertical="center"/>
    </xf>
    <xf numFmtId="238" fontId="224" fillId="0" borderId="2" xfId="1" applyNumberFormat="1" applyFont="1" applyFill="1" applyBorder="1" applyAlignment="1">
      <alignment horizontal="right" vertical="center"/>
    </xf>
    <xf numFmtId="0" fontId="182" fillId="90" borderId="1" xfId="0" applyFont="1" applyFill="1" applyBorder="1" applyAlignment="1">
      <alignment horizontal="center" vertical="center"/>
    </xf>
    <xf numFmtId="0" fontId="257" fillId="90" borderId="1" xfId="0" applyFont="1" applyFill="1" applyBorder="1">
      <alignment vertical="center"/>
    </xf>
    <xf numFmtId="0" fontId="226" fillId="0" borderId="0" xfId="0" applyFont="1" applyAlignment="1">
      <alignment horizontal="center" vertical="center"/>
    </xf>
    <xf numFmtId="0" fontId="226" fillId="0" borderId="1" xfId="0" applyFont="1" applyBorder="1">
      <alignment vertical="center"/>
    </xf>
    <xf numFmtId="0" fontId="226" fillId="0" borderId="1" xfId="0" applyFont="1" applyBorder="1" applyAlignment="1">
      <alignment horizontal="center" vertical="center"/>
    </xf>
    <xf numFmtId="0" fontId="258" fillId="0" borderId="0" xfId="0" applyFont="1">
      <alignment vertical="center"/>
    </xf>
    <xf numFmtId="0" fontId="182" fillId="0" borderId="1" xfId="0" applyFont="1" applyBorder="1" applyAlignment="1">
      <alignment horizontal="center" vertical="center"/>
    </xf>
    <xf numFmtId="0" fontId="226" fillId="90" borderId="1" xfId="0" applyFont="1" applyFill="1" applyBorder="1" applyAlignment="1">
      <alignment horizontal="center" vertical="center" shrinkToFit="1"/>
    </xf>
    <xf numFmtId="0" fontId="5" fillId="91" borderId="1" xfId="0" applyFont="1" applyFill="1" applyBorder="1">
      <alignment vertical="center"/>
    </xf>
    <xf numFmtId="177" fontId="182" fillId="81" borderId="73" xfId="1" applyFont="1" applyFill="1" applyBorder="1">
      <alignment vertical="center"/>
    </xf>
    <xf numFmtId="177" fontId="224" fillId="0" borderId="1" xfId="1" applyFont="1" applyFill="1" applyBorder="1" applyAlignment="1">
      <alignment horizontal="right" vertical="center" wrapText="1"/>
    </xf>
    <xf numFmtId="0" fontId="5" fillId="79" borderId="1" xfId="0" applyFont="1" applyFill="1" applyBorder="1" applyAlignment="1">
      <alignment horizontal="center" vertical="center"/>
    </xf>
    <xf numFmtId="0" fontId="5" fillId="79" borderId="1" xfId="0" applyFont="1" applyFill="1" applyBorder="1" applyAlignment="1">
      <alignment horizontal="center" vertical="center" shrinkToFit="1"/>
    </xf>
    <xf numFmtId="0" fontId="5" fillId="79" borderId="1" xfId="0" applyFont="1" applyFill="1" applyBorder="1">
      <alignment vertical="center"/>
    </xf>
    <xf numFmtId="183" fontId="11" fillId="79" borderId="1" xfId="0" applyNumberFormat="1" applyFont="1" applyFill="1" applyBorder="1" applyAlignment="1">
      <alignment horizontal="center" vertical="center"/>
    </xf>
    <xf numFmtId="49" fontId="11" fillId="79" borderId="1" xfId="0" applyNumberFormat="1" applyFont="1" applyFill="1" applyBorder="1" applyAlignment="1">
      <alignment horizontal="center" vertical="center"/>
    </xf>
    <xf numFmtId="177" fontId="11" fillId="3" borderId="73" xfId="1" applyFont="1" applyFill="1" applyBorder="1">
      <alignment vertical="center"/>
    </xf>
    <xf numFmtId="0" fontId="247" fillId="0" borderId="0" xfId="0" applyFont="1" applyAlignment="1">
      <alignment horizontal="center" vertical="center"/>
    </xf>
    <xf numFmtId="0" fontId="6" fillId="3" borderId="1" xfId="0" applyFont="1" applyFill="1" applyBorder="1">
      <alignment vertical="center"/>
    </xf>
    <xf numFmtId="49" fontId="224" fillId="2" borderId="1" xfId="0" applyNumberFormat="1" applyFont="1" applyFill="1" applyBorder="1" applyAlignment="1">
      <alignment horizontal="center" vertical="center"/>
    </xf>
    <xf numFmtId="0" fontId="11" fillId="90" borderId="73" xfId="0" applyFont="1" applyFill="1" applyBorder="1">
      <alignment vertical="center"/>
    </xf>
    <xf numFmtId="0" fontId="224" fillId="0" borderId="73" xfId="0" applyFont="1" applyBorder="1" applyAlignment="1">
      <alignment horizontal="right" vertical="center"/>
    </xf>
    <xf numFmtId="177" fontId="229" fillId="0" borderId="1" xfId="1" applyFont="1" applyFill="1" applyBorder="1" applyAlignment="1">
      <alignment horizontal="right" vertical="center"/>
    </xf>
    <xf numFmtId="177" fontId="229" fillId="0" borderId="73" xfId="1" applyFont="1" applyFill="1" applyBorder="1">
      <alignment vertical="center"/>
    </xf>
    <xf numFmtId="0" fontId="260" fillId="0" borderId="0" xfId="0" applyFont="1" applyAlignment="1">
      <alignment horizontal="center" vertical="center"/>
    </xf>
    <xf numFmtId="0" fontId="260" fillId="0" borderId="1" xfId="0" applyFont="1" applyBorder="1">
      <alignment vertical="center"/>
    </xf>
    <xf numFmtId="0" fontId="261" fillId="0" borderId="1" xfId="0" applyFont="1" applyBorder="1">
      <alignment vertical="center"/>
    </xf>
    <xf numFmtId="0" fontId="261" fillId="0" borderId="1" xfId="0" applyFont="1" applyBorder="1" applyAlignment="1">
      <alignment horizontal="center" vertical="center"/>
    </xf>
    <xf numFmtId="0" fontId="261" fillId="0" borderId="1" xfId="0" applyFont="1" applyBorder="1" applyAlignment="1">
      <alignment horizontal="center" vertical="center" shrinkToFit="1"/>
    </xf>
    <xf numFmtId="183" fontId="261" fillId="0" borderId="1" xfId="0" applyNumberFormat="1" applyFont="1" applyBorder="1" applyAlignment="1">
      <alignment horizontal="center" vertical="center"/>
    </xf>
    <xf numFmtId="49" fontId="261" fillId="0" borderId="1" xfId="0" applyNumberFormat="1" applyFont="1" applyBorder="1" applyAlignment="1">
      <alignment horizontal="center" vertical="center"/>
    </xf>
    <xf numFmtId="0" fontId="261" fillId="0" borderId="1" xfId="0" applyFont="1" applyBorder="1" applyAlignment="1">
      <alignment vertical="center" shrinkToFit="1"/>
    </xf>
    <xf numFmtId="177" fontId="261" fillId="0" borderId="1" xfId="1" applyFont="1" applyFill="1" applyBorder="1" applyAlignment="1">
      <alignment horizontal="right" vertical="center"/>
    </xf>
    <xf numFmtId="10" fontId="26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>
      <alignment vertical="center"/>
    </xf>
    <xf numFmtId="9" fontId="5" fillId="0" borderId="1" xfId="0" applyNumberFormat="1" applyFont="1" applyBorder="1">
      <alignment vertical="center"/>
    </xf>
    <xf numFmtId="0" fontId="5" fillId="93" borderId="1" xfId="0" applyFont="1" applyFill="1" applyBorder="1" applyAlignment="1">
      <alignment horizontal="center" vertical="center"/>
    </xf>
    <xf numFmtId="0" fontId="5" fillId="93" borderId="1" xfId="0" applyFont="1" applyFill="1" applyBorder="1" applyAlignment="1">
      <alignment horizontal="center" vertical="center" shrinkToFit="1"/>
    </xf>
    <xf numFmtId="0" fontId="5" fillId="93" borderId="1" xfId="0" applyFont="1" applyFill="1" applyBorder="1">
      <alignment vertical="center"/>
    </xf>
    <xf numFmtId="183" fontId="11" fillId="93" borderId="1" xfId="0" applyNumberFormat="1" applyFont="1" applyFill="1" applyBorder="1" applyAlignment="1">
      <alignment horizontal="center" vertical="center"/>
    </xf>
    <xf numFmtId="49" fontId="11" fillId="93" borderId="1" xfId="0" applyNumberFormat="1" applyFont="1" applyFill="1" applyBorder="1" applyAlignment="1">
      <alignment horizontal="center" vertical="center"/>
    </xf>
    <xf numFmtId="0" fontId="11" fillId="93" borderId="1" xfId="0" applyFont="1" applyFill="1" applyBorder="1" applyAlignment="1">
      <alignment vertical="center" shrinkToFit="1"/>
    </xf>
    <xf numFmtId="177" fontId="224" fillId="93" borderId="1" xfId="1" applyFont="1" applyFill="1" applyBorder="1" applyAlignment="1">
      <alignment horizontal="right" vertical="center"/>
    </xf>
    <xf numFmtId="10" fontId="11" fillId="93" borderId="1" xfId="0" applyNumberFormat="1" applyFont="1" applyFill="1" applyBorder="1" applyAlignment="1">
      <alignment horizontal="center" vertical="center"/>
    </xf>
    <xf numFmtId="0" fontId="11" fillId="93" borderId="3" xfId="0" applyFont="1" applyFill="1" applyBorder="1">
      <alignment vertical="center"/>
    </xf>
    <xf numFmtId="177" fontId="224" fillId="93" borderId="73" xfId="1" applyFont="1" applyFill="1" applyBorder="1">
      <alignment vertical="center"/>
    </xf>
    <xf numFmtId="0" fontId="11" fillId="93" borderId="2" xfId="0" applyFont="1" applyFill="1" applyBorder="1">
      <alignment vertical="center"/>
    </xf>
    <xf numFmtId="0" fontId="11" fillId="93" borderId="3" xfId="0" applyFont="1" applyFill="1" applyBorder="1" applyAlignment="1">
      <alignment horizontal="right" vertical="center"/>
    </xf>
    <xf numFmtId="0" fontId="11" fillId="93" borderId="67" xfId="0" applyFont="1" applyFill="1" applyBorder="1" applyAlignment="1">
      <alignment horizontal="right" vertical="center"/>
    </xf>
    <xf numFmtId="49" fontId="11" fillId="93" borderId="67" xfId="0" applyNumberFormat="1" applyFont="1" applyFill="1" applyBorder="1" applyAlignment="1">
      <alignment horizontal="right" vertical="center"/>
    </xf>
    <xf numFmtId="177" fontId="11" fillId="93" borderId="2" xfId="1" applyFont="1" applyFill="1" applyBorder="1" applyAlignment="1">
      <alignment horizontal="right" vertical="center"/>
    </xf>
    <xf numFmtId="177" fontId="11" fillId="93" borderId="1" xfId="0" applyNumberFormat="1" applyFont="1" applyFill="1" applyBorder="1" applyAlignment="1">
      <alignment horizontal="right" vertical="center"/>
    </xf>
    <xf numFmtId="177" fontId="182" fillId="93" borderId="1" xfId="1" applyFont="1" applyFill="1" applyBorder="1" applyAlignment="1">
      <alignment horizontal="right" vertical="center"/>
    </xf>
    <xf numFmtId="177" fontId="11" fillId="93" borderId="73" xfId="1" applyFont="1" applyFill="1" applyBorder="1">
      <alignment vertical="center"/>
    </xf>
    <xf numFmtId="44" fontId="11" fillId="90" borderId="73" xfId="0" applyNumberFormat="1" applyFont="1" applyFill="1" applyBorder="1">
      <alignment vertical="center"/>
    </xf>
    <xf numFmtId="239" fontId="11" fillId="0" borderId="67" xfId="0" applyNumberFormat="1" applyFont="1" applyBorder="1" applyAlignment="1">
      <alignment horizontal="right" vertical="center"/>
    </xf>
    <xf numFmtId="0" fontId="5" fillId="0" borderId="42" xfId="0" applyFont="1" applyBorder="1">
      <alignment vertical="center"/>
    </xf>
    <xf numFmtId="183" fontId="242" fillId="0" borderId="1" xfId="0" applyNumberFormat="1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44" fontId="227" fillId="90" borderId="73" xfId="0" applyNumberFormat="1" applyFont="1" applyFill="1" applyBorder="1">
      <alignment vertical="center"/>
    </xf>
    <xf numFmtId="0" fontId="11" fillId="93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shrinkToFit="1"/>
    </xf>
    <xf numFmtId="0" fontId="5" fillId="7" borderId="1" xfId="0" applyFont="1" applyFill="1" applyBorder="1">
      <alignment vertical="center"/>
    </xf>
    <xf numFmtId="183" fontId="11" fillId="7" borderId="1" xfId="0" applyNumberFormat="1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 shrinkToFit="1"/>
    </xf>
    <xf numFmtId="177" fontId="182" fillId="7" borderId="1" xfId="1" applyFont="1" applyFill="1" applyBorder="1" applyAlignment="1">
      <alignment horizontal="right" vertical="center"/>
    </xf>
    <xf numFmtId="10" fontId="11" fillId="7" borderId="1" xfId="0" applyNumberFormat="1" applyFont="1" applyFill="1" applyBorder="1" applyAlignment="1">
      <alignment horizontal="center" vertical="center"/>
    </xf>
    <xf numFmtId="0" fontId="11" fillId="7" borderId="3" xfId="0" applyFont="1" applyFill="1" applyBorder="1">
      <alignment vertical="center"/>
    </xf>
    <xf numFmtId="0" fontId="11" fillId="7" borderId="2" xfId="0" applyFont="1" applyFill="1" applyBorder="1">
      <alignment vertical="center"/>
    </xf>
    <xf numFmtId="0" fontId="11" fillId="7" borderId="3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shrinkToFit="1"/>
    </xf>
    <xf numFmtId="183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 shrinkToFit="1"/>
    </xf>
    <xf numFmtId="177" fontId="182" fillId="3" borderId="1" xfId="1" applyFont="1" applyFill="1" applyBorder="1" applyAlignment="1">
      <alignment horizontal="right" vertical="center"/>
    </xf>
    <xf numFmtId="10" fontId="11" fillId="3" borderId="1" xfId="0" applyNumberFormat="1" applyFont="1" applyFill="1" applyBorder="1" applyAlignment="1">
      <alignment horizontal="center" vertical="center"/>
    </xf>
    <xf numFmtId="0" fontId="11" fillId="3" borderId="3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11" fillId="3" borderId="3" xfId="0" applyFont="1" applyFill="1" applyBorder="1" applyAlignment="1">
      <alignment horizontal="right" vertical="center"/>
    </xf>
    <xf numFmtId="177" fontId="11" fillId="7" borderId="73" xfId="1" applyFont="1" applyFill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262" fillId="0" borderId="1" xfId="0" applyFont="1" applyBorder="1">
      <alignment vertical="center"/>
    </xf>
    <xf numFmtId="0" fontId="5" fillId="94" borderId="1" xfId="0" applyFont="1" applyFill="1" applyBorder="1" applyAlignment="1">
      <alignment horizontal="center" vertical="center"/>
    </xf>
    <xf numFmtId="0" fontId="5" fillId="94" borderId="1" xfId="0" applyFont="1" applyFill="1" applyBorder="1" applyAlignment="1">
      <alignment horizontal="center" vertical="center" shrinkToFit="1"/>
    </xf>
    <xf numFmtId="0" fontId="5" fillId="94" borderId="1" xfId="0" applyFont="1" applyFill="1" applyBorder="1">
      <alignment vertical="center"/>
    </xf>
    <xf numFmtId="183" fontId="11" fillId="94" borderId="1" xfId="0" applyNumberFormat="1" applyFont="1" applyFill="1" applyBorder="1" applyAlignment="1">
      <alignment horizontal="center" vertical="center"/>
    </xf>
    <xf numFmtId="49" fontId="11" fillId="94" borderId="1" xfId="0" applyNumberFormat="1" applyFont="1" applyFill="1" applyBorder="1" applyAlignment="1">
      <alignment horizontal="center" vertical="center"/>
    </xf>
    <xf numFmtId="0" fontId="11" fillId="94" borderId="1" xfId="0" applyFont="1" applyFill="1" applyBorder="1" applyAlignment="1">
      <alignment vertical="center" shrinkToFit="1"/>
    </xf>
    <xf numFmtId="177" fontId="182" fillId="94" borderId="1" xfId="1" applyFont="1" applyFill="1" applyBorder="1" applyAlignment="1">
      <alignment horizontal="right" vertical="center"/>
    </xf>
    <xf numFmtId="10" fontId="11" fillId="94" borderId="1" xfId="0" applyNumberFormat="1" applyFont="1" applyFill="1" applyBorder="1" applyAlignment="1">
      <alignment horizontal="center" vertical="center"/>
    </xf>
    <xf numFmtId="0" fontId="11" fillId="94" borderId="3" xfId="0" applyFont="1" applyFill="1" applyBorder="1">
      <alignment vertical="center"/>
    </xf>
    <xf numFmtId="0" fontId="11" fillId="94" borderId="2" xfId="0" applyFont="1" applyFill="1" applyBorder="1">
      <alignment vertical="center"/>
    </xf>
    <xf numFmtId="0" fontId="11" fillId="94" borderId="3" xfId="0" applyFont="1" applyFill="1" applyBorder="1" applyAlignment="1">
      <alignment horizontal="right" vertical="center"/>
    </xf>
    <xf numFmtId="177" fontId="224" fillId="94" borderId="1" xfId="1" applyFont="1" applyFill="1" applyBorder="1" applyAlignment="1">
      <alignment horizontal="right" vertical="center"/>
    </xf>
    <xf numFmtId="177" fontId="11" fillId="94" borderId="73" xfId="1" applyFont="1" applyFill="1" applyBorder="1">
      <alignment vertical="center"/>
    </xf>
    <xf numFmtId="0" fontId="11" fillId="87" borderId="82" xfId="0" applyFont="1" applyFill="1" applyBorder="1" applyAlignment="1">
      <alignment horizontal="center" vertical="center"/>
    </xf>
    <xf numFmtId="0" fontId="11" fillId="87" borderId="8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24" fillId="0" borderId="5" xfId="0" applyFont="1" applyBorder="1" applyAlignment="1">
      <alignment horizontal="center" vertical="center"/>
    </xf>
    <xf numFmtId="0" fontId="242" fillId="0" borderId="0" xfId="0" applyFont="1" applyAlignment="1">
      <alignment horizontal="center" vertical="center"/>
    </xf>
    <xf numFmtId="0" fontId="242" fillId="0" borderId="5" xfId="0" applyFont="1" applyBorder="1" applyAlignment="1">
      <alignment horizontal="center" vertical="center"/>
    </xf>
    <xf numFmtId="0" fontId="182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82" fillId="0" borderId="0" xfId="0" applyFont="1" applyAlignment="1">
      <alignment horizontal="center" vertical="center" wrapText="1"/>
    </xf>
    <xf numFmtId="0" fontId="182" fillId="0" borderId="5" xfId="0" applyFont="1" applyBorder="1" applyAlignment="1">
      <alignment horizontal="center" vertical="center" wrapText="1"/>
    </xf>
    <xf numFmtId="0" fontId="182" fillId="0" borderId="0" xfId="0" applyFont="1" applyAlignment="1">
      <alignment horizontal="center" vertical="center"/>
    </xf>
    <xf numFmtId="0" fontId="182" fillId="0" borderId="5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97" fillId="4" borderId="0" xfId="0" applyFont="1" applyFill="1" applyAlignment="1">
      <alignment horizontal="center" vertical="center" wrapText="1"/>
    </xf>
    <xf numFmtId="177" fontId="195" fillId="4" borderId="69" xfId="1" applyFont="1" applyFill="1" applyBorder="1" applyAlignment="1">
      <alignment horizontal="center" vertical="center" wrapText="1"/>
    </xf>
    <xf numFmtId="177" fontId="195" fillId="4" borderId="71" xfId="1" applyFont="1" applyFill="1" applyBorder="1" applyAlignment="1">
      <alignment horizontal="center" vertical="center" wrapText="1"/>
    </xf>
    <xf numFmtId="0" fontId="195" fillId="4" borderId="70" xfId="0" applyFont="1" applyFill="1" applyBorder="1" applyAlignment="1">
      <alignment horizontal="center" vertical="center" wrapText="1"/>
    </xf>
    <xf numFmtId="0" fontId="195" fillId="4" borderId="72" xfId="0" applyFont="1" applyFill="1" applyBorder="1" applyAlignment="1">
      <alignment horizontal="center" vertical="center" wrapText="1"/>
    </xf>
    <xf numFmtId="0" fontId="196" fillId="4" borderId="1" xfId="0" applyFont="1" applyFill="1" applyBorder="1" applyAlignment="1">
      <alignment horizontal="center" vertical="center"/>
    </xf>
    <xf numFmtId="0" fontId="196" fillId="4" borderId="3" xfId="0" applyFont="1" applyFill="1" applyBorder="1" applyAlignment="1">
      <alignment horizontal="center" vertical="center"/>
    </xf>
    <xf numFmtId="0" fontId="195" fillId="4" borderId="1" xfId="0" applyFont="1" applyFill="1" applyBorder="1" applyAlignment="1">
      <alignment horizontal="center" vertical="center" wrapText="1"/>
    </xf>
    <xf numFmtId="0" fontId="195" fillId="4" borderId="2" xfId="0" applyFont="1" applyFill="1" applyBorder="1" applyAlignment="1">
      <alignment horizontal="center" vertical="center" wrapText="1"/>
    </xf>
    <xf numFmtId="0" fontId="195" fillId="4" borderId="76" xfId="0" applyFont="1" applyFill="1" applyBorder="1" applyAlignment="1">
      <alignment horizontal="center" vertical="center" wrapText="1"/>
    </xf>
    <xf numFmtId="0" fontId="195" fillId="4" borderId="73" xfId="0" applyFont="1" applyFill="1" applyBorder="1" applyAlignment="1">
      <alignment horizontal="center" vertical="center" wrapText="1"/>
    </xf>
    <xf numFmtId="49" fontId="11" fillId="87" borderId="82" xfId="0" applyNumberFormat="1" applyFont="1" applyFill="1" applyBorder="1" applyAlignment="1">
      <alignment horizontal="center" vertical="center"/>
    </xf>
    <xf numFmtId="49" fontId="11" fillId="87" borderId="81" xfId="0" applyNumberFormat="1" applyFont="1" applyFill="1" applyBorder="1" applyAlignment="1">
      <alignment horizontal="center" vertical="center"/>
    </xf>
    <xf numFmtId="0" fontId="196" fillId="4" borderId="15" xfId="0" applyFont="1" applyFill="1" applyBorder="1" applyAlignment="1">
      <alignment horizontal="center" vertical="center" wrapText="1"/>
    </xf>
    <xf numFmtId="0" fontId="196" fillId="4" borderId="0" xfId="0" applyFont="1" applyFill="1" applyAlignment="1">
      <alignment horizontal="center" vertical="center" wrapText="1"/>
    </xf>
    <xf numFmtId="0" fontId="196" fillId="4" borderId="63" xfId="0" applyFont="1" applyFill="1" applyBorder="1" applyAlignment="1">
      <alignment horizontal="center" vertical="center" wrapText="1"/>
    </xf>
    <xf numFmtId="0" fontId="195" fillId="4" borderId="3" xfId="0" applyFont="1" applyFill="1" applyBorder="1" applyAlignment="1">
      <alignment horizontal="center" vertical="top" wrapText="1"/>
    </xf>
    <xf numFmtId="0" fontId="195" fillId="4" borderId="42" xfId="0" applyFont="1" applyFill="1" applyBorder="1" applyAlignment="1">
      <alignment horizontal="center" vertical="center"/>
    </xf>
    <xf numFmtId="0" fontId="195" fillId="4" borderId="1" xfId="0" applyFont="1" applyFill="1" applyBorder="1" applyAlignment="1">
      <alignment horizontal="center" vertical="center"/>
    </xf>
    <xf numFmtId="0" fontId="195" fillId="4" borderId="3" xfId="0" applyFont="1" applyFill="1" applyBorder="1" applyAlignment="1">
      <alignment horizontal="center" vertical="center"/>
    </xf>
    <xf numFmtId="0" fontId="195" fillId="4" borderId="45" xfId="0" applyFont="1" applyFill="1" applyBorder="1" applyAlignment="1">
      <alignment horizontal="center" vertical="center"/>
    </xf>
    <xf numFmtId="0" fontId="195" fillId="4" borderId="46" xfId="0" applyFont="1" applyFill="1" applyBorder="1" applyAlignment="1">
      <alignment horizontal="center" vertical="center"/>
    </xf>
    <xf numFmtId="0" fontId="195" fillId="4" borderId="47" xfId="0" applyFont="1" applyFill="1" applyBorder="1" applyAlignment="1">
      <alignment horizontal="center" vertical="center"/>
    </xf>
    <xf numFmtId="0" fontId="195" fillId="4" borderId="48" xfId="0" applyFont="1" applyFill="1" applyBorder="1" applyAlignment="1">
      <alignment horizontal="center" vertical="center"/>
    </xf>
    <xf numFmtId="177" fontId="195" fillId="4" borderId="7" xfId="1" applyFont="1" applyFill="1" applyBorder="1" applyAlignment="1">
      <alignment horizontal="center" vertical="center" wrapText="1"/>
    </xf>
    <xf numFmtId="177" fontId="195" fillId="4" borderId="6" xfId="1" applyFont="1" applyFill="1" applyBorder="1" applyAlignment="1">
      <alignment horizontal="center" vertical="center" wrapText="1"/>
    </xf>
    <xf numFmtId="0" fontId="196" fillId="4" borderId="42" xfId="0" applyFont="1" applyFill="1" applyBorder="1" applyAlignment="1">
      <alignment horizontal="center" vertical="center"/>
    </xf>
    <xf numFmtId="0" fontId="196" fillId="4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24" fillId="0" borderId="4" xfId="0" applyFont="1" applyBorder="1" applyAlignment="1">
      <alignment horizontal="center" vertical="center"/>
    </xf>
    <xf numFmtId="0" fontId="224" fillId="0" borderId="2" xfId="0" applyFont="1" applyBorder="1" applyAlignment="1">
      <alignment horizontal="center" vertical="center"/>
    </xf>
    <xf numFmtId="0" fontId="195" fillId="4" borderId="7" xfId="0" applyFont="1" applyFill="1" applyBorder="1" applyAlignment="1">
      <alignment horizontal="center" vertical="center"/>
    </xf>
    <xf numFmtId="0" fontId="195" fillId="4" borderId="6" xfId="0" applyFont="1" applyFill="1" applyBorder="1" applyAlignment="1">
      <alignment horizontal="center" vertical="center"/>
    </xf>
    <xf numFmtId="0" fontId="195" fillId="4" borderId="4" xfId="0" applyFont="1" applyFill="1" applyBorder="1" applyAlignment="1">
      <alignment horizontal="center" vertical="center"/>
    </xf>
    <xf numFmtId="183" fontId="195" fillId="4" borderId="1" xfId="0" applyNumberFormat="1" applyFont="1" applyFill="1" applyBorder="1" applyAlignment="1">
      <alignment horizontal="center" vertical="center"/>
    </xf>
    <xf numFmtId="185" fontId="183" fillId="7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5" fontId="183" fillId="76" borderId="1" xfId="0" applyNumberFormat="1" applyFont="1" applyFill="1" applyBorder="1" applyAlignment="1">
      <alignment horizontal="center" vertical="center"/>
    </xf>
    <xf numFmtId="0" fontId="187" fillId="3" borderId="62" xfId="0" applyFont="1" applyFill="1" applyBorder="1" applyAlignment="1">
      <alignment horizontal="center" vertical="center" wrapText="1"/>
    </xf>
    <xf numFmtId="0" fontId="191" fillId="0" borderId="49" xfId="0" applyFont="1" applyBorder="1" applyAlignment="1">
      <alignment vertical="center" wrapText="1"/>
    </xf>
    <xf numFmtId="0" fontId="191" fillId="0" borderId="50" xfId="0" applyFont="1" applyBorder="1" applyAlignment="1">
      <alignment vertical="center" wrapText="1"/>
    </xf>
    <xf numFmtId="0" fontId="191" fillId="0" borderId="51" xfId="0" applyFont="1" applyBorder="1" applyAlignment="1">
      <alignment vertical="center" wrapText="1"/>
    </xf>
    <xf numFmtId="0" fontId="177" fillId="0" borderId="49" xfId="0" applyFont="1" applyBorder="1" applyAlignment="1">
      <alignment vertical="center" wrapText="1"/>
    </xf>
    <xf numFmtId="0" fontId="177" fillId="0" borderId="50" xfId="0" applyFont="1" applyBorder="1" applyAlignment="1">
      <alignment vertical="center" wrapText="1"/>
    </xf>
    <xf numFmtId="0" fontId="177" fillId="0" borderId="51" xfId="0" applyFont="1" applyBorder="1" applyAlignment="1">
      <alignment vertical="center" wrapText="1"/>
    </xf>
    <xf numFmtId="0" fontId="178" fillId="0" borderId="49" xfId="0" applyFont="1" applyBorder="1" applyAlignment="1">
      <alignment vertical="center" wrapText="1"/>
    </xf>
    <xf numFmtId="0" fontId="178" fillId="0" borderId="50" xfId="0" applyFont="1" applyBorder="1" applyAlignment="1">
      <alignment vertical="center" wrapText="1"/>
    </xf>
    <xf numFmtId="0" fontId="178" fillId="0" borderId="51" xfId="0" applyFont="1" applyBorder="1" applyAlignment="1">
      <alignment vertical="center" wrapText="1"/>
    </xf>
    <xf numFmtId="0" fontId="177" fillId="73" borderId="75" xfId="0" applyFont="1" applyFill="1" applyBorder="1" applyAlignment="1">
      <alignment horizontal="left" vertical="center"/>
    </xf>
    <xf numFmtId="0" fontId="177" fillId="73" borderId="43" xfId="0" applyFont="1" applyFill="1" applyBorder="1" applyAlignment="1">
      <alignment horizontal="left" vertical="center"/>
    </xf>
    <xf numFmtId="22" fontId="178" fillId="0" borderId="75" xfId="0" applyNumberFormat="1" applyFont="1" applyBorder="1" applyAlignment="1">
      <alignment vertical="center" wrapText="1"/>
    </xf>
    <xf numFmtId="22" fontId="178" fillId="0" borderId="43" xfId="0" applyNumberFormat="1" applyFont="1" applyBorder="1" applyAlignment="1">
      <alignment vertical="center" wrapText="1"/>
    </xf>
    <xf numFmtId="22" fontId="177" fillId="0" borderId="75" xfId="0" applyNumberFormat="1" applyFont="1" applyBorder="1" applyAlignment="1">
      <alignment vertical="center" wrapText="1"/>
    </xf>
    <xf numFmtId="22" fontId="177" fillId="0" borderId="43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183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shrinkToFit="1"/>
    </xf>
    <xf numFmtId="10" fontId="11" fillId="0" borderId="1" xfId="0" applyNumberFormat="1" applyFont="1" applyFill="1" applyBorder="1" applyAlignment="1">
      <alignment horizontal="center" vertical="center"/>
    </xf>
    <xf numFmtId="0" fontId="11" fillId="0" borderId="3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1" fillId="0" borderId="3" xfId="0" applyFont="1" applyFill="1" applyBorder="1" applyAlignment="1">
      <alignment horizontal="right" vertical="center"/>
    </xf>
    <xf numFmtId="0" fontId="11" fillId="0" borderId="67" xfId="0" applyFont="1" applyFill="1" applyBorder="1" applyAlignment="1">
      <alignment horizontal="right" vertical="center"/>
    </xf>
    <xf numFmtId="49" fontId="11" fillId="0" borderId="67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0" xfId="0" applyFont="1" applyFill="1">
      <alignment vertical="center"/>
    </xf>
    <xf numFmtId="44" fontId="11" fillId="94" borderId="73" xfId="0" applyNumberFormat="1" applyFont="1" applyFill="1" applyBorder="1">
      <alignment vertical="center"/>
    </xf>
  </cellXfs>
  <cellStyles count="12797">
    <cellStyle name="_x0001_" xfId="4" xr:uid="{00000000-0005-0000-0000-000000000000}"/>
    <cellStyle name="_x001f_" xfId="5" xr:uid="{00000000-0005-0000-0000-000001000000}"/>
    <cellStyle name=" " xfId="6" xr:uid="{00000000-0005-0000-0000-000002000000}"/>
    <cellStyle name="' '" xfId="7" xr:uid="{00000000-0005-0000-0000-000003000000}"/>
    <cellStyle name="  2" xfId="8" xr:uid="{00000000-0005-0000-0000-000004000000}"/>
    <cellStyle name=" _03__가설철콘내역_동빙고(081223)" xfId="9" xr:uid="{00000000-0005-0000-0000-000005000000}"/>
    <cellStyle name=" _97연말" xfId="10" xr:uid="{00000000-0005-0000-0000-000006000000}"/>
    <cellStyle name=" _97연말_03__가설철콘내역_동빙고(081223)" xfId="11" xr:uid="{00000000-0005-0000-0000-000007000000}"/>
    <cellStyle name=" _97연말1" xfId="12" xr:uid="{00000000-0005-0000-0000-000008000000}"/>
    <cellStyle name=" _97연말1_03__가설철콘내역_동빙고(081223)" xfId="13" xr:uid="{00000000-0005-0000-0000-000009000000}"/>
    <cellStyle name=" _Book1" xfId="14" xr:uid="{00000000-0005-0000-0000-00000A000000}"/>
    <cellStyle name=" _Book1_03__가설철콘내역_동빙고(081223)" xfId="15" xr:uid="{00000000-0005-0000-0000-00000B000000}"/>
    <cellStyle name="_x001f_ 10" xfId="16" xr:uid="{00000000-0005-0000-0000-00000C000000}"/>
    <cellStyle name="_x001f_ 10 2" xfId="12535" xr:uid="{00000000-0005-0000-0000-00000D000000}"/>
    <cellStyle name="_x001f_ 10 2 2" xfId="12703" xr:uid="{00000000-0005-0000-0000-00000E000000}"/>
    <cellStyle name="_x001f_ 10 3" xfId="12619" xr:uid="{00000000-0005-0000-0000-00000F000000}"/>
    <cellStyle name="_x001f_ 11" xfId="17" xr:uid="{00000000-0005-0000-0000-000010000000}"/>
    <cellStyle name="_x001f_ 11 2" xfId="12536" xr:uid="{00000000-0005-0000-0000-000011000000}"/>
    <cellStyle name="_x001f_ 11 2 2" xfId="12704" xr:uid="{00000000-0005-0000-0000-000012000000}"/>
    <cellStyle name="_x001f_ 11 3" xfId="12620" xr:uid="{00000000-0005-0000-0000-000013000000}"/>
    <cellStyle name="_x001f_ 12" xfId="18" xr:uid="{00000000-0005-0000-0000-000014000000}"/>
    <cellStyle name="_x001f_ 12 2" xfId="12537" xr:uid="{00000000-0005-0000-0000-000015000000}"/>
    <cellStyle name="_x001f_ 12 2 2" xfId="12705" xr:uid="{00000000-0005-0000-0000-000016000000}"/>
    <cellStyle name="_x001f_ 12 3" xfId="12621" xr:uid="{00000000-0005-0000-0000-000017000000}"/>
    <cellStyle name="_x001f_ 13" xfId="19" xr:uid="{00000000-0005-0000-0000-000018000000}"/>
    <cellStyle name="_x001f_ 13 2" xfId="12538" xr:uid="{00000000-0005-0000-0000-000019000000}"/>
    <cellStyle name="_x001f_ 13 2 2" xfId="12706" xr:uid="{00000000-0005-0000-0000-00001A000000}"/>
    <cellStyle name="_x001f_ 13 3" xfId="12622" xr:uid="{00000000-0005-0000-0000-00001B000000}"/>
    <cellStyle name="_x001f_ 14" xfId="20" xr:uid="{00000000-0005-0000-0000-00001C000000}"/>
    <cellStyle name="_x001f_ 14 2" xfId="12539" xr:uid="{00000000-0005-0000-0000-00001D000000}"/>
    <cellStyle name="_x001f_ 14 2 2" xfId="12707" xr:uid="{00000000-0005-0000-0000-00001E000000}"/>
    <cellStyle name="_x001f_ 14 3" xfId="12623" xr:uid="{00000000-0005-0000-0000-00001F000000}"/>
    <cellStyle name="_x001f_ 15" xfId="21" xr:uid="{00000000-0005-0000-0000-000020000000}"/>
    <cellStyle name="_x001f_ 15 2" xfId="12540" xr:uid="{00000000-0005-0000-0000-000021000000}"/>
    <cellStyle name="_x001f_ 15 2 2" xfId="12708" xr:uid="{00000000-0005-0000-0000-000022000000}"/>
    <cellStyle name="_x001f_ 15 3" xfId="12624" xr:uid="{00000000-0005-0000-0000-000023000000}"/>
    <cellStyle name="_x001f_ 16" xfId="22" xr:uid="{00000000-0005-0000-0000-000024000000}"/>
    <cellStyle name="_x001f_ 16 2" xfId="12541" xr:uid="{00000000-0005-0000-0000-000025000000}"/>
    <cellStyle name="_x001f_ 16 2 2" xfId="12709" xr:uid="{00000000-0005-0000-0000-000026000000}"/>
    <cellStyle name="_x001f_ 16 3" xfId="12625" xr:uid="{00000000-0005-0000-0000-000027000000}"/>
    <cellStyle name="_x001f_ 17" xfId="23" xr:uid="{00000000-0005-0000-0000-000028000000}"/>
    <cellStyle name="_x001f_ 17 2" xfId="12542" xr:uid="{00000000-0005-0000-0000-000029000000}"/>
    <cellStyle name="_x001f_ 17 2 2" xfId="12710" xr:uid="{00000000-0005-0000-0000-00002A000000}"/>
    <cellStyle name="_x001f_ 17 3" xfId="12626" xr:uid="{00000000-0005-0000-0000-00002B000000}"/>
    <cellStyle name="_x001f_ 18" xfId="24" xr:uid="{00000000-0005-0000-0000-00002C000000}"/>
    <cellStyle name="_x001f_ 18 2" xfId="12543" xr:uid="{00000000-0005-0000-0000-00002D000000}"/>
    <cellStyle name="_x001f_ 18 2 2" xfId="12711" xr:uid="{00000000-0005-0000-0000-00002E000000}"/>
    <cellStyle name="_x001f_ 18 3" xfId="12627" xr:uid="{00000000-0005-0000-0000-00002F000000}"/>
    <cellStyle name="_x001f_ 19" xfId="25" xr:uid="{00000000-0005-0000-0000-000030000000}"/>
    <cellStyle name="_x001f_ 19 2" xfId="12544" xr:uid="{00000000-0005-0000-0000-000031000000}"/>
    <cellStyle name="_x001f_ 19 2 2" xfId="12712" xr:uid="{00000000-0005-0000-0000-000032000000}"/>
    <cellStyle name="_x001f_ 19 3" xfId="12628" xr:uid="{00000000-0005-0000-0000-000033000000}"/>
    <cellStyle name="_x001f_ 2" xfId="26" xr:uid="{00000000-0005-0000-0000-000034000000}"/>
    <cellStyle name="_x001f_ 2 2" xfId="12545" xr:uid="{00000000-0005-0000-0000-000035000000}"/>
    <cellStyle name="_x001f_ 2 2 2" xfId="12713" xr:uid="{00000000-0005-0000-0000-000036000000}"/>
    <cellStyle name="_x001f_ 2 3" xfId="12629" xr:uid="{00000000-0005-0000-0000-000037000000}"/>
    <cellStyle name="_x001f_ 20" xfId="27" xr:uid="{00000000-0005-0000-0000-000038000000}"/>
    <cellStyle name="_x001f_ 20 2" xfId="12546" xr:uid="{00000000-0005-0000-0000-000039000000}"/>
    <cellStyle name="_x001f_ 20 2 2" xfId="12714" xr:uid="{00000000-0005-0000-0000-00003A000000}"/>
    <cellStyle name="_x001f_ 20 3" xfId="12630" xr:uid="{00000000-0005-0000-0000-00003B000000}"/>
    <cellStyle name="_x001f_ 21" xfId="28" xr:uid="{00000000-0005-0000-0000-00003C000000}"/>
    <cellStyle name="_x001f_ 21 2" xfId="12547" xr:uid="{00000000-0005-0000-0000-00003D000000}"/>
    <cellStyle name="_x001f_ 21 2 2" xfId="12715" xr:uid="{00000000-0005-0000-0000-00003E000000}"/>
    <cellStyle name="_x001f_ 21 3" xfId="12631" xr:uid="{00000000-0005-0000-0000-00003F000000}"/>
    <cellStyle name="_x001f_ 22" xfId="29" xr:uid="{00000000-0005-0000-0000-000040000000}"/>
    <cellStyle name="_x001f_ 22 2" xfId="12548" xr:uid="{00000000-0005-0000-0000-000041000000}"/>
    <cellStyle name="_x001f_ 22 2 2" xfId="12716" xr:uid="{00000000-0005-0000-0000-000042000000}"/>
    <cellStyle name="_x001f_ 22 3" xfId="12632" xr:uid="{00000000-0005-0000-0000-000043000000}"/>
    <cellStyle name="_x001f_ 23" xfId="30" xr:uid="{00000000-0005-0000-0000-000044000000}"/>
    <cellStyle name="_x001f_ 23 2" xfId="12549" xr:uid="{00000000-0005-0000-0000-000045000000}"/>
    <cellStyle name="_x001f_ 23 2 2" xfId="12717" xr:uid="{00000000-0005-0000-0000-000046000000}"/>
    <cellStyle name="_x001f_ 23 3" xfId="12633" xr:uid="{00000000-0005-0000-0000-000047000000}"/>
    <cellStyle name="_x001f_ 24" xfId="31" xr:uid="{00000000-0005-0000-0000-000048000000}"/>
    <cellStyle name="_x001f_ 24 2" xfId="12550" xr:uid="{00000000-0005-0000-0000-000049000000}"/>
    <cellStyle name="_x001f_ 24 2 2" xfId="12718" xr:uid="{00000000-0005-0000-0000-00004A000000}"/>
    <cellStyle name="_x001f_ 24 3" xfId="12634" xr:uid="{00000000-0005-0000-0000-00004B000000}"/>
    <cellStyle name="_x001f_ 25" xfId="32" xr:uid="{00000000-0005-0000-0000-00004C000000}"/>
    <cellStyle name="_x001f_ 25 2" xfId="12551" xr:uid="{00000000-0005-0000-0000-00004D000000}"/>
    <cellStyle name="_x001f_ 25 2 2" xfId="12719" xr:uid="{00000000-0005-0000-0000-00004E000000}"/>
    <cellStyle name="_x001f_ 25 3" xfId="12635" xr:uid="{00000000-0005-0000-0000-00004F000000}"/>
    <cellStyle name="_x001f_ 26" xfId="33" xr:uid="{00000000-0005-0000-0000-000050000000}"/>
    <cellStyle name="_x001f_ 26 2" xfId="12552" xr:uid="{00000000-0005-0000-0000-000051000000}"/>
    <cellStyle name="_x001f_ 26 2 2" xfId="12720" xr:uid="{00000000-0005-0000-0000-000052000000}"/>
    <cellStyle name="_x001f_ 26 3" xfId="12636" xr:uid="{00000000-0005-0000-0000-000053000000}"/>
    <cellStyle name="_x001f_ 27" xfId="34" xr:uid="{00000000-0005-0000-0000-000054000000}"/>
    <cellStyle name="_x001f_ 27 2" xfId="12553" xr:uid="{00000000-0005-0000-0000-000055000000}"/>
    <cellStyle name="_x001f_ 27 2 2" xfId="12721" xr:uid="{00000000-0005-0000-0000-000056000000}"/>
    <cellStyle name="_x001f_ 27 3" xfId="12637" xr:uid="{00000000-0005-0000-0000-000057000000}"/>
    <cellStyle name="_x001f_ 28" xfId="35" xr:uid="{00000000-0005-0000-0000-000058000000}"/>
    <cellStyle name="_x001f_ 28 2" xfId="12554" xr:uid="{00000000-0005-0000-0000-000059000000}"/>
    <cellStyle name="_x001f_ 28 2 2" xfId="12722" xr:uid="{00000000-0005-0000-0000-00005A000000}"/>
    <cellStyle name="_x001f_ 28 3" xfId="12638" xr:uid="{00000000-0005-0000-0000-00005B000000}"/>
    <cellStyle name="_x001f_ 29" xfId="36" xr:uid="{00000000-0005-0000-0000-00005C000000}"/>
    <cellStyle name="_x001f_ 29 2" xfId="12555" xr:uid="{00000000-0005-0000-0000-00005D000000}"/>
    <cellStyle name="_x001f_ 29 2 2" xfId="12723" xr:uid="{00000000-0005-0000-0000-00005E000000}"/>
    <cellStyle name="_x001f_ 29 3" xfId="12639" xr:uid="{00000000-0005-0000-0000-00005F000000}"/>
    <cellStyle name="_x001f_ 3" xfId="37" xr:uid="{00000000-0005-0000-0000-000060000000}"/>
    <cellStyle name="_x001f_ 3 2" xfId="12556" xr:uid="{00000000-0005-0000-0000-000061000000}"/>
    <cellStyle name="_x001f_ 3 2 2" xfId="12724" xr:uid="{00000000-0005-0000-0000-000062000000}"/>
    <cellStyle name="_x001f_ 3 3" xfId="12640" xr:uid="{00000000-0005-0000-0000-000063000000}"/>
    <cellStyle name="_x001f_ 30" xfId="38" xr:uid="{00000000-0005-0000-0000-000064000000}"/>
    <cellStyle name="_x001f_ 30 2" xfId="12557" xr:uid="{00000000-0005-0000-0000-000065000000}"/>
    <cellStyle name="_x001f_ 30 2 2" xfId="12725" xr:uid="{00000000-0005-0000-0000-000066000000}"/>
    <cellStyle name="_x001f_ 30 3" xfId="12641" xr:uid="{00000000-0005-0000-0000-000067000000}"/>
    <cellStyle name="_x001f_ 31" xfId="39" xr:uid="{00000000-0005-0000-0000-000068000000}"/>
    <cellStyle name="_x001f_ 31 2" xfId="12558" xr:uid="{00000000-0005-0000-0000-000069000000}"/>
    <cellStyle name="_x001f_ 31 2 2" xfId="12726" xr:uid="{00000000-0005-0000-0000-00006A000000}"/>
    <cellStyle name="_x001f_ 31 3" xfId="12642" xr:uid="{00000000-0005-0000-0000-00006B000000}"/>
    <cellStyle name="_x001f_ 32" xfId="40" xr:uid="{00000000-0005-0000-0000-00006C000000}"/>
    <cellStyle name="_x001f_ 32 2" xfId="12559" xr:uid="{00000000-0005-0000-0000-00006D000000}"/>
    <cellStyle name="_x001f_ 32 2 2" xfId="12727" xr:uid="{00000000-0005-0000-0000-00006E000000}"/>
    <cellStyle name="_x001f_ 32 3" xfId="12643" xr:uid="{00000000-0005-0000-0000-00006F000000}"/>
    <cellStyle name="_x001f_ 33" xfId="41" xr:uid="{00000000-0005-0000-0000-000070000000}"/>
    <cellStyle name="_x001f_ 33 2" xfId="12560" xr:uid="{00000000-0005-0000-0000-000071000000}"/>
    <cellStyle name="_x001f_ 33 2 2" xfId="12728" xr:uid="{00000000-0005-0000-0000-000072000000}"/>
    <cellStyle name="_x001f_ 33 3" xfId="12644" xr:uid="{00000000-0005-0000-0000-000073000000}"/>
    <cellStyle name="_x001f_ 34" xfId="42" xr:uid="{00000000-0005-0000-0000-000074000000}"/>
    <cellStyle name="_x001f_ 34 2" xfId="12561" xr:uid="{00000000-0005-0000-0000-000075000000}"/>
    <cellStyle name="_x001f_ 34 2 2" xfId="12729" xr:uid="{00000000-0005-0000-0000-000076000000}"/>
    <cellStyle name="_x001f_ 34 3" xfId="12645" xr:uid="{00000000-0005-0000-0000-000077000000}"/>
    <cellStyle name="_x001f_ 35" xfId="43" xr:uid="{00000000-0005-0000-0000-000078000000}"/>
    <cellStyle name="_x001f_ 35 2" xfId="12562" xr:uid="{00000000-0005-0000-0000-000079000000}"/>
    <cellStyle name="_x001f_ 35 2 2" xfId="12730" xr:uid="{00000000-0005-0000-0000-00007A000000}"/>
    <cellStyle name="_x001f_ 35 3" xfId="12646" xr:uid="{00000000-0005-0000-0000-00007B000000}"/>
    <cellStyle name="_x001f_ 36" xfId="44" xr:uid="{00000000-0005-0000-0000-00007C000000}"/>
    <cellStyle name="_x001f_ 36 2" xfId="12563" xr:uid="{00000000-0005-0000-0000-00007D000000}"/>
    <cellStyle name="_x001f_ 36 2 2" xfId="12731" xr:uid="{00000000-0005-0000-0000-00007E000000}"/>
    <cellStyle name="_x001f_ 36 3" xfId="12647" xr:uid="{00000000-0005-0000-0000-00007F000000}"/>
    <cellStyle name="_x001f_ 37" xfId="12534" xr:uid="{00000000-0005-0000-0000-000080000000}"/>
    <cellStyle name="_x001f_ 37 2" xfId="12702" xr:uid="{00000000-0005-0000-0000-000081000000}"/>
    <cellStyle name="_x001f_ 38" xfId="12618" xr:uid="{00000000-0005-0000-0000-000082000000}"/>
    <cellStyle name="_x001f_ 4" xfId="45" xr:uid="{00000000-0005-0000-0000-000083000000}"/>
    <cellStyle name="_x001f_ 4 2" xfId="12564" xr:uid="{00000000-0005-0000-0000-000084000000}"/>
    <cellStyle name="_x001f_ 4 2 2" xfId="12732" xr:uid="{00000000-0005-0000-0000-000085000000}"/>
    <cellStyle name="_x001f_ 4 3" xfId="12648" xr:uid="{00000000-0005-0000-0000-000086000000}"/>
    <cellStyle name="_x001f_ 5" xfId="46" xr:uid="{00000000-0005-0000-0000-000087000000}"/>
    <cellStyle name="_x001f_ 5 2" xfId="12565" xr:uid="{00000000-0005-0000-0000-000088000000}"/>
    <cellStyle name="_x001f_ 5 2 2" xfId="12733" xr:uid="{00000000-0005-0000-0000-000089000000}"/>
    <cellStyle name="_x001f_ 5 3" xfId="12649" xr:uid="{00000000-0005-0000-0000-00008A000000}"/>
    <cellStyle name="_x001f_ 6" xfId="47" xr:uid="{00000000-0005-0000-0000-00008B000000}"/>
    <cellStyle name="_x001f_ 6 2" xfId="12566" xr:uid="{00000000-0005-0000-0000-00008C000000}"/>
    <cellStyle name="_x001f_ 6 2 2" xfId="12734" xr:uid="{00000000-0005-0000-0000-00008D000000}"/>
    <cellStyle name="_x001f_ 6 3" xfId="12650" xr:uid="{00000000-0005-0000-0000-00008E000000}"/>
    <cellStyle name="_x001f_ 7" xfId="48" xr:uid="{00000000-0005-0000-0000-00008F000000}"/>
    <cellStyle name="_x001f_ 7 2" xfId="12567" xr:uid="{00000000-0005-0000-0000-000090000000}"/>
    <cellStyle name="_x001f_ 7 2 2" xfId="12735" xr:uid="{00000000-0005-0000-0000-000091000000}"/>
    <cellStyle name="_x001f_ 7 3" xfId="12651" xr:uid="{00000000-0005-0000-0000-000092000000}"/>
    <cellStyle name="_x001f_ 8" xfId="49" xr:uid="{00000000-0005-0000-0000-000093000000}"/>
    <cellStyle name="_x001f_ 8 2" xfId="12568" xr:uid="{00000000-0005-0000-0000-000094000000}"/>
    <cellStyle name="_x001f_ 8 2 2" xfId="12736" xr:uid="{00000000-0005-0000-0000-000095000000}"/>
    <cellStyle name="_x001f_ 8 3" xfId="12652" xr:uid="{00000000-0005-0000-0000-000096000000}"/>
    <cellStyle name="_x001f_ 9" xfId="50" xr:uid="{00000000-0005-0000-0000-000097000000}"/>
    <cellStyle name="_x001f_ 9 2" xfId="12569" xr:uid="{00000000-0005-0000-0000-000098000000}"/>
    <cellStyle name="_x001f_ 9 2 2" xfId="12737" xr:uid="{00000000-0005-0000-0000-000099000000}"/>
    <cellStyle name="_x001f_ 9 3" xfId="12653" xr:uid="{00000000-0005-0000-0000-00009A000000}"/>
    <cellStyle name="_x000a_ἀ̀က᠀" xfId="51" xr:uid="{00000000-0005-0000-0000-00009B000000}"/>
    <cellStyle name="#,##0" xfId="52" xr:uid="{00000000-0005-0000-0000-00009C000000}"/>
    <cellStyle name="#,##0 10" xfId="53" xr:uid="{00000000-0005-0000-0000-00009D000000}"/>
    <cellStyle name="#,##0 11" xfId="54" xr:uid="{00000000-0005-0000-0000-00009E000000}"/>
    <cellStyle name="#,##0 12" xfId="55" xr:uid="{00000000-0005-0000-0000-00009F000000}"/>
    <cellStyle name="#,##0 13" xfId="56" xr:uid="{00000000-0005-0000-0000-0000A0000000}"/>
    <cellStyle name="#,##0 14" xfId="57" xr:uid="{00000000-0005-0000-0000-0000A1000000}"/>
    <cellStyle name="#,##0 15" xfId="58" xr:uid="{00000000-0005-0000-0000-0000A2000000}"/>
    <cellStyle name="#,##0 16" xfId="59" xr:uid="{00000000-0005-0000-0000-0000A3000000}"/>
    <cellStyle name="#,##0 17" xfId="60" xr:uid="{00000000-0005-0000-0000-0000A4000000}"/>
    <cellStyle name="#,##0 18" xfId="61" xr:uid="{00000000-0005-0000-0000-0000A5000000}"/>
    <cellStyle name="#,##0 19" xfId="62" xr:uid="{00000000-0005-0000-0000-0000A6000000}"/>
    <cellStyle name="#,##0 2" xfId="63" xr:uid="{00000000-0005-0000-0000-0000A7000000}"/>
    <cellStyle name="#,##0 2 10" xfId="64" xr:uid="{00000000-0005-0000-0000-0000A8000000}"/>
    <cellStyle name="#,##0 2 11" xfId="65" xr:uid="{00000000-0005-0000-0000-0000A9000000}"/>
    <cellStyle name="#,##0 2 12" xfId="66" xr:uid="{00000000-0005-0000-0000-0000AA000000}"/>
    <cellStyle name="#,##0 2 13" xfId="67" xr:uid="{00000000-0005-0000-0000-0000AB000000}"/>
    <cellStyle name="#,##0 2 14" xfId="68" xr:uid="{00000000-0005-0000-0000-0000AC000000}"/>
    <cellStyle name="#,##0 2 15" xfId="69" xr:uid="{00000000-0005-0000-0000-0000AD000000}"/>
    <cellStyle name="#,##0 2 16" xfId="70" xr:uid="{00000000-0005-0000-0000-0000AE000000}"/>
    <cellStyle name="#,##0 2 17" xfId="71" xr:uid="{00000000-0005-0000-0000-0000AF000000}"/>
    <cellStyle name="#,##0 2 2" xfId="72" xr:uid="{00000000-0005-0000-0000-0000B0000000}"/>
    <cellStyle name="#,##0 2 3" xfId="73" xr:uid="{00000000-0005-0000-0000-0000B1000000}"/>
    <cellStyle name="#,##0 2 4" xfId="74" xr:uid="{00000000-0005-0000-0000-0000B2000000}"/>
    <cellStyle name="#,##0 2 5" xfId="75" xr:uid="{00000000-0005-0000-0000-0000B3000000}"/>
    <cellStyle name="#,##0 2 6" xfId="76" xr:uid="{00000000-0005-0000-0000-0000B4000000}"/>
    <cellStyle name="#,##0 2 7" xfId="77" xr:uid="{00000000-0005-0000-0000-0000B5000000}"/>
    <cellStyle name="#,##0 2 8" xfId="78" xr:uid="{00000000-0005-0000-0000-0000B6000000}"/>
    <cellStyle name="#,##0 2 9" xfId="79" xr:uid="{00000000-0005-0000-0000-0000B7000000}"/>
    <cellStyle name="#,##0 20" xfId="80" xr:uid="{00000000-0005-0000-0000-0000B8000000}"/>
    <cellStyle name="#,##0 21" xfId="81" xr:uid="{00000000-0005-0000-0000-0000B9000000}"/>
    <cellStyle name="#,##0 22" xfId="82" xr:uid="{00000000-0005-0000-0000-0000BA000000}"/>
    <cellStyle name="#,##0 23" xfId="83" xr:uid="{00000000-0005-0000-0000-0000BB000000}"/>
    <cellStyle name="#,##0 24" xfId="84" xr:uid="{00000000-0005-0000-0000-0000BC000000}"/>
    <cellStyle name="#,##0 25" xfId="85" xr:uid="{00000000-0005-0000-0000-0000BD000000}"/>
    <cellStyle name="#,##0 26" xfId="86" xr:uid="{00000000-0005-0000-0000-0000BE000000}"/>
    <cellStyle name="#,##0 27" xfId="87" xr:uid="{00000000-0005-0000-0000-0000BF000000}"/>
    <cellStyle name="#,##0 28" xfId="88" xr:uid="{00000000-0005-0000-0000-0000C0000000}"/>
    <cellStyle name="#,##0 3" xfId="89" xr:uid="{00000000-0005-0000-0000-0000C1000000}"/>
    <cellStyle name="#,##0 3 10" xfId="90" xr:uid="{00000000-0005-0000-0000-0000C2000000}"/>
    <cellStyle name="#,##0 3 11" xfId="91" xr:uid="{00000000-0005-0000-0000-0000C3000000}"/>
    <cellStyle name="#,##0 3 12" xfId="92" xr:uid="{00000000-0005-0000-0000-0000C4000000}"/>
    <cellStyle name="#,##0 3 13" xfId="93" xr:uid="{00000000-0005-0000-0000-0000C5000000}"/>
    <cellStyle name="#,##0 3 14" xfId="94" xr:uid="{00000000-0005-0000-0000-0000C6000000}"/>
    <cellStyle name="#,##0 3 15" xfId="95" xr:uid="{00000000-0005-0000-0000-0000C7000000}"/>
    <cellStyle name="#,##0 3 16" xfId="96" xr:uid="{00000000-0005-0000-0000-0000C8000000}"/>
    <cellStyle name="#,##0 3 17" xfId="97" xr:uid="{00000000-0005-0000-0000-0000C9000000}"/>
    <cellStyle name="#,##0 3 2" xfId="98" xr:uid="{00000000-0005-0000-0000-0000CA000000}"/>
    <cellStyle name="#,##0 3 3" xfId="99" xr:uid="{00000000-0005-0000-0000-0000CB000000}"/>
    <cellStyle name="#,##0 3 4" xfId="100" xr:uid="{00000000-0005-0000-0000-0000CC000000}"/>
    <cellStyle name="#,##0 3 5" xfId="101" xr:uid="{00000000-0005-0000-0000-0000CD000000}"/>
    <cellStyle name="#,##0 3 6" xfId="102" xr:uid="{00000000-0005-0000-0000-0000CE000000}"/>
    <cellStyle name="#,##0 3 7" xfId="103" xr:uid="{00000000-0005-0000-0000-0000CF000000}"/>
    <cellStyle name="#,##0 3 8" xfId="104" xr:uid="{00000000-0005-0000-0000-0000D0000000}"/>
    <cellStyle name="#,##0 3 9" xfId="105" xr:uid="{00000000-0005-0000-0000-0000D1000000}"/>
    <cellStyle name="#,##0 4" xfId="106" xr:uid="{00000000-0005-0000-0000-0000D2000000}"/>
    <cellStyle name="#,##0 4 2" xfId="107" xr:uid="{00000000-0005-0000-0000-0000D3000000}"/>
    <cellStyle name="#,##0 4 3" xfId="108" xr:uid="{00000000-0005-0000-0000-0000D4000000}"/>
    <cellStyle name="#,##0 4 4" xfId="109" xr:uid="{00000000-0005-0000-0000-0000D5000000}"/>
    <cellStyle name="#,##0 4 5" xfId="110" xr:uid="{00000000-0005-0000-0000-0000D6000000}"/>
    <cellStyle name="#,##0 4 6" xfId="111" xr:uid="{00000000-0005-0000-0000-0000D7000000}"/>
    <cellStyle name="#,##0 4 7" xfId="112" xr:uid="{00000000-0005-0000-0000-0000D8000000}"/>
    <cellStyle name="#,##0 4 8" xfId="113" xr:uid="{00000000-0005-0000-0000-0000D9000000}"/>
    <cellStyle name="#,##0 5" xfId="114" xr:uid="{00000000-0005-0000-0000-0000DA000000}"/>
    <cellStyle name="#,##0 5 2" xfId="115" xr:uid="{00000000-0005-0000-0000-0000DB000000}"/>
    <cellStyle name="#,##0 5 3" xfId="116" xr:uid="{00000000-0005-0000-0000-0000DC000000}"/>
    <cellStyle name="#,##0 5 4" xfId="117" xr:uid="{00000000-0005-0000-0000-0000DD000000}"/>
    <cellStyle name="#,##0 5 5" xfId="118" xr:uid="{00000000-0005-0000-0000-0000DE000000}"/>
    <cellStyle name="#,##0 5 6" xfId="119" xr:uid="{00000000-0005-0000-0000-0000DF000000}"/>
    <cellStyle name="#,##0 5 7" xfId="120" xr:uid="{00000000-0005-0000-0000-0000E0000000}"/>
    <cellStyle name="#,##0 6" xfId="121" xr:uid="{00000000-0005-0000-0000-0000E1000000}"/>
    <cellStyle name="#,##0 7" xfId="122" xr:uid="{00000000-0005-0000-0000-0000E2000000}"/>
    <cellStyle name="#,##0 8" xfId="123" xr:uid="{00000000-0005-0000-0000-0000E3000000}"/>
    <cellStyle name="#,##0 9" xfId="124" xr:uid="{00000000-0005-0000-0000-0000E4000000}"/>
    <cellStyle name="$" xfId="125" xr:uid="{00000000-0005-0000-0000-0000E5000000}"/>
    <cellStyle name="$_db진흥" xfId="126" xr:uid="{00000000-0005-0000-0000-0000E6000000}"/>
    <cellStyle name="$_SE40" xfId="127" xr:uid="{00000000-0005-0000-0000-0000E7000000}"/>
    <cellStyle name="$_견적2" xfId="128" xr:uid="{00000000-0005-0000-0000-0000E8000000}"/>
    <cellStyle name="$_기아" xfId="129" xr:uid="{00000000-0005-0000-0000-0000E9000000}"/>
    <cellStyle name="&amp;A" xfId="130" xr:uid="{00000000-0005-0000-0000-0000EA000000}"/>
    <cellStyle name="(##.00)" xfId="131" xr:uid="{00000000-0005-0000-0000-0000EB000000}"/>
    <cellStyle name=")" xfId="132" xr:uid="{00000000-0005-0000-0000-0000EC000000}"/>
    <cellStyle name="/" xfId="133" xr:uid="{00000000-0005-0000-0000-0000ED000000}"/>
    <cellStyle name=";;;" xfId="134" xr:uid="{00000000-0005-0000-0000-0000EE000000}"/>
    <cellStyle name="?" xfId="135" xr:uid="{00000000-0005-0000-0000-0000EF000000}"/>
    <cellStyle name="? 2" xfId="10516" xr:uid="{00000000-0005-0000-0000-0000F0000000}"/>
    <cellStyle name="??" xfId="136" xr:uid="{00000000-0005-0000-0000-0000F1000000}"/>
    <cellStyle name="??&amp;5_x0007_?._x0007_9_x0008_??_x0007__x0001__x0001_" xfId="137" xr:uid="{00000000-0005-0000-0000-0000F2000000}"/>
    <cellStyle name="??&amp;6_x0007_?/_x0007_9_x0008_??_x0007__x0001__x0001_" xfId="138" xr:uid="{00000000-0005-0000-0000-0000F3000000}"/>
    <cellStyle name="??&amp;O?&amp;H?_x0008__x000f__x0007_?_x0007__x0001__x0001_" xfId="139" xr:uid="{00000000-0005-0000-0000-0000F4000000}"/>
    <cellStyle name="??&amp;O?&amp;H?_x0008_??_x0007__x0001__x0001_" xfId="140" xr:uid="{00000000-0005-0000-0000-0000F5000000}"/>
    <cellStyle name="??&amp;O?&amp;H?_x0008__x000f__x0007_?_x0007__x0001__x0001__Apron Calc" xfId="10517" xr:uid="{00000000-0005-0000-0000-0000F6000000}"/>
    <cellStyle name="??&amp;멅?둃9_x0008_??_x0007__x0001__x0001_" xfId="141" xr:uid="{00000000-0005-0000-0000-0000F7000000}"/>
    <cellStyle name="??&amp;쏗?뷐9_x0008__x0011__x0007_?_x0007__x0001__x0001_" xfId="142" xr:uid="{00000000-0005-0000-0000-0000F8000000}"/>
    <cellStyle name="???" xfId="143" xr:uid="{00000000-0005-0000-0000-0000F9000000}"/>
    <cellStyle name="???­ [0]" xfId="144" xr:uid="{00000000-0005-0000-0000-0000FA000000}"/>
    <cellStyle name="????" xfId="145" xr:uid="{00000000-0005-0000-0000-0000FB000000}"/>
    <cellStyle name="???_02. 본실행예산내역(상무FINAL)-일괄비교용" xfId="146" xr:uid="{00000000-0005-0000-0000-0000FC000000}"/>
    <cellStyle name="???­_INQUIRY ¿?¾÷?ß?ø " xfId="147" xr:uid="{00000000-0005-0000-0000-0000FD000000}"/>
    <cellStyle name="???ø" xfId="148" xr:uid="{00000000-0005-0000-0000-0000FE000000}"/>
    <cellStyle name="??_02. 본실행예산내역(상무FINAL)-일괄비교용" xfId="149" xr:uid="{00000000-0005-0000-0000-0000FF000000}"/>
    <cellStyle name="?_02. 본실행예산내역(상무FINAL)-일괄비교용" xfId="150" xr:uid="{00000000-0005-0000-0000-000000010000}"/>
    <cellStyle name="?_03__가설철콘내역_동빙고(081223)" xfId="151" xr:uid="{00000000-0005-0000-0000-000001010000}"/>
    <cellStyle name="?_2. Outfall Structure_1021" xfId="10518" xr:uid="{00000000-0005-0000-0000-000002010000}"/>
    <cellStyle name="?_2. Outfall Structure_1021_2. Outfall Structure(riprap update)-1026" xfId="10519" xr:uid="{00000000-0005-0000-0000-000003010000}"/>
    <cellStyle name="?_2. Outfall Structure_1021_2. Outfall Structure_1024" xfId="10520" xr:uid="{00000000-0005-0000-0000-000004010000}"/>
    <cellStyle name="?_2. Outfall Structure_1021_Apron Calc" xfId="10521" xr:uid="{00000000-0005-0000-0000-000005010000}"/>
    <cellStyle name="?_5578-E3-1071-CN-CC-201" xfId="10522" xr:uid="{00000000-0005-0000-0000-000006010000}"/>
    <cellStyle name="?_5578-E3-1071-CN-CC-201_2. Outfall Structure_1021" xfId="10523" xr:uid="{00000000-0005-0000-0000-000007010000}"/>
    <cellStyle name="?_5578-E3-1071-CN-CC-201_2. Outfall Structure_1021_2. Outfall Structure(riprap update)-1026" xfId="10524" xr:uid="{00000000-0005-0000-0000-000008010000}"/>
    <cellStyle name="?_5578-E3-1071-CN-CC-201_2. Outfall Structure_1021_2. Outfall Structure_1024" xfId="10525" xr:uid="{00000000-0005-0000-0000-000009010000}"/>
    <cellStyle name="?_5578-E3-1071-CN-CC-201_2. Outfall Structure_1021_Apron Calc" xfId="10526" xr:uid="{00000000-0005-0000-0000-00000A010000}"/>
    <cellStyle name="?_단가DATA" xfId="152" xr:uid="{00000000-0005-0000-0000-00000B010000}"/>
    <cellStyle name="?_대비표2" xfId="153" xr:uid="{00000000-0005-0000-0000-00000C010000}"/>
    <cellStyle name="?_대비표2_01--실행예산내역(구미원호-ver10)_예산팀송부_4차" xfId="154" xr:uid="{00000000-0005-0000-0000-00000D010000}"/>
    <cellStyle name="?_대비표2_02. 본실행예산내역(상무FINAL)-일괄비교용" xfId="155" xr:uid="{00000000-0005-0000-0000-00000E010000}"/>
    <cellStyle name="?_대비표2_03__가설철콘내역_동빙고(081223)" xfId="156" xr:uid="{00000000-0005-0000-0000-00000F010000}"/>
    <cellStyle name="?_대비표2_uz" xfId="157" xr:uid="{00000000-0005-0000-0000-000010010000}"/>
    <cellStyle name="?_대비표2_단가DATA" xfId="158" xr:uid="{00000000-0005-0000-0000-000011010000}"/>
    <cellStyle name="?_대비표2_정보입력1" xfId="159" xr:uid="{00000000-0005-0000-0000-000012010000}"/>
    <cellStyle name="?_대비표2_토공사" xfId="160" xr:uid="{00000000-0005-0000-0000-000013010000}"/>
    <cellStyle name="?_실행예산" xfId="161" xr:uid="{00000000-0005-0000-0000-000014010000}"/>
    <cellStyle name="?_실행예산_01--실행예산내역(구미원호-ver10)_예산팀송부_4차" xfId="162" xr:uid="{00000000-0005-0000-0000-000015010000}"/>
    <cellStyle name="?_실행예산_02. 본실행예산내역(상무FINAL)-일괄비교용" xfId="163" xr:uid="{00000000-0005-0000-0000-000016010000}"/>
    <cellStyle name="?_실행예산_03__가설철콘내역_동빙고(081223)" xfId="164" xr:uid="{00000000-0005-0000-0000-000017010000}"/>
    <cellStyle name="?_실행예산_uz" xfId="165" xr:uid="{00000000-0005-0000-0000-000018010000}"/>
    <cellStyle name="?_실행예산_단가DATA" xfId="166" xr:uid="{00000000-0005-0000-0000-000019010000}"/>
    <cellStyle name="?_실행예산_정보입력1" xfId="167" xr:uid="{00000000-0005-0000-0000-00001A010000}"/>
    <cellStyle name="?_실행예산_토공사" xfId="168" xr:uid="{00000000-0005-0000-0000-00001B010000}"/>
    <cellStyle name="?_정보입력1" xfId="169" xr:uid="{00000000-0005-0000-0000-00001C010000}"/>
    <cellStyle name="?_토공사" xfId="170" xr:uid="{00000000-0005-0000-0000-00001D010000}"/>
    <cellStyle name="?þ¸¶" xfId="171" xr:uid="{00000000-0005-0000-0000-00001E010000}"/>
    <cellStyle name="?þ¸¶ [0]" xfId="172" xr:uid="{00000000-0005-0000-0000-00001F010000}"/>
    <cellStyle name="?Þ¸¶_INQUIRY ¿?¾÷?ß?ø " xfId="173" xr:uid="{00000000-0005-0000-0000-000020010000}"/>
    <cellStyle name="?W?_laroux" xfId="174" xr:uid="{00000000-0005-0000-0000-000021010000}"/>
    <cellStyle name="?霖_??何喊 ?拌 " xfId="10527" xr:uid="{00000000-0005-0000-0000-000022010000}"/>
    <cellStyle name="?曹" xfId="10528" xr:uid="{00000000-0005-0000-0000-000023010000}"/>
    <cellStyle name="?曹%U?" xfId="10529" xr:uid="{00000000-0005-0000-0000-000024010000}"/>
    <cellStyle name="?曹%U?&amp;H?_x0008_?s_x000a__x0007__x0001__x0001_" xfId="175" xr:uid="{00000000-0005-0000-0000-000025010000}"/>
    <cellStyle name="?曹%U?_2. Outfall Structure_1021" xfId="10530" xr:uid="{00000000-0005-0000-0000-000026010000}"/>
    <cellStyle name="?曹_2. Outfall Structure_1021" xfId="10531" xr:uid="{00000000-0005-0000-0000-000027010000}"/>
    <cellStyle name="]_Sheet1_FY96" xfId="10532" xr:uid="{00000000-0005-0000-0000-000028010000}"/>
    <cellStyle name="]_Sheet1_PRODUCT DETAIL_x0013_Comma [0]_Sheet1_Q1" xfId="10533" xr:uid="{00000000-0005-0000-0000-000029010000}"/>
    <cellStyle name="_★안동~서후실행품의" xfId="176" xr:uid="{00000000-0005-0000-0000-00002A010000}"/>
    <cellStyle name="_★안동~서후실행품의_■당진iaan-실행예산 토목(-견적예산팀)" xfId="177" xr:uid="{00000000-0005-0000-0000-00002B010000}"/>
    <cellStyle name="_★안동~서후실행품의_■대구진천iaan - 실행예산 토목(견적예산팀)" xfId="178" xr:uid="{00000000-0005-0000-0000-00002C010000}"/>
    <cellStyle name="_0.MOU(03년-06년)-수정안2-국공송부" xfId="179" xr:uid="{00000000-0005-0000-0000-00002D010000}"/>
    <cellStyle name="_01-1.토공및흙막이-구미광평" xfId="180" xr:uid="{00000000-0005-0000-0000-00002E010000}"/>
    <cellStyle name="_01-신도림미래사랑시티(050912최종)" xfId="181" xr:uid="{00000000-0005-0000-0000-00002F010000}"/>
    <cellStyle name="_01토공" xfId="182" xr:uid="{00000000-0005-0000-0000-000030010000}"/>
    <cellStyle name="_01토공_라멘교 토공" xfId="183" xr:uid="{00000000-0005-0000-0000-000031010000}"/>
    <cellStyle name="_01토공_철거" xfId="184" xr:uid="{00000000-0005-0000-0000-000032010000}"/>
    <cellStyle name="_01토공_철거_라멘교 토공" xfId="185" xr:uid="{00000000-0005-0000-0000-000033010000}"/>
    <cellStyle name="_02 현장실행내역서" xfId="186" xr:uid="{00000000-0005-0000-0000-000034010000}"/>
    <cellStyle name="_070315토공 설계변경 내역(기술팀)" xfId="187" xr:uid="{00000000-0005-0000-0000-000035010000}"/>
    <cellStyle name="_080122_Approx. BM Summary for Offshore Works" xfId="10534" xr:uid="{00000000-0005-0000-0000-000036010000}"/>
    <cellStyle name="_0809 중점관리" xfId="188" xr:uid="{00000000-0005-0000-0000-000037010000}"/>
    <cellStyle name="_080910 BOQ of Rabigh IPP(Draft 1)" xfId="10535" xr:uid="{00000000-0005-0000-0000-000038010000}"/>
    <cellStyle name="_080910 BOQ of Rabigh IPP(Draft 1)_1. General" xfId="10536" xr:uid="{00000000-0005-0000-0000-000039010000}"/>
    <cellStyle name="_080910 BOQ of Rabigh IPP(Draft 1)_1. General-IFC" xfId="10537" xr:uid="{00000000-0005-0000-0000-00003A010000}"/>
    <cellStyle name="_080910 BOQ of Rabigh IPP(Draft 1)_2. Fore bay" xfId="10538" xr:uid="{00000000-0005-0000-0000-00003B010000}"/>
    <cellStyle name="_080910 BOQ of Rabigh IPP(Draft 1)_2. Fore_Bay" xfId="10539" xr:uid="{00000000-0005-0000-0000-00003C010000}"/>
    <cellStyle name="_080910 BOQ of Rabigh IPP(Draft 1)_2. Fore_Bay(0613_최종)" xfId="10540" xr:uid="{00000000-0005-0000-0000-00003D010000}"/>
    <cellStyle name="_080910 BOQ of Rabigh IPP(Draft 1)_2. Fore_Bay(0613_최종)_2. Outfall Structure_1021" xfId="10541" xr:uid="{00000000-0005-0000-0000-00003E010000}"/>
    <cellStyle name="_080910 BOQ of Rabigh IPP(Draft 1)_2. Fore_Bay(0613_최종)_2. Outfall Structure_1021_2. Outfall Structure(riprap update)-1026" xfId="10542" xr:uid="{00000000-0005-0000-0000-00003F010000}"/>
    <cellStyle name="_080910 BOQ of Rabigh IPP(Draft 1)_2. Fore_Bay(0613_최종)_2. Outfall Structure_1021_2. Outfall Structure_1024" xfId="10543" xr:uid="{00000000-0005-0000-0000-000040010000}"/>
    <cellStyle name="_080910 BOQ of Rabigh IPP(Draft 1)_2. Fore_Bay(0613_최종)_2. Outfall Structure_1021_Apron Calc" xfId="10544" xr:uid="{00000000-0005-0000-0000-000041010000}"/>
    <cellStyle name="_080910 BOQ of Rabigh IPP(Draft 1)_2. Fore_Bay_2. Outfall Structure_1021" xfId="10545" xr:uid="{00000000-0005-0000-0000-000042010000}"/>
    <cellStyle name="_080910 BOQ of Rabigh IPP(Draft 1)_2. Fore_Bay_2. Outfall Structure_1021_2. Outfall Structure(riprap update)-1026" xfId="10546" xr:uid="{00000000-0005-0000-0000-000043010000}"/>
    <cellStyle name="_080910 BOQ of Rabigh IPP(Draft 1)_2. Fore_Bay_2. Outfall Structure_1021_2. Outfall Structure_1024" xfId="10547" xr:uid="{00000000-0005-0000-0000-000044010000}"/>
    <cellStyle name="_080910 BOQ of Rabigh IPP(Draft 1)_2. Fore_Bay_2. Outfall Structure_1021_Apron Calc" xfId="10548" xr:uid="{00000000-0005-0000-0000-000045010000}"/>
    <cellStyle name="_080910 BOQ of Rabigh IPP(Draft 1)_2. Outfall Structure(riprap update)-1026" xfId="10549" xr:uid="{00000000-0005-0000-0000-000046010000}"/>
    <cellStyle name="_080910 BOQ of Rabigh IPP(Draft 1)_2. Outfall Structure_0820" xfId="10550" xr:uid="{00000000-0005-0000-0000-000047010000}"/>
    <cellStyle name="_080910 BOQ of Rabigh IPP(Draft 1)_2. Outfall Structure_0829" xfId="10551" xr:uid="{00000000-0005-0000-0000-000048010000}"/>
    <cellStyle name="_080910 BOQ of Rabigh IPP(Draft 1)_2. Outfall Structure_1024" xfId="10552" xr:uid="{00000000-0005-0000-0000-000049010000}"/>
    <cellStyle name="_080910 BOQ of Rabigh IPP(Draft 1)_2. Sump" xfId="10553" xr:uid="{00000000-0005-0000-0000-00004A010000}"/>
    <cellStyle name="_080910 BOQ of Rabigh IPP(Draft 1)_2. Sump_2. Outfall Structure_1021" xfId="10554" xr:uid="{00000000-0005-0000-0000-00004B010000}"/>
    <cellStyle name="_080910 BOQ of Rabigh IPP(Draft 1)_2. Sump_2. Outfall Structure_1021_2. Outfall Structure(riprap update)-1026" xfId="10555" xr:uid="{00000000-0005-0000-0000-00004C010000}"/>
    <cellStyle name="_080910 BOQ of Rabigh IPP(Draft 1)_2. Sump_2. Outfall Structure_1021_2. Outfall Structure_1024" xfId="10556" xr:uid="{00000000-0005-0000-0000-00004D010000}"/>
    <cellStyle name="_080910 BOQ of Rabigh IPP(Draft 1)_2. Sump_2. Outfall Structure_1021_Apron Calc" xfId="10557" xr:uid="{00000000-0005-0000-0000-00004E010000}"/>
    <cellStyle name="_080910 BOQ of Rabigh IPP(Draft 1)_3. Appendix" xfId="10558" xr:uid="{00000000-0005-0000-0000-00004F010000}"/>
    <cellStyle name="_080910 BOQ of Rabigh IPP(Draft 1)_3. Common bay (0713)_철근수정" xfId="10559" xr:uid="{00000000-0005-0000-0000-000050010000}"/>
    <cellStyle name="_080910 BOQ of Rabigh IPP(Draft 1)_3. Common bay (0713)_철근수정_2. Outfall Structure_1021" xfId="10560" xr:uid="{00000000-0005-0000-0000-000051010000}"/>
    <cellStyle name="_080910 BOQ of Rabigh IPP(Draft 1)_3. Common bay (0713)_철근수정_2. Outfall Structure_1021_2. Outfall Structure(riprap update)-1026" xfId="10561" xr:uid="{00000000-0005-0000-0000-000052010000}"/>
    <cellStyle name="_080910 BOQ of Rabigh IPP(Draft 1)_3. Common bay (0713)_철근수정_2. Outfall Structure_1021_2. Outfall Structure_1024" xfId="10562" xr:uid="{00000000-0005-0000-0000-000053010000}"/>
    <cellStyle name="_080910 BOQ of Rabigh IPP(Draft 1)_3. Common bay (0713)_철근수정_2. Outfall Structure_1021_Apron Calc" xfId="10563" xr:uid="{00000000-0005-0000-0000-000054010000}"/>
    <cellStyle name="_080910 BOQ of Rabigh IPP(Draft 1)_3. Common bay __수정-0804 -1" xfId="10564" xr:uid="{00000000-0005-0000-0000-000055010000}"/>
    <cellStyle name="_080910 BOQ of Rabigh IPP(Draft 1)_3. Common bay __수정-0804 -1_2. Outfall Structure_1021" xfId="10565" xr:uid="{00000000-0005-0000-0000-000056010000}"/>
    <cellStyle name="_080910 BOQ of Rabigh IPP(Draft 1)_3. Common bay __수정-0804 -1_2. Outfall Structure_1021_2. Outfall Structure(riprap update)-1026" xfId="10566" xr:uid="{00000000-0005-0000-0000-000057010000}"/>
    <cellStyle name="_080910 BOQ of Rabigh IPP(Draft 1)_3. Common bay __수정-0804 -1_2. Outfall Structure_1021_2. Outfall Structure_1024" xfId="10567" xr:uid="{00000000-0005-0000-0000-000058010000}"/>
    <cellStyle name="_080910 BOQ of Rabigh IPP(Draft 1)_3. Common bay __수정-0804 -1_2. Outfall Structure_1021_Apron Calc" xfId="10568" xr:uid="{00000000-0005-0000-0000-000059010000}"/>
    <cellStyle name="_080910 BOQ of Rabigh IPP(Draft 1)_3. Common_bay" xfId="10569" xr:uid="{00000000-0005-0000-0000-00005A010000}"/>
    <cellStyle name="_080910 BOQ of Rabigh IPP(Draft 1)_3. Common_bay_2. Outfall Structure_1021" xfId="10570" xr:uid="{00000000-0005-0000-0000-00005B010000}"/>
    <cellStyle name="_080910 BOQ of Rabigh IPP(Draft 1)_3. Common_bay_2. Outfall Structure_1021_2. Outfall Structure(riprap update)-1026" xfId="10571" xr:uid="{00000000-0005-0000-0000-00005C010000}"/>
    <cellStyle name="_080910 BOQ of Rabigh IPP(Draft 1)_3. Common_bay_2. Outfall Structure_1021_2. Outfall Structure_1024" xfId="10572" xr:uid="{00000000-0005-0000-0000-00005D010000}"/>
    <cellStyle name="_080910 BOQ of Rabigh IPP(Draft 1)_3. Common_bay_2. Outfall Structure_1021_Apron Calc" xfId="10573" xr:uid="{00000000-0005-0000-0000-00005E010000}"/>
    <cellStyle name="_080910 BOQ of Rabigh IPP(Draft 1)_4. Pump_bay" xfId="10574" xr:uid="{00000000-0005-0000-0000-00005F010000}"/>
    <cellStyle name="_080910 BOQ of Rabigh IPP(Draft 1)_4. Pump_bay_2. Outfall Structure_1021" xfId="10575" xr:uid="{00000000-0005-0000-0000-000060010000}"/>
    <cellStyle name="_080910 BOQ of Rabigh IPP(Draft 1)_4. Pump_bay_2. Outfall Structure_1021_2. Outfall Structure(riprap update)-1026" xfId="10576" xr:uid="{00000000-0005-0000-0000-000061010000}"/>
    <cellStyle name="_080910 BOQ of Rabigh IPP(Draft 1)_4. Pump_bay_2. Outfall Structure_1021_2. Outfall Structure_1024" xfId="10577" xr:uid="{00000000-0005-0000-0000-000062010000}"/>
    <cellStyle name="_080910 BOQ of Rabigh IPP(Draft 1)_4. Pump_bay_2. Outfall Structure_1021_Apron Calc" xfId="10578" xr:uid="{00000000-0005-0000-0000-000063010000}"/>
    <cellStyle name="_080910 BOQ of Rabigh IPP(Draft 1)_4. Pump_bay-07dddd26 (version 1)" xfId="10579" xr:uid="{00000000-0005-0000-0000-000064010000}"/>
    <cellStyle name="_080910 BOQ of Rabigh IPP(Draft 1)_4. Pump_bay-07dddd26 (version 1)_2. Outfall Structure_1021" xfId="10580" xr:uid="{00000000-0005-0000-0000-000065010000}"/>
    <cellStyle name="_080910 BOQ of Rabigh IPP(Draft 1)_4. Pump_bay-07dddd26 (version 1)_2. Outfall Structure_1021_2. Outfall Structure(riprap update)-1026" xfId="10581" xr:uid="{00000000-0005-0000-0000-000066010000}"/>
    <cellStyle name="_080910 BOQ of Rabigh IPP(Draft 1)_4. Pump_bay-07dddd26 (version 1)_2. Outfall Structure_1021_2. Outfall Structure_1024" xfId="10582" xr:uid="{00000000-0005-0000-0000-000067010000}"/>
    <cellStyle name="_080910 BOQ of Rabigh IPP(Draft 1)_4. Pump_bay-07dddd26 (version 1)_2. Outfall Structure_1021_Apron Calc" xfId="10583" xr:uid="{00000000-0005-0000-0000-000068010000}"/>
    <cellStyle name="_080910 BOQ of Rabigh IPP(Draft 1)_5. Appendix" xfId="10584" xr:uid="{00000000-0005-0000-0000-000069010000}"/>
    <cellStyle name="_080910 BOQ of Rabigh IPP(Draft 1)_5. Appendix_2. Outfall Structure_1021" xfId="10585" xr:uid="{00000000-0005-0000-0000-00006A010000}"/>
    <cellStyle name="_080910 BOQ of Rabigh IPP(Draft 1)_5. Appendix_2. Outfall Structure_1021_2. Outfall Structure(riprap update)-1026" xfId="10586" xr:uid="{00000000-0005-0000-0000-00006B010000}"/>
    <cellStyle name="_080910 BOQ of Rabigh IPP(Draft 1)_5. Appendix_2. Outfall Structure_1021_2. Outfall Structure_1024" xfId="10587" xr:uid="{00000000-0005-0000-0000-00006C010000}"/>
    <cellStyle name="_080910 BOQ of Rabigh IPP(Draft 1)_5. Appendix_2. Outfall Structure_1021_Apron Calc" xfId="10588" xr:uid="{00000000-0005-0000-0000-00006D010000}"/>
    <cellStyle name="_080910 BOQ of Rabigh IPP(Draft 1)_5. FIRE WATER PUMP BAY" xfId="10589" xr:uid="{00000000-0005-0000-0000-00006E010000}"/>
    <cellStyle name="_080910 BOQ of Rabigh IPP(Draft 1)_5. FIRE WATER PUMP BAY_2. Outfall Structure_1021" xfId="10590" xr:uid="{00000000-0005-0000-0000-00006F010000}"/>
    <cellStyle name="_080910 BOQ of Rabigh IPP(Draft 1)_5. FIRE WATER PUMP BAY_2. Outfall Structure_1021_2. Outfall Structure(riprap update)-1026" xfId="10591" xr:uid="{00000000-0005-0000-0000-000070010000}"/>
    <cellStyle name="_080910 BOQ of Rabigh IPP(Draft 1)_5. FIRE WATER PUMP BAY_2. Outfall Structure_1021_2. Outfall Structure_1024" xfId="10592" xr:uid="{00000000-0005-0000-0000-000071010000}"/>
    <cellStyle name="_080910 BOQ of Rabigh IPP(Draft 1)_5. FIRE WATER PUMP BAY_2. Outfall Structure_1021_Apron Calc" xfId="10593" xr:uid="{00000000-0005-0000-0000-000072010000}"/>
    <cellStyle name="_080910 BOQ of Rabigh IPP(Draft 1)_5. FIRE WATER PUMP BAY2" xfId="10594" xr:uid="{00000000-0005-0000-0000-000073010000}"/>
    <cellStyle name="_080910 BOQ of Rabigh IPP(Draft 1)_5. FIRE WATER PUMP BAY2_2. Outfall Structure_1021" xfId="10595" xr:uid="{00000000-0005-0000-0000-000074010000}"/>
    <cellStyle name="_080910 BOQ of Rabigh IPP(Draft 1)_5. FIRE WATER PUMP BAY2_2. Outfall Structure_1021_2. Outfall Structure(riprap update)-1026" xfId="10596" xr:uid="{00000000-0005-0000-0000-000075010000}"/>
    <cellStyle name="_080910 BOQ of Rabigh IPP(Draft 1)_5. FIRE WATER PUMP BAY2_2. Outfall Structure_1021_2. Outfall Structure_1024" xfId="10597" xr:uid="{00000000-0005-0000-0000-000076010000}"/>
    <cellStyle name="_080910 BOQ of Rabigh IPP(Draft 1)_5. FIRE WATER PUMP BAY2_2. Outfall Structure_1021_Apron Calc" xfId="10598" xr:uid="{00000000-0005-0000-0000-000077010000}"/>
    <cellStyle name="_080910 BOQ of Rabigh IPP(Draft 1)_6. Appendix" xfId="10599" xr:uid="{00000000-0005-0000-0000-000078010000}"/>
    <cellStyle name="_080910 BOQ of Rabigh IPP(Draft 1)_6. Appendix (version 1)" xfId="10600" xr:uid="{00000000-0005-0000-0000-000079010000}"/>
    <cellStyle name="_080910 BOQ of Rabigh IPP(Draft 1)_6. Appendix (version 1)_2. Outfall Structure_1021" xfId="10601" xr:uid="{00000000-0005-0000-0000-00007A010000}"/>
    <cellStyle name="_080910 BOQ of Rabigh IPP(Draft 1)_6. Appendix (version 1)_2. Outfall Structure_1021_2. Outfall Structure(riprap update)-1026" xfId="10602" xr:uid="{00000000-0005-0000-0000-00007B010000}"/>
    <cellStyle name="_080910 BOQ of Rabigh IPP(Draft 1)_6. Appendix (version 1)_2. Outfall Structure_1021_2. Outfall Structure_1024" xfId="10603" xr:uid="{00000000-0005-0000-0000-00007C010000}"/>
    <cellStyle name="_080910 BOQ of Rabigh IPP(Draft 1)_6. Appendix (version 1)_2. Outfall Structure_1021_Apron Calc" xfId="10604" xr:uid="{00000000-0005-0000-0000-00007D010000}"/>
    <cellStyle name="_080910 BOQ of Rabigh IPP(Draft 1)_6. Appendix_2. Outfall Structure_1021" xfId="10605" xr:uid="{00000000-0005-0000-0000-00007E010000}"/>
    <cellStyle name="_080910 BOQ of Rabigh IPP(Draft 1)_6. Appendix_2. Outfall Structure_1021_2. Outfall Structure(riprap update)-1026" xfId="10606" xr:uid="{00000000-0005-0000-0000-00007F010000}"/>
    <cellStyle name="_080910 BOQ of Rabigh IPP(Draft 1)_6. Appendix_2. Outfall Structure_1021_2. Outfall Structure_1024" xfId="10607" xr:uid="{00000000-0005-0000-0000-000080010000}"/>
    <cellStyle name="_080910 BOQ of Rabigh IPP(Draft 1)_6. Appendix_2. Outfall Structure_1021_Apron Calc" xfId="10608" xr:uid="{00000000-0005-0000-0000-000081010000}"/>
    <cellStyle name="_080910 BOQ of Rabigh IPP(Draft 1)_ad" xfId="10609" xr:uid="{00000000-0005-0000-0000-000082010000}"/>
    <cellStyle name="_080910 BOQ of Rabigh IPP(Draft 1)_ad_2. Outfall Structure_1021" xfId="10610" xr:uid="{00000000-0005-0000-0000-000083010000}"/>
    <cellStyle name="_080910 BOQ of Rabigh IPP(Draft 1)_ad_2. Outfall Structure_1021_2. Outfall Structure(riprap update)-1026" xfId="10611" xr:uid="{00000000-0005-0000-0000-000084010000}"/>
    <cellStyle name="_080910 BOQ of Rabigh IPP(Draft 1)_ad_2. Outfall Structure_1021_2. Outfall Structure_1024" xfId="10612" xr:uid="{00000000-0005-0000-0000-000085010000}"/>
    <cellStyle name="_080910 BOQ of Rabigh IPP(Draft 1)_ad_2. Outfall Structure_1021_Apron Calc" xfId="10613" xr:uid="{00000000-0005-0000-0000-000086010000}"/>
    <cellStyle name="_080910 BOQ of Rabigh IPP(Draft 1)_Apron Calc" xfId="10614" xr:uid="{00000000-0005-0000-0000-000087010000}"/>
    <cellStyle name="_080910 BOQ of Rabigh IPP(Draft 1)_Baffle" xfId="10615" xr:uid="{00000000-0005-0000-0000-000088010000}"/>
    <cellStyle name="_080910 BOQ of Rabigh IPP(Draft 1)_Book2" xfId="10616" xr:uid="{00000000-0005-0000-0000-000089010000}"/>
    <cellStyle name="_080910 BOQ of Rabigh IPP(Draft 1)_Book2_2. Outfall Structure_1021" xfId="10617" xr:uid="{00000000-0005-0000-0000-00008A010000}"/>
    <cellStyle name="_080910 BOQ of Rabigh IPP(Draft 1)_Book2_2. Outfall Structure_1021_2. Outfall Structure(riprap update)-1026" xfId="10618" xr:uid="{00000000-0005-0000-0000-00008B010000}"/>
    <cellStyle name="_080910 BOQ of Rabigh IPP(Draft 1)_Book2_2. Outfall Structure_1021_2. Outfall Structure_1024" xfId="10619" xr:uid="{00000000-0005-0000-0000-00008C010000}"/>
    <cellStyle name="_080910 BOQ of Rabigh IPP(Draft 1)_Book2_2. Outfall Structure_1021_Apron Calc" xfId="10620" xr:uid="{00000000-0005-0000-0000-00008D010000}"/>
    <cellStyle name="_080910 BOQ of Rabigh IPP(Draft 1)_External check" xfId="10621" xr:uid="{00000000-0005-0000-0000-00008E010000}"/>
    <cellStyle name="_080910 BOQ of Rabigh IPP(Draft 1)_External check_2. Outfall Structure_1021" xfId="10622" xr:uid="{00000000-0005-0000-0000-00008F010000}"/>
    <cellStyle name="_080910 BOQ of Rabigh IPP(Draft 1)_External check_2. Outfall Structure_1021_2. Outfall Structure(riprap update)-1026" xfId="10623" xr:uid="{00000000-0005-0000-0000-000090010000}"/>
    <cellStyle name="_080910 BOQ of Rabigh IPP(Draft 1)_External check_2. Outfall Structure_1021_2. Outfall Structure_1024" xfId="10624" xr:uid="{00000000-0005-0000-0000-000091010000}"/>
    <cellStyle name="_080910 BOQ of Rabigh IPP(Draft 1)_External check_2. Outfall Structure_1021_Apron Calc" xfId="10625" xr:uid="{00000000-0005-0000-0000-000092010000}"/>
    <cellStyle name="_080910 BOQ of Rabigh IPP(Draft 1)_outfall structure calculation" xfId="10626" xr:uid="{00000000-0005-0000-0000-000093010000}"/>
    <cellStyle name="_080910 BOQ of Rabigh IPP(Draft 1)_Outfall Structure_0817" xfId="10627" xr:uid="{00000000-0005-0000-0000-000094010000}"/>
    <cellStyle name="_080910 BOQ of Rabigh IPP(Draft 1)_Outfall Structure_0817_2. Outfall Structure_1021" xfId="10628" xr:uid="{00000000-0005-0000-0000-000095010000}"/>
    <cellStyle name="_080910 BOQ of Rabigh IPP(Draft 1)_Outfall Structure_0817_2. Outfall Structure_1021_2. Outfall Structure(riprap update)-1026" xfId="10629" xr:uid="{00000000-0005-0000-0000-000096010000}"/>
    <cellStyle name="_080910 BOQ of Rabigh IPP(Draft 1)_Outfall Structure_0817_2. Outfall Structure_1021_2. Outfall Structure_1024" xfId="10630" xr:uid="{00000000-0005-0000-0000-000097010000}"/>
    <cellStyle name="_080910 BOQ of Rabigh IPP(Draft 1)_Outfall Structure_0817_2. Outfall Structure_1021_Apron Calc" xfId="10631" xr:uid="{00000000-0005-0000-0000-000098010000}"/>
    <cellStyle name="_080910 BOQ of Rabigh IPP(Draft 1)_Outfall Structure_0818" xfId="10632" xr:uid="{00000000-0005-0000-0000-000099010000}"/>
    <cellStyle name="_080910 BOQ of Rabigh IPP(Draft 1)_Outfall Structure_0818_2. Outfall Structure_1021" xfId="10633" xr:uid="{00000000-0005-0000-0000-00009A010000}"/>
    <cellStyle name="_080910 BOQ of Rabigh IPP(Draft 1)_Outfall Structure_0818_2. Outfall Structure_1021_2. Outfall Structure(riprap update)-1026" xfId="10634" xr:uid="{00000000-0005-0000-0000-00009B010000}"/>
    <cellStyle name="_080910 BOQ of Rabigh IPP(Draft 1)_Outfall Structure_0818_2. Outfall Structure_1021_2. Outfall Structure_1024" xfId="10635" xr:uid="{00000000-0005-0000-0000-00009C010000}"/>
    <cellStyle name="_080910 BOQ of Rabigh IPP(Draft 1)_Outfall Structure_0818_2. Outfall Structure_1021_Apron Calc" xfId="10636" xr:uid="{00000000-0005-0000-0000-00009D010000}"/>
    <cellStyle name="_080910 BOQ of Rabigh IPP(Draft 1)_Outfall Structure_0819" xfId="10637" xr:uid="{00000000-0005-0000-0000-00009E010000}"/>
    <cellStyle name="_080910 BOQ of Rabigh IPP(Draft 1)_Outfall Structure_0819_2. Outfall Structure_1021" xfId="10638" xr:uid="{00000000-0005-0000-0000-00009F010000}"/>
    <cellStyle name="_080910 BOQ of Rabigh IPP(Draft 1)_Outfall Structure_0819_2. Outfall Structure_1021_2. Outfall Structure(riprap update)-1026" xfId="10639" xr:uid="{00000000-0005-0000-0000-0000A0010000}"/>
    <cellStyle name="_080910 BOQ of Rabigh IPP(Draft 1)_Outfall Structure_0819_2. Outfall Structure_1021_2. Outfall Structure_1024" xfId="10640" xr:uid="{00000000-0005-0000-0000-0000A1010000}"/>
    <cellStyle name="_080910 BOQ of Rabigh IPP(Draft 1)_Outfall Structure_0819_2. Outfall Structure_1021_Apron Calc" xfId="10641" xr:uid="{00000000-0005-0000-0000-0000A2010000}"/>
    <cellStyle name="_080910 BOQ of Rabigh IPP(Draft 1)_Outfall Structure_0820" xfId="10642" xr:uid="{00000000-0005-0000-0000-0000A3010000}"/>
    <cellStyle name="_080910 BOQ of Rabigh IPP(Draft 1)_Outfall Structure_0820_2. Outfall Structure_1021" xfId="10643" xr:uid="{00000000-0005-0000-0000-0000A4010000}"/>
    <cellStyle name="_080910 BOQ of Rabigh IPP(Draft 1)_Outfall Structure_0820_2. Outfall Structure_1021_2. Outfall Structure(riprap update)-1026" xfId="10644" xr:uid="{00000000-0005-0000-0000-0000A5010000}"/>
    <cellStyle name="_080910 BOQ of Rabigh IPP(Draft 1)_Outfall Structure_0820_2. Outfall Structure_1021_2. Outfall Structure_1024" xfId="10645" xr:uid="{00000000-0005-0000-0000-0000A6010000}"/>
    <cellStyle name="_080910 BOQ of Rabigh IPP(Draft 1)_Outfall Structure_0820_2. Outfall Structure_1021_Apron Calc" xfId="10646" xr:uid="{00000000-0005-0000-0000-0000A7010000}"/>
    <cellStyle name="_080910 BOQ of Rabigh IPP(Draft 1)_Seawater intake pump station__common bay" xfId="10647" xr:uid="{00000000-0005-0000-0000-0000A8010000}"/>
    <cellStyle name="_080910 BOQ of Rabigh IPP(Draft 1)_Seawater intake pump station__common bay_2. Outfall Structure_1021" xfId="10648" xr:uid="{00000000-0005-0000-0000-0000A9010000}"/>
    <cellStyle name="_080910 BOQ of Rabigh IPP(Draft 1)_Seawater intake pump station__common bay_2. Outfall Structure_1021_2. Outfall Structure(riprap update)-1026" xfId="10649" xr:uid="{00000000-0005-0000-0000-0000AA010000}"/>
    <cellStyle name="_080910 BOQ of Rabigh IPP(Draft 1)_Seawater intake pump station__common bay_2. Outfall Structure_1021_2. Outfall Structure_1024" xfId="10650" xr:uid="{00000000-0005-0000-0000-0000AB010000}"/>
    <cellStyle name="_080910 BOQ of Rabigh IPP(Draft 1)_Seawater intake pump station__common bay_2. Outfall Structure_1021_Apron Calc" xfId="10651" xr:uid="{00000000-0005-0000-0000-0000AC010000}"/>
    <cellStyle name="_080910 BOQ of Rabigh IPP(Draft 1)_Seawater intake pump station_0604(백)" xfId="10652" xr:uid="{00000000-0005-0000-0000-0000AD010000}"/>
    <cellStyle name="_080910 BOQ of Rabigh IPP(Draft 1)_Seawater intake pump station_0604(백)_2. Outfall Structure_1021" xfId="10653" xr:uid="{00000000-0005-0000-0000-0000AE010000}"/>
    <cellStyle name="_080910 BOQ of Rabigh IPP(Draft 1)_Seawater intake pump station_0604(백)_2. Outfall Structure_1021_2. Outfall Structure(riprap update)-1026" xfId="10654" xr:uid="{00000000-0005-0000-0000-0000AF010000}"/>
    <cellStyle name="_080910 BOQ of Rabigh IPP(Draft 1)_Seawater intake pump station_0604(백)_2. Outfall Structure_1021_2. Outfall Structure_1024" xfId="10655" xr:uid="{00000000-0005-0000-0000-0000B0010000}"/>
    <cellStyle name="_080910 BOQ of Rabigh IPP(Draft 1)_Seawater intake pump station_0604(백)_2. Outfall Structure_1021_Apron Calc" xfId="10656" xr:uid="{00000000-0005-0000-0000-0000B1010000}"/>
    <cellStyle name="_080910 BOQ of Rabigh IPP(Draft 1)_Seawater intake pump station_0605" xfId="10657" xr:uid="{00000000-0005-0000-0000-0000B2010000}"/>
    <cellStyle name="_080910 BOQ of Rabigh IPP(Draft 1)_Seawater intake pump station_0605_2. Outfall Structure_1021" xfId="10658" xr:uid="{00000000-0005-0000-0000-0000B3010000}"/>
    <cellStyle name="_080910 BOQ of Rabigh IPP(Draft 1)_Seawater intake pump station_0605_2. Outfall Structure_1021_2. Outfall Structure(riprap update)-1026" xfId="10659" xr:uid="{00000000-0005-0000-0000-0000B4010000}"/>
    <cellStyle name="_080910 BOQ of Rabigh IPP(Draft 1)_Seawater intake pump station_0605_2. Outfall Structure_1021_2. Outfall Structure_1024" xfId="10660" xr:uid="{00000000-0005-0000-0000-0000B5010000}"/>
    <cellStyle name="_080910 BOQ of Rabigh IPP(Draft 1)_Seawater intake pump station_0605_2. Outfall Structure_1021_Apron Calc" xfId="10661" xr:uid="{00000000-0005-0000-0000-0000B6010000}"/>
    <cellStyle name="_080910 BOQ of Rabigh IPP(Draft 1)_Seawater intake pump station_Fore_Bay" xfId="10662" xr:uid="{00000000-0005-0000-0000-0000B7010000}"/>
    <cellStyle name="_080910 BOQ of Rabigh IPP(Draft 1)_Seawater intake pump station_Fore_Bay_2. Outfall Structure_1021" xfId="10663" xr:uid="{00000000-0005-0000-0000-0000B8010000}"/>
    <cellStyle name="_080910 BOQ of Rabigh IPP(Draft 1)_Seawater intake pump station_Fore_Bay_2. Outfall Structure_1021_2. Outfall Structure(riprap update)-1026" xfId="10664" xr:uid="{00000000-0005-0000-0000-0000B9010000}"/>
    <cellStyle name="_080910 BOQ of Rabigh IPP(Draft 1)_Seawater intake pump station_Fore_Bay_2. Outfall Structure_1021_2. Outfall Structure_1024" xfId="10665" xr:uid="{00000000-0005-0000-0000-0000BA010000}"/>
    <cellStyle name="_080910 BOQ of Rabigh IPP(Draft 1)_Seawater intake pump station_Fore_Bay_2. Outfall Structure_1021_Apron Calc" xfId="10666" xr:uid="{00000000-0005-0000-0000-0000BB010000}"/>
    <cellStyle name="_080910 BOQ of Rabigh IPP(Draft 1)_Seawater intake pump station_Pump_bay" xfId="10667" xr:uid="{00000000-0005-0000-0000-0000BC010000}"/>
    <cellStyle name="_080910 BOQ of Rabigh IPP(Draft 1)_Seawater intake pump station_Pump_bay_2. Outfall Structure_1021" xfId="10668" xr:uid="{00000000-0005-0000-0000-0000BD010000}"/>
    <cellStyle name="_080910 BOQ of Rabigh IPP(Draft 1)_Seawater intake pump station_Pump_bay_2. Outfall Structure_1021_2. Outfall Structure(riprap update)-1026" xfId="10669" xr:uid="{00000000-0005-0000-0000-0000BE010000}"/>
    <cellStyle name="_080910 BOQ of Rabigh IPP(Draft 1)_Seawater intake pump station_Pump_bay_2. Outfall Structure_1021_2. Outfall Structure_1024" xfId="10670" xr:uid="{00000000-0005-0000-0000-0000BF010000}"/>
    <cellStyle name="_080910 BOQ of Rabigh IPP(Draft 1)_Seawater intake pump station_Pump_bay_2. Outfall Structure_1021_Apron Calc" xfId="10671" xr:uid="{00000000-0005-0000-0000-0000C0010000}"/>
    <cellStyle name="_080910 BOQ of Rabigh IPP(Draft 1)_가져 갈것" xfId="10672" xr:uid="{00000000-0005-0000-0000-0000C1010000}"/>
    <cellStyle name="_1(1)(1). 비 확장형세대 외부발코니 창호공사 함지" xfId="189" xr:uid="{00000000-0005-0000-0000-0000C2010000}"/>
    <cellStyle name="_1. 설계기준" xfId="10673" xr:uid="{00000000-0005-0000-0000-0000C3010000}"/>
    <cellStyle name="_1._Quotation_Form(Rabigh_VI)-MAPES00" xfId="10674" xr:uid="{00000000-0005-0000-0000-0000C4010000}"/>
    <cellStyle name="_1.경인대학교(건축공내역)" xfId="190" xr:uid="{00000000-0005-0000-0000-0000C5010000}"/>
    <cellStyle name="_102포장공사" xfId="191" xr:uid="{00000000-0005-0000-0000-0000C6010000}"/>
    <cellStyle name="_1-2 양동재개발0118" xfId="192" xr:uid="{00000000-0005-0000-0000-0000C7010000}"/>
    <cellStyle name="_1-2 오창하이텍 알씨디 0110" xfId="193" xr:uid="{00000000-0005-0000-0000-0000C8010000}"/>
    <cellStyle name="_1-2수원오목천동푸르지오0318" xfId="194" xr:uid="{00000000-0005-0000-0000-0000C9010000}"/>
    <cellStyle name="_1st BOM(080908) (version 2)" xfId="10675" xr:uid="{00000000-0005-0000-0000-0000CA010000}"/>
    <cellStyle name="_2004-1120" xfId="195" xr:uid="{00000000-0005-0000-0000-0000CB010000}"/>
    <cellStyle name="_2004년수주계획" xfId="196" xr:uid="{00000000-0005-0000-0000-0000CC010000}"/>
    <cellStyle name="_2-4.상반기실적부문별요약" xfId="197" xr:uid="{00000000-0005-0000-0000-0000CD010000}"/>
    <cellStyle name="_2-4.상반기실적부문별요약(표지및목차포함)" xfId="198" xr:uid="{00000000-0005-0000-0000-0000CE010000}"/>
    <cellStyle name="_2-4.상반기실적부문별요약(표지및목차포함)_1" xfId="199" xr:uid="{00000000-0005-0000-0000-0000CF010000}"/>
    <cellStyle name="_2-4.상반기실적부문별요약_1" xfId="200" xr:uid="{00000000-0005-0000-0000-0000D0010000}"/>
    <cellStyle name="_3하도급통지(골조완료)" xfId="201" xr:uid="{00000000-0005-0000-0000-0000D1010000}"/>
    <cellStyle name="_4067_23966_ㅁ특기사항" xfId="202" xr:uid="{00000000-0005-0000-0000-0000D2010000}"/>
    <cellStyle name="_8.내역서 갑지" xfId="203" xr:uid="{00000000-0005-0000-0000-0000D3010000}"/>
    <cellStyle name="_'99상반기경영개선활동결과(게시용)" xfId="204" xr:uid="{00000000-0005-0000-0000-0000D4010000}"/>
    <cellStyle name="_AA" xfId="205" xr:uid="{00000000-0005-0000-0000-0000D5010000}"/>
    <cellStyle name="_BM-TYPE2" xfId="10676" xr:uid="{00000000-0005-0000-0000-0000D6010000}"/>
    <cellStyle name="_Book2" xfId="206" xr:uid="{00000000-0005-0000-0000-0000D7010000}"/>
    <cellStyle name="_Book2_1" xfId="207" xr:uid="{00000000-0005-0000-0000-0000D8010000}"/>
    <cellStyle name="_Book3" xfId="208" xr:uid="{00000000-0005-0000-0000-0000D9010000}"/>
    <cellStyle name="_Book4" xfId="209" xr:uid="{00000000-0005-0000-0000-0000DA010000}"/>
    <cellStyle name="_Book5" xfId="210" xr:uid="{00000000-0005-0000-0000-0000DB010000}"/>
    <cellStyle name="_BOQ of Rabigh IPP_Cause way-08-09-03---------" xfId="10677" xr:uid="{00000000-0005-0000-0000-0000DC010000}"/>
    <cellStyle name="_BOQ of Rabigh IPP_Cause way-08-09-03---------_1. General" xfId="10678" xr:uid="{00000000-0005-0000-0000-0000DD010000}"/>
    <cellStyle name="_BOQ of Rabigh IPP_Cause way-08-09-03---------_1. General-IFC" xfId="10679" xr:uid="{00000000-0005-0000-0000-0000DE010000}"/>
    <cellStyle name="_BOQ of Rabigh IPP_Cause way-08-09-03---------_2. Fore bay" xfId="10680" xr:uid="{00000000-0005-0000-0000-0000DF010000}"/>
    <cellStyle name="_BOQ of Rabigh IPP_Cause way-08-09-03---------_2. Fore_Bay" xfId="10681" xr:uid="{00000000-0005-0000-0000-0000E0010000}"/>
    <cellStyle name="_BOQ of Rabigh IPP_Cause way-08-09-03---------_2. Fore_Bay(0613_최종)" xfId="10682" xr:uid="{00000000-0005-0000-0000-0000E1010000}"/>
    <cellStyle name="_BOQ of Rabigh IPP_Cause way-08-09-03---------_2. Fore_Bay(0613_최종)_2. Outfall Structure_1021" xfId="10683" xr:uid="{00000000-0005-0000-0000-0000E2010000}"/>
    <cellStyle name="_BOQ of Rabigh IPP_Cause way-08-09-03---------_2. Fore_Bay(0613_최종)_2. Outfall Structure_1021_2. Outfall Structure(riprap update)-1026" xfId="10684" xr:uid="{00000000-0005-0000-0000-0000E3010000}"/>
    <cellStyle name="_BOQ of Rabigh IPP_Cause way-08-09-03---------_2. Fore_Bay(0613_최종)_2. Outfall Structure_1021_2. Outfall Structure_1024" xfId="10685" xr:uid="{00000000-0005-0000-0000-0000E4010000}"/>
    <cellStyle name="_BOQ of Rabigh IPP_Cause way-08-09-03---------_2. Fore_Bay(0613_최종)_2. Outfall Structure_1021_Apron Calc" xfId="10686" xr:uid="{00000000-0005-0000-0000-0000E5010000}"/>
    <cellStyle name="_BOQ of Rabigh IPP_Cause way-08-09-03---------_2. Fore_Bay_2. Outfall Structure_1021" xfId="10687" xr:uid="{00000000-0005-0000-0000-0000E6010000}"/>
    <cellStyle name="_BOQ of Rabigh IPP_Cause way-08-09-03---------_2. Fore_Bay_2. Outfall Structure_1021_2. Outfall Structure(riprap update)-1026" xfId="10688" xr:uid="{00000000-0005-0000-0000-0000E7010000}"/>
    <cellStyle name="_BOQ of Rabigh IPP_Cause way-08-09-03---------_2. Fore_Bay_2. Outfall Structure_1021_2. Outfall Structure_1024" xfId="10689" xr:uid="{00000000-0005-0000-0000-0000E8010000}"/>
    <cellStyle name="_BOQ of Rabigh IPP_Cause way-08-09-03---------_2. Fore_Bay_2. Outfall Structure_1021_Apron Calc" xfId="10690" xr:uid="{00000000-0005-0000-0000-0000E9010000}"/>
    <cellStyle name="_BOQ of Rabigh IPP_Cause way-08-09-03---------_2. Outfall Structure(riprap update)-1026" xfId="10691" xr:uid="{00000000-0005-0000-0000-0000EA010000}"/>
    <cellStyle name="_BOQ of Rabigh IPP_Cause way-08-09-03---------_2. Outfall Structure_0820" xfId="10692" xr:uid="{00000000-0005-0000-0000-0000EB010000}"/>
    <cellStyle name="_BOQ of Rabigh IPP_Cause way-08-09-03---------_2. Outfall Structure_0829" xfId="10693" xr:uid="{00000000-0005-0000-0000-0000EC010000}"/>
    <cellStyle name="_BOQ of Rabigh IPP_Cause way-08-09-03---------_2. Outfall Structure_1024" xfId="10694" xr:uid="{00000000-0005-0000-0000-0000ED010000}"/>
    <cellStyle name="_BOQ of Rabigh IPP_Cause way-08-09-03---------_2. Sump" xfId="10695" xr:uid="{00000000-0005-0000-0000-0000EE010000}"/>
    <cellStyle name="_BOQ of Rabigh IPP_Cause way-08-09-03---------_2. Sump_2. Outfall Structure_1021" xfId="10696" xr:uid="{00000000-0005-0000-0000-0000EF010000}"/>
    <cellStyle name="_BOQ of Rabigh IPP_Cause way-08-09-03---------_2. Sump_2. Outfall Structure_1021_2. Outfall Structure(riprap update)-1026" xfId="10697" xr:uid="{00000000-0005-0000-0000-0000F0010000}"/>
    <cellStyle name="_BOQ of Rabigh IPP_Cause way-08-09-03---------_2. Sump_2. Outfall Structure_1021_2. Outfall Structure_1024" xfId="10698" xr:uid="{00000000-0005-0000-0000-0000F1010000}"/>
    <cellStyle name="_BOQ of Rabigh IPP_Cause way-08-09-03---------_2. Sump_2. Outfall Structure_1021_Apron Calc" xfId="10699" xr:uid="{00000000-0005-0000-0000-0000F2010000}"/>
    <cellStyle name="_BOQ of Rabigh IPP_Cause way-08-09-03---------_3. Appendix" xfId="10700" xr:uid="{00000000-0005-0000-0000-0000F3010000}"/>
    <cellStyle name="_BOQ of Rabigh IPP_Cause way-08-09-03---------_3. Common bay (0713)_철근수정" xfId="10701" xr:uid="{00000000-0005-0000-0000-0000F4010000}"/>
    <cellStyle name="_BOQ of Rabigh IPP_Cause way-08-09-03---------_3. Common bay (0713)_철근수정_2. Outfall Structure_1021" xfId="10702" xr:uid="{00000000-0005-0000-0000-0000F5010000}"/>
    <cellStyle name="_BOQ of Rabigh IPP_Cause way-08-09-03---------_3. Common bay (0713)_철근수정_2. Outfall Structure_1021_2. Outfall Structure(riprap update)-1026" xfId="10703" xr:uid="{00000000-0005-0000-0000-0000F6010000}"/>
    <cellStyle name="_BOQ of Rabigh IPP_Cause way-08-09-03---------_3. Common bay (0713)_철근수정_2. Outfall Structure_1021_2. Outfall Structure_1024" xfId="10704" xr:uid="{00000000-0005-0000-0000-0000F7010000}"/>
    <cellStyle name="_BOQ of Rabigh IPP_Cause way-08-09-03---------_3. Common bay (0713)_철근수정_2. Outfall Structure_1021_Apron Calc" xfId="10705" xr:uid="{00000000-0005-0000-0000-0000F8010000}"/>
    <cellStyle name="_BOQ of Rabigh IPP_Cause way-08-09-03---------_3. Common bay __수정-0804 -1" xfId="10706" xr:uid="{00000000-0005-0000-0000-0000F9010000}"/>
    <cellStyle name="_BOQ of Rabigh IPP_Cause way-08-09-03---------_3. Common bay __수정-0804 -1_2. Outfall Structure_1021" xfId="10707" xr:uid="{00000000-0005-0000-0000-0000FA010000}"/>
    <cellStyle name="_BOQ of Rabigh IPP_Cause way-08-09-03---------_3. Common bay __수정-0804 -1_2. Outfall Structure_1021_2. Outfall Structure(riprap update)-1026" xfId="10708" xr:uid="{00000000-0005-0000-0000-0000FB010000}"/>
    <cellStyle name="_BOQ of Rabigh IPP_Cause way-08-09-03---------_3. Common bay __수정-0804 -1_2. Outfall Structure_1021_2. Outfall Structure_1024" xfId="10709" xr:uid="{00000000-0005-0000-0000-0000FC010000}"/>
    <cellStyle name="_BOQ of Rabigh IPP_Cause way-08-09-03---------_3. Common bay __수정-0804 -1_2. Outfall Structure_1021_Apron Calc" xfId="10710" xr:uid="{00000000-0005-0000-0000-0000FD010000}"/>
    <cellStyle name="_BOQ of Rabigh IPP_Cause way-08-09-03---------_3. Common_bay" xfId="10711" xr:uid="{00000000-0005-0000-0000-0000FE010000}"/>
    <cellStyle name="_BOQ of Rabigh IPP_Cause way-08-09-03---------_3. Common_bay_2. Outfall Structure_1021" xfId="10712" xr:uid="{00000000-0005-0000-0000-0000FF010000}"/>
    <cellStyle name="_BOQ of Rabigh IPP_Cause way-08-09-03---------_3. Common_bay_2. Outfall Structure_1021_2. Outfall Structure(riprap update)-1026" xfId="10713" xr:uid="{00000000-0005-0000-0000-000000020000}"/>
    <cellStyle name="_BOQ of Rabigh IPP_Cause way-08-09-03---------_3. Common_bay_2. Outfall Structure_1021_2. Outfall Structure_1024" xfId="10714" xr:uid="{00000000-0005-0000-0000-000001020000}"/>
    <cellStyle name="_BOQ of Rabigh IPP_Cause way-08-09-03---------_3. Common_bay_2. Outfall Structure_1021_Apron Calc" xfId="10715" xr:uid="{00000000-0005-0000-0000-000002020000}"/>
    <cellStyle name="_BOQ of Rabigh IPP_Cause way-08-09-03---------_4. Pump_bay" xfId="10716" xr:uid="{00000000-0005-0000-0000-000003020000}"/>
    <cellStyle name="_BOQ of Rabigh IPP_Cause way-08-09-03---------_4. Pump_bay_2. Outfall Structure_1021" xfId="10717" xr:uid="{00000000-0005-0000-0000-000004020000}"/>
    <cellStyle name="_BOQ of Rabigh IPP_Cause way-08-09-03---------_4. Pump_bay_2. Outfall Structure_1021_2. Outfall Structure(riprap update)-1026" xfId="10718" xr:uid="{00000000-0005-0000-0000-000005020000}"/>
    <cellStyle name="_BOQ of Rabigh IPP_Cause way-08-09-03---------_4. Pump_bay_2. Outfall Structure_1021_2. Outfall Structure_1024" xfId="10719" xr:uid="{00000000-0005-0000-0000-000006020000}"/>
    <cellStyle name="_BOQ of Rabigh IPP_Cause way-08-09-03---------_4. Pump_bay_2. Outfall Structure_1021_Apron Calc" xfId="10720" xr:uid="{00000000-0005-0000-0000-000007020000}"/>
    <cellStyle name="_BOQ of Rabigh IPP_Cause way-08-09-03---------_4. Pump_bay-07dddd26 (version 1)" xfId="10721" xr:uid="{00000000-0005-0000-0000-000008020000}"/>
    <cellStyle name="_BOQ of Rabigh IPP_Cause way-08-09-03---------_4. Pump_bay-07dddd26 (version 1)_2. Outfall Structure_1021" xfId="10722" xr:uid="{00000000-0005-0000-0000-000009020000}"/>
    <cellStyle name="_BOQ of Rabigh IPP_Cause way-08-09-03---------_4. Pump_bay-07dddd26 (version 1)_2. Outfall Structure_1021_2. Outfall Structure(riprap update)-1026" xfId="10723" xr:uid="{00000000-0005-0000-0000-00000A020000}"/>
    <cellStyle name="_BOQ of Rabigh IPP_Cause way-08-09-03---------_4. Pump_bay-07dddd26 (version 1)_2. Outfall Structure_1021_2. Outfall Structure_1024" xfId="10724" xr:uid="{00000000-0005-0000-0000-00000B020000}"/>
    <cellStyle name="_BOQ of Rabigh IPP_Cause way-08-09-03---------_4. Pump_bay-07dddd26 (version 1)_2. Outfall Structure_1021_Apron Calc" xfId="10725" xr:uid="{00000000-0005-0000-0000-00000C020000}"/>
    <cellStyle name="_BOQ of Rabigh IPP_Cause way-08-09-03---------_5. Appendix" xfId="10726" xr:uid="{00000000-0005-0000-0000-00000D020000}"/>
    <cellStyle name="_BOQ of Rabigh IPP_Cause way-08-09-03---------_5. Appendix_2. Outfall Structure_1021" xfId="10727" xr:uid="{00000000-0005-0000-0000-00000E020000}"/>
    <cellStyle name="_BOQ of Rabigh IPP_Cause way-08-09-03---------_5. Appendix_2. Outfall Structure_1021_2. Outfall Structure(riprap update)-1026" xfId="10728" xr:uid="{00000000-0005-0000-0000-00000F020000}"/>
    <cellStyle name="_BOQ of Rabigh IPP_Cause way-08-09-03---------_5. Appendix_2. Outfall Structure_1021_2. Outfall Structure_1024" xfId="10729" xr:uid="{00000000-0005-0000-0000-000010020000}"/>
    <cellStyle name="_BOQ of Rabigh IPP_Cause way-08-09-03---------_5. Appendix_2. Outfall Structure_1021_Apron Calc" xfId="10730" xr:uid="{00000000-0005-0000-0000-000011020000}"/>
    <cellStyle name="_BOQ of Rabigh IPP_Cause way-08-09-03---------_5. FIRE WATER PUMP BAY" xfId="10731" xr:uid="{00000000-0005-0000-0000-000012020000}"/>
    <cellStyle name="_BOQ of Rabigh IPP_Cause way-08-09-03---------_5. FIRE WATER PUMP BAY_2. Outfall Structure_1021" xfId="10732" xr:uid="{00000000-0005-0000-0000-000013020000}"/>
    <cellStyle name="_BOQ of Rabigh IPP_Cause way-08-09-03---------_5. FIRE WATER PUMP BAY_2. Outfall Structure_1021_2. Outfall Structure(riprap update)-1026" xfId="10733" xr:uid="{00000000-0005-0000-0000-000014020000}"/>
    <cellStyle name="_BOQ of Rabigh IPP_Cause way-08-09-03---------_5. FIRE WATER PUMP BAY_2. Outfall Structure_1021_2. Outfall Structure_1024" xfId="10734" xr:uid="{00000000-0005-0000-0000-000015020000}"/>
    <cellStyle name="_BOQ of Rabigh IPP_Cause way-08-09-03---------_5. FIRE WATER PUMP BAY_2. Outfall Structure_1021_Apron Calc" xfId="10735" xr:uid="{00000000-0005-0000-0000-000016020000}"/>
    <cellStyle name="_BOQ of Rabigh IPP_Cause way-08-09-03---------_5. FIRE WATER PUMP BAY2" xfId="10736" xr:uid="{00000000-0005-0000-0000-000017020000}"/>
    <cellStyle name="_BOQ of Rabigh IPP_Cause way-08-09-03---------_5. FIRE WATER PUMP BAY2_2. Outfall Structure_1021" xfId="10737" xr:uid="{00000000-0005-0000-0000-000018020000}"/>
    <cellStyle name="_BOQ of Rabigh IPP_Cause way-08-09-03---------_5. FIRE WATER PUMP BAY2_2. Outfall Structure_1021_2. Outfall Structure(riprap update)-1026" xfId="10738" xr:uid="{00000000-0005-0000-0000-000019020000}"/>
    <cellStyle name="_BOQ of Rabigh IPP_Cause way-08-09-03---------_5. FIRE WATER PUMP BAY2_2. Outfall Structure_1021_2. Outfall Structure_1024" xfId="10739" xr:uid="{00000000-0005-0000-0000-00001A020000}"/>
    <cellStyle name="_BOQ of Rabigh IPP_Cause way-08-09-03---------_5. FIRE WATER PUMP BAY2_2. Outfall Structure_1021_Apron Calc" xfId="10740" xr:uid="{00000000-0005-0000-0000-00001B020000}"/>
    <cellStyle name="_BOQ of Rabigh IPP_Cause way-08-09-03---------_6. Appendix" xfId="10741" xr:uid="{00000000-0005-0000-0000-00001C020000}"/>
    <cellStyle name="_BOQ of Rabigh IPP_Cause way-08-09-03---------_6. Appendix (version 1)" xfId="10742" xr:uid="{00000000-0005-0000-0000-00001D020000}"/>
    <cellStyle name="_BOQ of Rabigh IPP_Cause way-08-09-03---------_6. Appendix (version 1)_2. Outfall Structure_1021" xfId="10743" xr:uid="{00000000-0005-0000-0000-00001E020000}"/>
    <cellStyle name="_BOQ of Rabigh IPP_Cause way-08-09-03---------_6. Appendix (version 1)_2. Outfall Structure_1021_2. Outfall Structure(riprap update)-1026" xfId="10744" xr:uid="{00000000-0005-0000-0000-00001F020000}"/>
    <cellStyle name="_BOQ of Rabigh IPP_Cause way-08-09-03---------_6. Appendix (version 1)_2. Outfall Structure_1021_2. Outfall Structure_1024" xfId="10745" xr:uid="{00000000-0005-0000-0000-000020020000}"/>
    <cellStyle name="_BOQ of Rabigh IPP_Cause way-08-09-03---------_6. Appendix (version 1)_2. Outfall Structure_1021_Apron Calc" xfId="10746" xr:uid="{00000000-0005-0000-0000-000021020000}"/>
    <cellStyle name="_BOQ of Rabigh IPP_Cause way-08-09-03---------_6. Appendix_2. Outfall Structure_1021" xfId="10747" xr:uid="{00000000-0005-0000-0000-000022020000}"/>
    <cellStyle name="_BOQ of Rabigh IPP_Cause way-08-09-03---------_6. Appendix_2. Outfall Structure_1021_2. Outfall Structure(riprap update)-1026" xfId="10748" xr:uid="{00000000-0005-0000-0000-000023020000}"/>
    <cellStyle name="_BOQ of Rabigh IPP_Cause way-08-09-03---------_6. Appendix_2. Outfall Structure_1021_2. Outfall Structure_1024" xfId="10749" xr:uid="{00000000-0005-0000-0000-000024020000}"/>
    <cellStyle name="_BOQ of Rabigh IPP_Cause way-08-09-03---------_6. Appendix_2. Outfall Structure_1021_Apron Calc" xfId="10750" xr:uid="{00000000-0005-0000-0000-000025020000}"/>
    <cellStyle name="_BOQ of Rabigh IPP_Cause way-08-09-03---------_ad" xfId="10751" xr:uid="{00000000-0005-0000-0000-000026020000}"/>
    <cellStyle name="_BOQ of Rabigh IPP_Cause way-08-09-03---------_ad_2. Outfall Structure_1021" xfId="10752" xr:uid="{00000000-0005-0000-0000-000027020000}"/>
    <cellStyle name="_BOQ of Rabigh IPP_Cause way-08-09-03---------_ad_2. Outfall Structure_1021_2. Outfall Structure(riprap update)-1026" xfId="10753" xr:uid="{00000000-0005-0000-0000-000028020000}"/>
    <cellStyle name="_BOQ of Rabigh IPP_Cause way-08-09-03---------_ad_2. Outfall Structure_1021_2. Outfall Structure_1024" xfId="10754" xr:uid="{00000000-0005-0000-0000-000029020000}"/>
    <cellStyle name="_BOQ of Rabigh IPP_Cause way-08-09-03---------_ad_2. Outfall Structure_1021_Apron Calc" xfId="10755" xr:uid="{00000000-0005-0000-0000-00002A020000}"/>
    <cellStyle name="_BOQ of Rabigh IPP_Cause way-08-09-03---------_Apron Calc" xfId="10756" xr:uid="{00000000-0005-0000-0000-00002B020000}"/>
    <cellStyle name="_BOQ of Rabigh IPP_Cause way-08-09-03---------_Baffle" xfId="10757" xr:uid="{00000000-0005-0000-0000-00002C020000}"/>
    <cellStyle name="_BOQ of Rabigh IPP_Cause way-08-09-03---------_Book2" xfId="10758" xr:uid="{00000000-0005-0000-0000-00002D020000}"/>
    <cellStyle name="_BOQ of Rabigh IPP_Cause way-08-09-03---------_Book2_2. Outfall Structure_1021" xfId="10759" xr:uid="{00000000-0005-0000-0000-00002E020000}"/>
    <cellStyle name="_BOQ of Rabigh IPP_Cause way-08-09-03---------_Book2_2. Outfall Structure_1021_2. Outfall Structure(riprap update)-1026" xfId="10760" xr:uid="{00000000-0005-0000-0000-00002F020000}"/>
    <cellStyle name="_BOQ of Rabigh IPP_Cause way-08-09-03---------_Book2_2. Outfall Structure_1021_2. Outfall Structure_1024" xfId="10761" xr:uid="{00000000-0005-0000-0000-000030020000}"/>
    <cellStyle name="_BOQ of Rabigh IPP_Cause way-08-09-03---------_Book2_2. Outfall Structure_1021_Apron Calc" xfId="10762" xr:uid="{00000000-0005-0000-0000-000031020000}"/>
    <cellStyle name="_BOQ of Rabigh IPP_Cause way-08-09-03---------_External check" xfId="10763" xr:uid="{00000000-0005-0000-0000-000032020000}"/>
    <cellStyle name="_BOQ of Rabigh IPP_Cause way-08-09-03---------_External check_2. Outfall Structure_1021" xfId="10764" xr:uid="{00000000-0005-0000-0000-000033020000}"/>
    <cellStyle name="_BOQ of Rabigh IPP_Cause way-08-09-03---------_External check_2. Outfall Structure_1021_2. Outfall Structure(riprap update)-1026" xfId="10765" xr:uid="{00000000-0005-0000-0000-000034020000}"/>
    <cellStyle name="_BOQ of Rabigh IPP_Cause way-08-09-03---------_External check_2. Outfall Structure_1021_2. Outfall Structure_1024" xfId="10766" xr:uid="{00000000-0005-0000-0000-000035020000}"/>
    <cellStyle name="_BOQ of Rabigh IPP_Cause way-08-09-03---------_External check_2. Outfall Structure_1021_Apron Calc" xfId="10767" xr:uid="{00000000-0005-0000-0000-000036020000}"/>
    <cellStyle name="_BOQ of Rabigh IPP_Cause way-08-09-03---------_outfall structure calculation" xfId="10768" xr:uid="{00000000-0005-0000-0000-000037020000}"/>
    <cellStyle name="_BOQ of Rabigh IPP_Cause way-08-09-03---------_Outfall Structure_0817" xfId="10769" xr:uid="{00000000-0005-0000-0000-000038020000}"/>
    <cellStyle name="_BOQ of Rabigh IPP_Cause way-08-09-03---------_Outfall Structure_0817_2. Outfall Structure_1021" xfId="10770" xr:uid="{00000000-0005-0000-0000-000039020000}"/>
    <cellStyle name="_BOQ of Rabigh IPP_Cause way-08-09-03---------_Outfall Structure_0817_2. Outfall Structure_1021_2. Outfall Structure(riprap update)-1026" xfId="10771" xr:uid="{00000000-0005-0000-0000-00003A020000}"/>
    <cellStyle name="_BOQ of Rabigh IPP_Cause way-08-09-03---------_Outfall Structure_0817_2. Outfall Structure_1021_2. Outfall Structure_1024" xfId="10772" xr:uid="{00000000-0005-0000-0000-00003B020000}"/>
    <cellStyle name="_BOQ of Rabigh IPP_Cause way-08-09-03---------_Outfall Structure_0817_2. Outfall Structure_1021_Apron Calc" xfId="10773" xr:uid="{00000000-0005-0000-0000-00003C020000}"/>
    <cellStyle name="_BOQ of Rabigh IPP_Cause way-08-09-03---------_Outfall Structure_0818" xfId="10774" xr:uid="{00000000-0005-0000-0000-00003D020000}"/>
    <cellStyle name="_BOQ of Rabigh IPP_Cause way-08-09-03---------_Outfall Structure_0818_2. Outfall Structure_1021" xfId="10775" xr:uid="{00000000-0005-0000-0000-00003E020000}"/>
    <cellStyle name="_BOQ of Rabigh IPP_Cause way-08-09-03---------_Outfall Structure_0818_2. Outfall Structure_1021_2. Outfall Structure(riprap update)-1026" xfId="10776" xr:uid="{00000000-0005-0000-0000-00003F020000}"/>
    <cellStyle name="_BOQ of Rabigh IPP_Cause way-08-09-03---------_Outfall Structure_0818_2. Outfall Structure_1021_2. Outfall Structure_1024" xfId="10777" xr:uid="{00000000-0005-0000-0000-000040020000}"/>
    <cellStyle name="_BOQ of Rabigh IPP_Cause way-08-09-03---------_Outfall Structure_0818_2. Outfall Structure_1021_Apron Calc" xfId="10778" xr:uid="{00000000-0005-0000-0000-000041020000}"/>
    <cellStyle name="_BOQ of Rabigh IPP_Cause way-08-09-03---------_Outfall Structure_0819" xfId="10779" xr:uid="{00000000-0005-0000-0000-000042020000}"/>
    <cellStyle name="_BOQ of Rabigh IPP_Cause way-08-09-03---------_Outfall Structure_0819_2. Outfall Structure_1021" xfId="10780" xr:uid="{00000000-0005-0000-0000-000043020000}"/>
    <cellStyle name="_BOQ of Rabigh IPP_Cause way-08-09-03---------_Outfall Structure_0819_2. Outfall Structure_1021_2. Outfall Structure(riprap update)-1026" xfId="10781" xr:uid="{00000000-0005-0000-0000-000044020000}"/>
    <cellStyle name="_BOQ of Rabigh IPP_Cause way-08-09-03---------_Outfall Structure_0819_2. Outfall Structure_1021_2. Outfall Structure_1024" xfId="10782" xr:uid="{00000000-0005-0000-0000-000045020000}"/>
    <cellStyle name="_BOQ of Rabigh IPP_Cause way-08-09-03---------_Outfall Structure_0819_2. Outfall Structure_1021_Apron Calc" xfId="10783" xr:uid="{00000000-0005-0000-0000-000046020000}"/>
    <cellStyle name="_BOQ of Rabigh IPP_Cause way-08-09-03---------_Outfall Structure_0820" xfId="10784" xr:uid="{00000000-0005-0000-0000-000047020000}"/>
    <cellStyle name="_BOQ of Rabigh IPP_Cause way-08-09-03---------_Outfall Structure_0820_2. Outfall Structure_1021" xfId="10785" xr:uid="{00000000-0005-0000-0000-000048020000}"/>
    <cellStyle name="_BOQ of Rabigh IPP_Cause way-08-09-03---------_Outfall Structure_0820_2. Outfall Structure_1021_2. Outfall Structure(riprap update)-1026" xfId="10786" xr:uid="{00000000-0005-0000-0000-000049020000}"/>
    <cellStyle name="_BOQ of Rabigh IPP_Cause way-08-09-03---------_Outfall Structure_0820_2. Outfall Structure_1021_2. Outfall Structure_1024" xfId="10787" xr:uid="{00000000-0005-0000-0000-00004A020000}"/>
    <cellStyle name="_BOQ of Rabigh IPP_Cause way-08-09-03---------_Outfall Structure_0820_2. Outfall Structure_1021_Apron Calc" xfId="10788" xr:uid="{00000000-0005-0000-0000-00004B020000}"/>
    <cellStyle name="_BOQ of Rabigh IPP_Cause way-08-09-03---------_Seawater intake pump station__common bay" xfId="10789" xr:uid="{00000000-0005-0000-0000-00004C020000}"/>
    <cellStyle name="_BOQ of Rabigh IPP_Cause way-08-09-03---------_Seawater intake pump station__common bay_2. Outfall Structure_1021" xfId="10790" xr:uid="{00000000-0005-0000-0000-00004D020000}"/>
    <cellStyle name="_BOQ of Rabigh IPP_Cause way-08-09-03---------_Seawater intake pump station__common bay_2. Outfall Structure_1021_2. Outfall Structure(riprap update)-1026" xfId="10791" xr:uid="{00000000-0005-0000-0000-00004E020000}"/>
    <cellStyle name="_BOQ of Rabigh IPP_Cause way-08-09-03---------_Seawater intake pump station__common bay_2. Outfall Structure_1021_2. Outfall Structure_1024" xfId="10792" xr:uid="{00000000-0005-0000-0000-00004F020000}"/>
    <cellStyle name="_BOQ of Rabigh IPP_Cause way-08-09-03---------_Seawater intake pump station__common bay_2. Outfall Structure_1021_Apron Calc" xfId="10793" xr:uid="{00000000-0005-0000-0000-000050020000}"/>
    <cellStyle name="_BOQ of Rabigh IPP_Cause way-08-09-03---------_Seawater intake pump station_0604(백)" xfId="10794" xr:uid="{00000000-0005-0000-0000-000051020000}"/>
    <cellStyle name="_BOQ of Rabigh IPP_Cause way-08-09-03---------_Seawater intake pump station_0604(백)_2. Outfall Structure_1021" xfId="10795" xr:uid="{00000000-0005-0000-0000-000052020000}"/>
    <cellStyle name="_BOQ of Rabigh IPP_Cause way-08-09-03---------_Seawater intake pump station_0604(백)_2. Outfall Structure_1021_2. Outfall Structure(riprap update)-1026" xfId="10796" xr:uid="{00000000-0005-0000-0000-000053020000}"/>
    <cellStyle name="_BOQ of Rabigh IPP_Cause way-08-09-03---------_Seawater intake pump station_0604(백)_2. Outfall Structure_1021_2. Outfall Structure_1024" xfId="10797" xr:uid="{00000000-0005-0000-0000-000054020000}"/>
    <cellStyle name="_BOQ of Rabigh IPP_Cause way-08-09-03---------_Seawater intake pump station_0604(백)_2. Outfall Structure_1021_Apron Calc" xfId="10798" xr:uid="{00000000-0005-0000-0000-000055020000}"/>
    <cellStyle name="_BOQ of Rabigh IPP_Cause way-08-09-03---------_Seawater intake pump station_0605" xfId="10799" xr:uid="{00000000-0005-0000-0000-000056020000}"/>
    <cellStyle name="_BOQ of Rabigh IPP_Cause way-08-09-03---------_Seawater intake pump station_0605_2. Outfall Structure_1021" xfId="10800" xr:uid="{00000000-0005-0000-0000-000057020000}"/>
    <cellStyle name="_BOQ of Rabigh IPP_Cause way-08-09-03---------_Seawater intake pump station_0605_2. Outfall Structure_1021_2. Outfall Structure(riprap update)-1026" xfId="10801" xr:uid="{00000000-0005-0000-0000-000058020000}"/>
    <cellStyle name="_BOQ of Rabigh IPP_Cause way-08-09-03---------_Seawater intake pump station_0605_2. Outfall Structure_1021_2. Outfall Structure_1024" xfId="10802" xr:uid="{00000000-0005-0000-0000-000059020000}"/>
    <cellStyle name="_BOQ of Rabigh IPP_Cause way-08-09-03---------_Seawater intake pump station_0605_2. Outfall Structure_1021_Apron Calc" xfId="10803" xr:uid="{00000000-0005-0000-0000-00005A020000}"/>
    <cellStyle name="_BOQ of Rabigh IPP_Cause way-08-09-03---------_Seawater intake pump station_Fore_Bay" xfId="10804" xr:uid="{00000000-0005-0000-0000-00005B020000}"/>
    <cellStyle name="_BOQ of Rabigh IPP_Cause way-08-09-03---------_Seawater intake pump station_Fore_Bay_2. Outfall Structure_1021" xfId="10805" xr:uid="{00000000-0005-0000-0000-00005C020000}"/>
    <cellStyle name="_BOQ of Rabigh IPP_Cause way-08-09-03---------_Seawater intake pump station_Fore_Bay_2. Outfall Structure_1021_2. Outfall Structure(riprap update)-1026" xfId="10806" xr:uid="{00000000-0005-0000-0000-00005D020000}"/>
    <cellStyle name="_BOQ of Rabigh IPP_Cause way-08-09-03---------_Seawater intake pump station_Fore_Bay_2. Outfall Structure_1021_2. Outfall Structure_1024" xfId="10807" xr:uid="{00000000-0005-0000-0000-00005E020000}"/>
    <cellStyle name="_BOQ of Rabigh IPP_Cause way-08-09-03---------_Seawater intake pump station_Fore_Bay_2. Outfall Structure_1021_Apron Calc" xfId="10808" xr:uid="{00000000-0005-0000-0000-00005F020000}"/>
    <cellStyle name="_BOQ of Rabigh IPP_Cause way-08-09-03---------_Seawater intake pump station_Pump_bay" xfId="10809" xr:uid="{00000000-0005-0000-0000-000060020000}"/>
    <cellStyle name="_BOQ of Rabigh IPP_Cause way-08-09-03---------_Seawater intake pump station_Pump_bay_2. Outfall Structure_1021" xfId="10810" xr:uid="{00000000-0005-0000-0000-000061020000}"/>
    <cellStyle name="_BOQ of Rabigh IPP_Cause way-08-09-03---------_Seawater intake pump station_Pump_bay_2. Outfall Structure_1021_2. Outfall Structure(riprap update)-1026" xfId="10811" xr:uid="{00000000-0005-0000-0000-000062020000}"/>
    <cellStyle name="_BOQ of Rabigh IPP_Cause way-08-09-03---------_Seawater intake pump station_Pump_bay_2. Outfall Structure_1021_2. Outfall Structure_1024" xfId="10812" xr:uid="{00000000-0005-0000-0000-000063020000}"/>
    <cellStyle name="_BOQ of Rabigh IPP_Cause way-08-09-03---------_Seawater intake pump station_Pump_bay_2. Outfall Structure_1021_Apron Calc" xfId="10813" xr:uid="{00000000-0005-0000-0000-000064020000}"/>
    <cellStyle name="_BOQ of Rabigh IPP_Cause way-08-09-03---------_가져 갈것" xfId="10814" xr:uid="{00000000-0005-0000-0000-000065020000}"/>
    <cellStyle name="_BOQ of Rabigh IPP-Jetty--08-09-09" xfId="10815" xr:uid="{00000000-0005-0000-0000-000066020000}"/>
    <cellStyle name="_Case 1" xfId="10816" xr:uid="{00000000-0005-0000-0000-000067020000}"/>
    <cellStyle name="_Case 3" xfId="10817" xr:uid="{00000000-0005-0000-0000-000068020000}"/>
    <cellStyle name="_COM_m_6-1" xfId="10818" xr:uid="{00000000-0005-0000-0000-000069020000}"/>
    <cellStyle name="_DC요청서류(수정분)" xfId="211" xr:uid="{00000000-0005-0000-0000-00006A020000}"/>
    <cellStyle name="_FCST (2)" xfId="212" xr:uid="{00000000-0005-0000-0000-00006B020000}"/>
    <cellStyle name="_Form작업" xfId="10819" xr:uid="{00000000-0005-0000-0000-00006C020000}"/>
    <cellStyle name="_HISTORY" xfId="213" xr:uid="{00000000-0005-0000-0000-00006D020000}"/>
    <cellStyle name="_laroux" xfId="214" xr:uid="{00000000-0005-0000-0000-00006E020000}"/>
    <cellStyle name="_laroux_1" xfId="215" xr:uid="{00000000-0005-0000-0000-00006F020000}"/>
    <cellStyle name="_NEGS_1화 [0]_nh_x0010_통화 [0]_OCT-Price" xfId="216" xr:uid="{00000000-0005-0000-0000-000070020000}"/>
    <cellStyle name="_Oxidation Basin (1)" xfId="10820" xr:uid="{00000000-0005-0000-0000-000071020000}"/>
    <cellStyle name="_Oxidation Basin(비교물량집계)" xfId="10821" xr:uid="{00000000-0005-0000-0000-000072020000}"/>
    <cellStyle name="_PC물량(최종09.18)" xfId="217" xr:uid="{00000000-0005-0000-0000-000073020000}"/>
    <cellStyle name="_PIPE" xfId="10822" xr:uid="{00000000-0005-0000-0000-000074020000}"/>
    <cellStyle name="_PIPE_1. General" xfId="10823" xr:uid="{00000000-0005-0000-0000-000075020000}"/>
    <cellStyle name="_PIPE_1. General-IFC" xfId="10824" xr:uid="{00000000-0005-0000-0000-000076020000}"/>
    <cellStyle name="_PIPE_2. Fore bay" xfId="10825" xr:uid="{00000000-0005-0000-0000-000077020000}"/>
    <cellStyle name="_PIPE_2. Fore_Bay" xfId="10826" xr:uid="{00000000-0005-0000-0000-000078020000}"/>
    <cellStyle name="_PIPE_2. Fore_Bay(0613_최종)" xfId="10827" xr:uid="{00000000-0005-0000-0000-000079020000}"/>
    <cellStyle name="_PIPE_2. Fore_Bay(0613_최종)_2. Outfall Structure_1021" xfId="10828" xr:uid="{00000000-0005-0000-0000-00007A020000}"/>
    <cellStyle name="_PIPE_2. Fore_Bay(0613_최종)_2. Outfall Structure_1021_2. Outfall Structure(riprap update)-1026" xfId="10829" xr:uid="{00000000-0005-0000-0000-00007B020000}"/>
    <cellStyle name="_PIPE_2. Fore_Bay(0613_최종)_2. Outfall Structure_1021_2. Outfall Structure_1024" xfId="10830" xr:uid="{00000000-0005-0000-0000-00007C020000}"/>
    <cellStyle name="_PIPE_2. Fore_Bay(0613_최종)_2. Outfall Structure_1021_Apron Calc" xfId="10831" xr:uid="{00000000-0005-0000-0000-00007D020000}"/>
    <cellStyle name="_PIPE_2. Fore_Bay_2. Outfall Structure_1021" xfId="10832" xr:uid="{00000000-0005-0000-0000-00007E020000}"/>
    <cellStyle name="_PIPE_2. Fore_Bay_2. Outfall Structure_1021_2. Outfall Structure(riprap update)-1026" xfId="10833" xr:uid="{00000000-0005-0000-0000-00007F020000}"/>
    <cellStyle name="_PIPE_2. Fore_Bay_2. Outfall Structure_1021_2. Outfall Structure_1024" xfId="10834" xr:uid="{00000000-0005-0000-0000-000080020000}"/>
    <cellStyle name="_PIPE_2. Fore_Bay_2. Outfall Structure_1021_Apron Calc" xfId="10835" xr:uid="{00000000-0005-0000-0000-000081020000}"/>
    <cellStyle name="_PIPE_2. Outfall Structure(riprap update)-1026" xfId="10836" xr:uid="{00000000-0005-0000-0000-000082020000}"/>
    <cellStyle name="_PIPE_2. Outfall Structure_0820" xfId="10837" xr:uid="{00000000-0005-0000-0000-000083020000}"/>
    <cellStyle name="_PIPE_2. Outfall Structure_0829" xfId="10838" xr:uid="{00000000-0005-0000-0000-000084020000}"/>
    <cellStyle name="_PIPE_2. Outfall Structure_1024" xfId="10839" xr:uid="{00000000-0005-0000-0000-000085020000}"/>
    <cellStyle name="_PIPE_2. Sump" xfId="10840" xr:uid="{00000000-0005-0000-0000-000086020000}"/>
    <cellStyle name="_PIPE_2. Sump_2. Outfall Structure_1021" xfId="10841" xr:uid="{00000000-0005-0000-0000-000087020000}"/>
    <cellStyle name="_PIPE_2. Sump_2. Outfall Structure_1021_2. Outfall Structure(riprap update)-1026" xfId="10842" xr:uid="{00000000-0005-0000-0000-000088020000}"/>
    <cellStyle name="_PIPE_2. Sump_2. Outfall Structure_1021_2. Outfall Structure_1024" xfId="10843" xr:uid="{00000000-0005-0000-0000-000089020000}"/>
    <cellStyle name="_PIPE_2. Sump_2. Outfall Structure_1021_Apron Calc" xfId="10844" xr:uid="{00000000-0005-0000-0000-00008A020000}"/>
    <cellStyle name="_PIPE_3. Appendix" xfId="10845" xr:uid="{00000000-0005-0000-0000-00008B020000}"/>
    <cellStyle name="_PIPE_3. Common bay (0713)_철근수정" xfId="10846" xr:uid="{00000000-0005-0000-0000-00008C020000}"/>
    <cellStyle name="_PIPE_3. Common bay (0713)_철근수정_2. Outfall Structure_1021" xfId="10847" xr:uid="{00000000-0005-0000-0000-00008D020000}"/>
    <cellStyle name="_PIPE_3. Common bay (0713)_철근수정_2. Outfall Structure_1021_2. Outfall Structure(riprap update)-1026" xfId="10848" xr:uid="{00000000-0005-0000-0000-00008E020000}"/>
    <cellStyle name="_PIPE_3. Common bay (0713)_철근수정_2. Outfall Structure_1021_2. Outfall Structure_1024" xfId="10849" xr:uid="{00000000-0005-0000-0000-00008F020000}"/>
    <cellStyle name="_PIPE_3. Common bay (0713)_철근수정_2. Outfall Structure_1021_Apron Calc" xfId="10850" xr:uid="{00000000-0005-0000-0000-000090020000}"/>
    <cellStyle name="_PIPE_3. Common bay __수정-0804 -1" xfId="10851" xr:uid="{00000000-0005-0000-0000-000091020000}"/>
    <cellStyle name="_PIPE_3. Common bay __수정-0804 -1_2. Outfall Structure_1021" xfId="10852" xr:uid="{00000000-0005-0000-0000-000092020000}"/>
    <cellStyle name="_PIPE_3. Common bay __수정-0804 -1_2. Outfall Structure_1021_2. Outfall Structure(riprap update)-1026" xfId="10853" xr:uid="{00000000-0005-0000-0000-000093020000}"/>
    <cellStyle name="_PIPE_3. Common bay __수정-0804 -1_2. Outfall Structure_1021_2. Outfall Structure_1024" xfId="10854" xr:uid="{00000000-0005-0000-0000-000094020000}"/>
    <cellStyle name="_PIPE_3. Common bay __수정-0804 -1_2. Outfall Structure_1021_Apron Calc" xfId="10855" xr:uid="{00000000-0005-0000-0000-000095020000}"/>
    <cellStyle name="_PIPE_3. Common_bay" xfId="10856" xr:uid="{00000000-0005-0000-0000-000096020000}"/>
    <cellStyle name="_PIPE_3. Common_bay_2. Outfall Structure_1021" xfId="10857" xr:uid="{00000000-0005-0000-0000-000097020000}"/>
    <cellStyle name="_PIPE_3. Common_bay_2. Outfall Structure_1021_2. Outfall Structure(riprap update)-1026" xfId="10858" xr:uid="{00000000-0005-0000-0000-000098020000}"/>
    <cellStyle name="_PIPE_3. Common_bay_2. Outfall Structure_1021_2. Outfall Structure_1024" xfId="10859" xr:uid="{00000000-0005-0000-0000-000099020000}"/>
    <cellStyle name="_PIPE_3. Common_bay_2. Outfall Structure_1021_Apron Calc" xfId="10860" xr:uid="{00000000-0005-0000-0000-00009A020000}"/>
    <cellStyle name="_PIPE_4. Pump_bay" xfId="10861" xr:uid="{00000000-0005-0000-0000-00009B020000}"/>
    <cellStyle name="_PIPE_4. Pump_bay_2. Outfall Structure_1021" xfId="10862" xr:uid="{00000000-0005-0000-0000-00009C020000}"/>
    <cellStyle name="_PIPE_4. Pump_bay_2. Outfall Structure_1021_2. Outfall Structure(riprap update)-1026" xfId="10863" xr:uid="{00000000-0005-0000-0000-00009D020000}"/>
    <cellStyle name="_PIPE_4. Pump_bay_2. Outfall Structure_1021_2. Outfall Structure_1024" xfId="10864" xr:uid="{00000000-0005-0000-0000-00009E020000}"/>
    <cellStyle name="_PIPE_4. Pump_bay_2. Outfall Structure_1021_Apron Calc" xfId="10865" xr:uid="{00000000-0005-0000-0000-00009F020000}"/>
    <cellStyle name="_PIPE_4. Pump_bay-07dddd26 (version 1)" xfId="10866" xr:uid="{00000000-0005-0000-0000-0000A0020000}"/>
    <cellStyle name="_PIPE_4. Pump_bay-07dddd26 (version 1)_2. Outfall Structure_1021" xfId="10867" xr:uid="{00000000-0005-0000-0000-0000A1020000}"/>
    <cellStyle name="_PIPE_4. Pump_bay-07dddd26 (version 1)_2. Outfall Structure_1021_2. Outfall Structure(riprap update)-1026" xfId="10868" xr:uid="{00000000-0005-0000-0000-0000A2020000}"/>
    <cellStyle name="_PIPE_4. Pump_bay-07dddd26 (version 1)_2. Outfall Structure_1021_2. Outfall Structure_1024" xfId="10869" xr:uid="{00000000-0005-0000-0000-0000A3020000}"/>
    <cellStyle name="_PIPE_4. Pump_bay-07dddd26 (version 1)_2. Outfall Structure_1021_Apron Calc" xfId="10870" xr:uid="{00000000-0005-0000-0000-0000A4020000}"/>
    <cellStyle name="_PIPE_5. Appendix" xfId="10871" xr:uid="{00000000-0005-0000-0000-0000A5020000}"/>
    <cellStyle name="_PIPE_5. Appendix_2. Outfall Structure_1021" xfId="10872" xr:uid="{00000000-0005-0000-0000-0000A6020000}"/>
    <cellStyle name="_PIPE_5. Appendix_2. Outfall Structure_1021_2. Outfall Structure(riprap update)-1026" xfId="10873" xr:uid="{00000000-0005-0000-0000-0000A7020000}"/>
    <cellStyle name="_PIPE_5. Appendix_2. Outfall Structure_1021_2. Outfall Structure_1024" xfId="10874" xr:uid="{00000000-0005-0000-0000-0000A8020000}"/>
    <cellStyle name="_PIPE_5. Appendix_2. Outfall Structure_1021_Apron Calc" xfId="10875" xr:uid="{00000000-0005-0000-0000-0000A9020000}"/>
    <cellStyle name="_PIPE_5. FIRE WATER PUMP BAY" xfId="10876" xr:uid="{00000000-0005-0000-0000-0000AA020000}"/>
    <cellStyle name="_PIPE_5. FIRE WATER PUMP BAY_2. Outfall Structure_1021" xfId="10877" xr:uid="{00000000-0005-0000-0000-0000AB020000}"/>
    <cellStyle name="_PIPE_5. FIRE WATER PUMP BAY_2. Outfall Structure_1021_2. Outfall Structure(riprap update)-1026" xfId="10878" xr:uid="{00000000-0005-0000-0000-0000AC020000}"/>
    <cellStyle name="_PIPE_5. FIRE WATER PUMP BAY_2. Outfall Structure_1021_2. Outfall Structure_1024" xfId="10879" xr:uid="{00000000-0005-0000-0000-0000AD020000}"/>
    <cellStyle name="_PIPE_5. FIRE WATER PUMP BAY_2. Outfall Structure_1021_Apron Calc" xfId="10880" xr:uid="{00000000-0005-0000-0000-0000AE020000}"/>
    <cellStyle name="_PIPE_5. FIRE WATER PUMP BAY2" xfId="10881" xr:uid="{00000000-0005-0000-0000-0000AF020000}"/>
    <cellStyle name="_PIPE_5. FIRE WATER PUMP BAY2_2. Outfall Structure_1021" xfId="10882" xr:uid="{00000000-0005-0000-0000-0000B0020000}"/>
    <cellStyle name="_PIPE_5. FIRE WATER PUMP BAY2_2. Outfall Structure_1021_2. Outfall Structure(riprap update)-1026" xfId="10883" xr:uid="{00000000-0005-0000-0000-0000B1020000}"/>
    <cellStyle name="_PIPE_5. FIRE WATER PUMP BAY2_2. Outfall Structure_1021_2. Outfall Structure_1024" xfId="10884" xr:uid="{00000000-0005-0000-0000-0000B2020000}"/>
    <cellStyle name="_PIPE_5. FIRE WATER PUMP BAY2_2. Outfall Structure_1021_Apron Calc" xfId="10885" xr:uid="{00000000-0005-0000-0000-0000B3020000}"/>
    <cellStyle name="_PIPE_6. Appendix" xfId="10886" xr:uid="{00000000-0005-0000-0000-0000B4020000}"/>
    <cellStyle name="_PIPE_6. Appendix (version 1)" xfId="10887" xr:uid="{00000000-0005-0000-0000-0000B5020000}"/>
    <cellStyle name="_PIPE_6. Appendix (version 1)_2. Outfall Structure_1021" xfId="10888" xr:uid="{00000000-0005-0000-0000-0000B6020000}"/>
    <cellStyle name="_PIPE_6. Appendix (version 1)_2. Outfall Structure_1021_2. Outfall Structure(riprap update)-1026" xfId="10889" xr:uid="{00000000-0005-0000-0000-0000B7020000}"/>
    <cellStyle name="_PIPE_6. Appendix (version 1)_2. Outfall Structure_1021_2. Outfall Structure_1024" xfId="10890" xr:uid="{00000000-0005-0000-0000-0000B8020000}"/>
    <cellStyle name="_PIPE_6. Appendix (version 1)_2. Outfall Structure_1021_Apron Calc" xfId="10891" xr:uid="{00000000-0005-0000-0000-0000B9020000}"/>
    <cellStyle name="_PIPE_6. Appendix_2. Outfall Structure_1021" xfId="10892" xr:uid="{00000000-0005-0000-0000-0000BA020000}"/>
    <cellStyle name="_PIPE_6. Appendix_2. Outfall Structure_1021_2. Outfall Structure(riprap update)-1026" xfId="10893" xr:uid="{00000000-0005-0000-0000-0000BB020000}"/>
    <cellStyle name="_PIPE_6. Appendix_2. Outfall Structure_1021_2. Outfall Structure_1024" xfId="10894" xr:uid="{00000000-0005-0000-0000-0000BC020000}"/>
    <cellStyle name="_PIPE_6. Appendix_2. Outfall Structure_1021_Apron Calc" xfId="10895" xr:uid="{00000000-0005-0000-0000-0000BD020000}"/>
    <cellStyle name="_PIPE_ad" xfId="10896" xr:uid="{00000000-0005-0000-0000-0000BE020000}"/>
    <cellStyle name="_PIPE_ad_2. Outfall Structure_1021" xfId="10897" xr:uid="{00000000-0005-0000-0000-0000BF020000}"/>
    <cellStyle name="_PIPE_ad_2. Outfall Structure_1021_2. Outfall Structure(riprap update)-1026" xfId="10898" xr:uid="{00000000-0005-0000-0000-0000C0020000}"/>
    <cellStyle name="_PIPE_ad_2. Outfall Structure_1021_2. Outfall Structure_1024" xfId="10899" xr:uid="{00000000-0005-0000-0000-0000C1020000}"/>
    <cellStyle name="_PIPE_ad_2. Outfall Structure_1021_Apron Calc" xfId="10900" xr:uid="{00000000-0005-0000-0000-0000C2020000}"/>
    <cellStyle name="_PIPE_Apron Calc" xfId="10901" xr:uid="{00000000-0005-0000-0000-0000C3020000}"/>
    <cellStyle name="_PIPE_Baffle" xfId="10902" xr:uid="{00000000-0005-0000-0000-0000C4020000}"/>
    <cellStyle name="_PIPE_Book2" xfId="10903" xr:uid="{00000000-0005-0000-0000-0000C5020000}"/>
    <cellStyle name="_PIPE_Book2_2. Outfall Structure_1021" xfId="10904" xr:uid="{00000000-0005-0000-0000-0000C6020000}"/>
    <cellStyle name="_PIPE_Book2_2. Outfall Structure_1021_2. Outfall Structure(riprap update)-1026" xfId="10905" xr:uid="{00000000-0005-0000-0000-0000C7020000}"/>
    <cellStyle name="_PIPE_Book2_2. Outfall Structure_1021_2. Outfall Structure_1024" xfId="10906" xr:uid="{00000000-0005-0000-0000-0000C8020000}"/>
    <cellStyle name="_PIPE_Book2_2. Outfall Structure_1021_Apron Calc" xfId="10907" xr:uid="{00000000-0005-0000-0000-0000C9020000}"/>
    <cellStyle name="_PIPE_External check" xfId="10908" xr:uid="{00000000-0005-0000-0000-0000CA020000}"/>
    <cellStyle name="_PIPE_External check_2. Outfall Structure_1021" xfId="10909" xr:uid="{00000000-0005-0000-0000-0000CB020000}"/>
    <cellStyle name="_PIPE_External check_2. Outfall Structure_1021_2. Outfall Structure(riprap update)-1026" xfId="10910" xr:uid="{00000000-0005-0000-0000-0000CC020000}"/>
    <cellStyle name="_PIPE_External check_2. Outfall Structure_1021_2. Outfall Structure_1024" xfId="10911" xr:uid="{00000000-0005-0000-0000-0000CD020000}"/>
    <cellStyle name="_PIPE_External check_2. Outfall Structure_1021_Apron Calc" xfId="10912" xr:uid="{00000000-0005-0000-0000-0000CE020000}"/>
    <cellStyle name="_PIPE_outfall structure calculation" xfId="10913" xr:uid="{00000000-0005-0000-0000-0000CF020000}"/>
    <cellStyle name="_PIPE_Outfall Structure_0817" xfId="10914" xr:uid="{00000000-0005-0000-0000-0000D0020000}"/>
    <cellStyle name="_PIPE_Outfall Structure_0817_2. Outfall Structure_1021" xfId="10915" xr:uid="{00000000-0005-0000-0000-0000D1020000}"/>
    <cellStyle name="_PIPE_Outfall Structure_0817_2. Outfall Structure_1021_2. Outfall Structure(riprap update)-1026" xfId="10916" xr:uid="{00000000-0005-0000-0000-0000D2020000}"/>
    <cellStyle name="_PIPE_Outfall Structure_0817_2. Outfall Structure_1021_2. Outfall Structure_1024" xfId="10917" xr:uid="{00000000-0005-0000-0000-0000D3020000}"/>
    <cellStyle name="_PIPE_Outfall Structure_0817_2. Outfall Structure_1021_Apron Calc" xfId="10918" xr:uid="{00000000-0005-0000-0000-0000D4020000}"/>
    <cellStyle name="_PIPE_Outfall Structure_0818" xfId="10919" xr:uid="{00000000-0005-0000-0000-0000D5020000}"/>
    <cellStyle name="_PIPE_Outfall Structure_0818_2. Outfall Structure_1021" xfId="10920" xr:uid="{00000000-0005-0000-0000-0000D6020000}"/>
    <cellStyle name="_PIPE_Outfall Structure_0818_2. Outfall Structure_1021_2. Outfall Structure(riprap update)-1026" xfId="10921" xr:uid="{00000000-0005-0000-0000-0000D7020000}"/>
    <cellStyle name="_PIPE_Outfall Structure_0818_2. Outfall Structure_1021_2. Outfall Structure_1024" xfId="10922" xr:uid="{00000000-0005-0000-0000-0000D8020000}"/>
    <cellStyle name="_PIPE_Outfall Structure_0818_2. Outfall Structure_1021_Apron Calc" xfId="10923" xr:uid="{00000000-0005-0000-0000-0000D9020000}"/>
    <cellStyle name="_PIPE_Outfall Structure_0819" xfId="10924" xr:uid="{00000000-0005-0000-0000-0000DA020000}"/>
    <cellStyle name="_PIPE_Outfall Structure_0819_2. Outfall Structure_1021" xfId="10925" xr:uid="{00000000-0005-0000-0000-0000DB020000}"/>
    <cellStyle name="_PIPE_Outfall Structure_0819_2. Outfall Structure_1021_2. Outfall Structure(riprap update)-1026" xfId="10926" xr:uid="{00000000-0005-0000-0000-0000DC020000}"/>
    <cellStyle name="_PIPE_Outfall Structure_0819_2. Outfall Structure_1021_2. Outfall Structure_1024" xfId="10927" xr:uid="{00000000-0005-0000-0000-0000DD020000}"/>
    <cellStyle name="_PIPE_Outfall Structure_0819_2. Outfall Structure_1021_Apron Calc" xfId="10928" xr:uid="{00000000-0005-0000-0000-0000DE020000}"/>
    <cellStyle name="_PIPE_Outfall Structure_0820" xfId="10929" xr:uid="{00000000-0005-0000-0000-0000DF020000}"/>
    <cellStyle name="_PIPE_Outfall Structure_0820_2. Outfall Structure_1021" xfId="10930" xr:uid="{00000000-0005-0000-0000-0000E0020000}"/>
    <cellStyle name="_PIPE_Outfall Structure_0820_2. Outfall Structure_1021_2. Outfall Structure(riprap update)-1026" xfId="10931" xr:uid="{00000000-0005-0000-0000-0000E1020000}"/>
    <cellStyle name="_PIPE_Outfall Structure_0820_2. Outfall Structure_1021_2. Outfall Structure_1024" xfId="10932" xr:uid="{00000000-0005-0000-0000-0000E2020000}"/>
    <cellStyle name="_PIPE_Outfall Structure_0820_2. Outfall Structure_1021_Apron Calc" xfId="10933" xr:uid="{00000000-0005-0000-0000-0000E3020000}"/>
    <cellStyle name="_PIPE_Seawater intake pump station__common bay" xfId="10934" xr:uid="{00000000-0005-0000-0000-0000E4020000}"/>
    <cellStyle name="_PIPE_Seawater intake pump station__common bay_2. Outfall Structure_1021" xfId="10935" xr:uid="{00000000-0005-0000-0000-0000E5020000}"/>
    <cellStyle name="_PIPE_Seawater intake pump station__common bay_2. Outfall Structure_1021_2. Outfall Structure(riprap update)-1026" xfId="10936" xr:uid="{00000000-0005-0000-0000-0000E6020000}"/>
    <cellStyle name="_PIPE_Seawater intake pump station__common bay_2. Outfall Structure_1021_2. Outfall Structure_1024" xfId="10937" xr:uid="{00000000-0005-0000-0000-0000E7020000}"/>
    <cellStyle name="_PIPE_Seawater intake pump station__common bay_2. Outfall Structure_1021_Apron Calc" xfId="10938" xr:uid="{00000000-0005-0000-0000-0000E8020000}"/>
    <cellStyle name="_PIPE_Seawater intake pump station_0604(백)" xfId="10939" xr:uid="{00000000-0005-0000-0000-0000E9020000}"/>
    <cellStyle name="_PIPE_Seawater intake pump station_0604(백)_2. Outfall Structure_1021" xfId="10940" xr:uid="{00000000-0005-0000-0000-0000EA020000}"/>
    <cellStyle name="_PIPE_Seawater intake pump station_0604(백)_2. Outfall Structure_1021_2. Outfall Structure(riprap update)-1026" xfId="10941" xr:uid="{00000000-0005-0000-0000-0000EB020000}"/>
    <cellStyle name="_PIPE_Seawater intake pump station_0604(백)_2. Outfall Structure_1021_2. Outfall Structure_1024" xfId="10942" xr:uid="{00000000-0005-0000-0000-0000EC020000}"/>
    <cellStyle name="_PIPE_Seawater intake pump station_0604(백)_2. Outfall Structure_1021_Apron Calc" xfId="10943" xr:uid="{00000000-0005-0000-0000-0000ED020000}"/>
    <cellStyle name="_PIPE_Seawater intake pump station_0605" xfId="10944" xr:uid="{00000000-0005-0000-0000-0000EE020000}"/>
    <cellStyle name="_PIPE_Seawater intake pump station_0605_2. Outfall Structure_1021" xfId="10945" xr:uid="{00000000-0005-0000-0000-0000EF020000}"/>
    <cellStyle name="_PIPE_Seawater intake pump station_0605_2. Outfall Structure_1021_2. Outfall Structure(riprap update)-1026" xfId="10946" xr:uid="{00000000-0005-0000-0000-0000F0020000}"/>
    <cellStyle name="_PIPE_Seawater intake pump station_0605_2. Outfall Structure_1021_2. Outfall Structure_1024" xfId="10947" xr:uid="{00000000-0005-0000-0000-0000F1020000}"/>
    <cellStyle name="_PIPE_Seawater intake pump station_0605_2. Outfall Structure_1021_Apron Calc" xfId="10948" xr:uid="{00000000-0005-0000-0000-0000F2020000}"/>
    <cellStyle name="_PIPE_Seawater intake pump station_Fore_Bay" xfId="10949" xr:uid="{00000000-0005-0000-0000-0000F3020000}"/>
    <cellStyle name="_PIPE_Seawater intake pump station_Fore_Bay_2. Outfall Structure_1021" xfId="10950" xr:uid="{00000000-0005-0000-0000-0000F4020000}"/>
    <cellStyle name="_PIPE_Seawater intake pump station_Fore_Bay_2. Outfall Structure_1021_2. Outfall Structure(riprap update)-1026" xfId="10951" xr:uid="{00000000-0005-0000-0000-0000F5020000}"/>
    <cellStyle name="_PIPE_Seawater intake pump station_Fore_Bay_2. Outfall Structure_1021_2. Outfall Structure_1024" xfId="10952" xr:uid="{00000000-0005-0000-0000-0000F6020000}"/>
    <cellStyle name="_PIPE_Seawater intake pump station_Fore_Bay_2. Outfall Structure_1021_Apron Calc" xfId="10953" xr:uid="{00000000-0005-0000-0000-0000F7020000}"/>
    <cellStyle name="_PIPE_Seawater intake pump station_Pump_bay" xfId="10954" xr:uid="{00000000-0005-0000-0000-0000F8020000}"/>
    <cellStyle name="_PIPE_Seawater intake pump station_Pump_bay_2. Outfall Structure_1021" xfId="10955" xr:uid="{00000000-0005-0000-0000-0000F9020000}"/>
    <cellStyle name="_PIPE_Seawater intake pump station_Pump_bay_2. Outfall Structure_1021_2. Outfall Structure(riprap update)-1026" xfId="10956" xr:uid="{00000000-0005-0000-0000-0000FA020000}"/>
    <cellStyle name="_PIPE_Seawater intake pump station_Pump_bay_2. Outfall Structure_1021_2. Outfall Structure_1024" xfId="10957" xr:uid="{00000000-0005-0000-0000-0000FB020000}"/>
    <cellStyle name="_PIPE_Seawater intake pump station_Pump_bay_2. Outfall Structure_1021_Apron Calc" xfId="10958" xr:uid="{00000000-0005-0000-0000-0000FC020000}"/>
    <cellStyle name="_PIPE_가져 갈것" xfId="10959" xr:uid="{00000000-0005-0000-0000-0000FD020000}"/>
    <cellStyle name="_PM구분안" xfId="218" xr:uid="{00000000-0005-0000-0000-0000FE020000}"/>
    <cellStyle name="_port" xfId="219" xr:uid="{00000000-0005-0000-0000-0000FF020000}"/>
    <cellStyle name="_PRICE" xfId="220" xr:uid="{00000000-0005-0000-0000-000000030000}"/>
    <cellStyle name="_Ras Azzour IWPP" xfId="10960" xr:uid="{00000000-0005-0000-0000-000001030000}"/>
    <cellStyle name="_Ras Azzour IWPP_1. General" xfId="10961" xr:uid="{00000000-0005-0000-0000-000002030000}"/>
    <cellStyle name="_Ras Azzour IWPP_1. General-IFC" xfId="10962" xr:uid="{00000000-0005-0000-0000-000003030000}"/>
    <cellStyle name="_Ras Azzour IWPP_2. Fore bay" xfId="10963" xr:uid="{00000000-0005-0000-0000-000004030000}"/>
    <cellStyle name="_Ras Azzour IWPP_2. Fore_Bay" xfId="10964" xr:uid="{00000000-0005-0000-0000-000005030000}"/>
    <cellStyle name="_Ras Azzour IWPP_2. Fore_Bay(0613_최종)" xfId="10965" xr:uid="{00000000-0005-0000-0000-000006030000}"/>
    <cellStyle name="_Ras Azzour IWPP_2. Fore_Bay(0613_최종)_2. Outfall Structure_1021" xfId="10966" xr:uid="{00000000-0005-0000-0000-000007030000}"/>
    <cellStyle name="_Ras Azzour IWPP_2. Fore_Bay(0613_최종)_2. Outfall Structure_1021_2. Outfall Structure(riprap update)-1026" xfId="10967" xr:uid="{00000000-0005-0000-0000-000008030000}"/>
    <cellStyle name="_Ras Azzour IWPP_2. Fore_Bay(0613_최종)_2. Outfall Structure_1021_2. Outfall Structure_1024" xfId="10968" xr:uid="{00000000-0005-0000-0000-000009030000}"/>
    <cellStyle name="_Ras Azzour IWPP_2. Fore_Bay(0613_최종)_2. Outfall Structure_1021_Apron Calc" xfId="10969" xr:uid="{00000000-0005-0000-0000-00000A030000}"/>
    <cellStyle name="_Ras Azzour IWPP_2. Fore_Bay_2. Outfall Structure_1021" xfId="10970" xr:uid="{00000000-0005-0000-0000-00000B030000}"/>
    <cellStyle name="_Ras Azzour IWPP_2. Fore_Bay_2. Outfall Structure_1021_2. Outfall Structure(riprap update)-1026" xfId="10971" xr:uid="{00000000-0005-0000-0000-00000C030000}"/>
    <cellStyle name="_Ras Azzour IWPP_2. Fore_Bay_2. Outfall Structure_1021_2. Outfall Structure_1024" xfId="10972" xr:uid="{00000000-0005-0000-0000-00000D030000}"/>
    <cellStyle name="_Ras Azzour IWPP_2. Fore_Bay_2. Outfall Structure_1021_Apron Calc" xfId="10973" xr:uid="{00000000-0005-0000-0000-00000E030000}"/>
    <cellStyle name="_Ras Azzour IWPP_2. Outfall Structure(riprap update)-1026" xfId="10974" xr:uid="{00000000-0005-0000-0000-00000F030000}"/>
    <cellStyle name="_Ras Azzour IWPP_2. Outfall Structure_0820" xfId="10975" xr:uid="{00000000-0005-0000-0000-000010030000}"/>
    <cellStyle name="_Ras Azzour IWPP_2. Outfall Structure_0829" xfId="10976" xr:uid="{00000000-0005-0000-0000-000011030000}"/>
    <cellStyle name="_Ras Azzour IWPP_2. Outfall Structure_1024" xfId="10977" xr:uid="{00000000-0005-0000-0000-000012030000}"/>
    <cellStyle name="_Ras Azzour IWPP_2. Sump" xfId="10978" xr:uid="{00000000-0005-0000-0000-000013030000}"/>
    <cellStyle name="_Ras Azzour IWPP_2. Sump_2. Outfall Structure_1021" xfId="10979" xr:uid="{00000000-0005-0000-0000-000014030000}"/>
    <cellStyle name="_Ras Azzour IWPP_2. Sump_2. Outfall Structure_1021_2. Outfall Structure(riprap update)-1026" xfId="10980" xr:uid="{00000000-0005-0000-0000-000015030000}"/>
    <cellStyle name="_Ras Azzour IWPP_2. Sump_2. Outfall Structure_1021_2. Outfall Structure_1024" xfId="10981" xr:uid="{00000000-0005-0000-0000-000016030000}"/>
    <cellStyle name="_Ras Azzour IWPP_2. Sump_2. Outfall Structure_1021_Apron Calc" xfId="10982" xr:uid="{00000000-0005-0000-0000-000017030000}"/>
    <cellStyle name="_Ras Azzour IWPP_3. Appendix" xfId="10983" xr:uid="{00000000-0005-0000-0000-000018030000}"/>
    <cellStyle name="_Ras Azzour IWPP_3. Common bay (0713)_철근수정" xfId="10984" xr:uid="{00000000-0005-0000-0000-000019030000}"/>
    <cellStyle name="_Ras Azzour IWPP_3. Common bay (0713)_철근수정_2. Outfall Structure_1021" xfId="10985" xr:uid="{00000000-0005-0000-0000-00001A030000}"/>
    <cellStyle name="_Ras Azzour IWPP_3. Common bay (0713)_철근수정_2. Outfall Structure_1021_2. Outfall Structure(riprap update)-1026" xfId="10986" xr:uid="{00000000-0005-0000-0000-00001B030000}"/>
    <cellStyle name="_Ras Azzour IWPP_3. Common bay (0713)_철근수정_2. Outfall Structure_1021_2. Outfall Structure_1024" xfId="10987" xr:uid="{00000000-0005-0000-0000-00001C030000}"/>
    <cellStyle name="_Ras Azzour IWPP_3. Common bay (0713)_철근수정_2. Outfall Structure_1021_Apron Calc" xfId="10988" xr:uid="{00000000-0005-0000-0000-00001D030000}"/>
    <cellStyle name="_Ras Azzour IWPP_3. Common bay __수정-0804 -1" xfId="10989" xr:uid="{00000000-0005-0000-0000-00001E030000}"/>
    <cellStyle name="_Ras Azzour IWPP_3. Common bay __수정-0804 -1_2. Outfall Structure_1021" xfId="10990" xr:uid="{00000000-0005-0000-0000-00001F030000}"/>
    <cellStyle name="_Ras Azzour IWPP_3. Common bay __수정-0804 -1_2. Outfall Structure_1021_2. Outfall Structure(riprap update)-1026" xfId="10991" xr:uid="{00000000-0005-0000-0000-000020030000}"/>
    <cellStyle name="_Ras Azzour IWPP_3. Common bay __수정-0804 -1_2. Outfall Structure_1021_2. Outfall Structure_1024" xfId="10992" xr:uid="{00000000-0005-0000-0000-000021030000}"/>
    <cellStyle name="_Ras Azzour IWPP_3. Common bay __수정-0804 -1_2. Outfall Structure_1021_Apron Calc" xfId="10993" xr:uid="{00000000-0005-0000-0000-000022030000}"/>
    <cellStyle name="_Ras Azzour IWPP_3. Common_bay" xfId="10994" xr:uid="{00000000-0005-0000-0000-000023030000}"/>
    <cellStyle name="_Ras Azzour IWPP_3. Common_bay_2. Outfall Structure_1021" xfId="10995" xr:uid="{00000000-0005-0000-0000-000024030000}"/>
    <cellStyle name="_Ras Azzour IWPP_3. Common_bay_2. Outfall Structure_1021_2. Outfall Structure(riprap update)-1026" xfId="10996" xr:uid="{00000000-0005-0000-0000-000025030000}"/>
    <cellStyle name="_Ras Azzour IWPP_3. Common_bay_2. Outfall Structure_1021_2. Outfall Structure_1024" xfId="10997" xr:uid="{00000000-0005-0000-0000-000026030000}"/>
    <cellStyle name="_Ras Azzour IWPP_3. Common_bay_2. Outfall Structure_1021_Apron Calc" xfId="10998" xr:uid="{00000000-0005-0000-0000-000027030000}"/>
    <cellStyle name="_Ras Azzour IWPP_4. Pump_bay" xfId="10999" xr:uid="{00000000-0005-0000-0000-000028030000}"/>
    <cellStyle name="_Ras Azzour IWPP_4. Pump_bay_2. Outfall Structure_1021" xfId="11000" xr:uid="{00000000-0005-0000-0000-000029030000}"/>
    <cellStyle name="_Ras Azzour IWPP_4. Pump_bay_2. Outfall Structure_1021_2. Outfall Structure(riprap update)-1026" xfId="11001" xr:uid="{00000000-0005-0000-0000-00002A030000}"/>
    <cellStyle name="_Ras Azzour IWPP_4. Pump_bay_2. Outfall Structure_1021_2. Outfall Structure_1024" xfId="11002" xr:uid="{00000000-0005-0000-0000-00002B030000}"/>
    <cellStyle name="_Ras Azzour IWPP_4. Pump_bay_2. Outfall Structure_1021_Apron Calc" xfId="11003" xr:uid="{00000000-0005-0000-0000-00002C030000}"/>
    <cellStyle name="_Ras Azzour IWPP_4. Pump_bay-07dddd26 (version 1)" xfId="11004" xr:uid="{00000000-0005-0000-0000-00002D030000}"/>
    <cellStyle name="_Ras Azzour IWPP_4. Pump_bay-07dddd26 (version 1)_2. Outfall Structure_1021" xfId="11005" xr:uid="{00000000-0005-0000-0000-00002E030000}"/>
    <cellStyle name="_Ras Azzour IWPP_4. Pump_bay-07dddd26 (version 1)_2. Outfall Structure_1021_2. Outfall Structure(riprap update)-1026" xfId="11006" xr:uid="{00000000-0005-0000-0000-00002F030000}"/>
    <cellStyle name="_Ras Azzour IWPP_4. Pump_bay-07dddd26 (version 1)_2. Outfall Structure_1021_2. Outfall Structure_1024" xfId="11007" xr:uid="{00000000-0005-0000-0000-000030030000}"/>
    <cellStyle name="_Ras Azzour IWPP_4. Pump_bay-07dddd26 (version 1)_2. Outfall Structure_1021_Apron Calc" xfId="11008" xr:uid="{00000000-0005-0000-0000-000031030000}"/>
    <cellStyle name="_Ras Azzour IWPP_5. Appendix" xfId="11009" xr:uid="{00000000-0005-0000-0000-000032030000}"/>
    <cellStyle name="_Ras Azzour IWPP_5. Appendix_2. Outfall Structure_1021" xfId="11010" xr:uid="{00000000-0005-0000-0000-000033030000}"/>
    <cellStyle name="_Ras Azzour IWPP_5. Appendix_2. Outfall Structure_1021_2. Outfall Structure(riprap update)-1026" xfId="11011" xr:uid="{00000000-0005-0000-0000-000034030000}"/>
    <cellStyle name="_Ras Azzour IWPP_5. Appendix_2. Outfall Structure_1021_2. Outfall Structure_1024" xfId="11012" xr:uid="{00000000-0005-0000-0000-000035030000}"/>
    <cellStyle name="_Ras Azzour IWPP_5. Appendix_2. Outfall Structure_1021_Apron Calc" xfId="11013" xr:uid="{00000000-0005-0000-0000-000036030000}"/>
    <cellStyle name="_Ras Azzour IWPP_5. FIRE WATER PUMP BAY" xfId="11014" xr:uid="{00000000-0005-0000-0000-000037030000}"/>
    <cellStyle name="_Ras Azzour IWPP_5. FIRE WATER PUMP BAY_2. Outfall Structure_1021" xfId="11015" xr:uid="{00000000-0005-0000-0000-000038030000}"/>
    <cellStyle name="_Ras Azzour IWPP_5. FIRE WATER PUMP BAY_2. Outfall Structure_1021_2. Outfall Structure(riprap update)-1026" xfId="11016" xr:uid="{00000000-0005-0000-0000-000039030000}"/>
    <cellStyle name="_Ras Azzour IWPP_5. FIRE WATER PUMP BAY_2. Outfall Structure_1021_2. Outfall Structure_1024" xfId="11017" xr:uid="{00000000-0005-0000-0000-00003A030000}"/>
    <cellStyle name="_Ras Azzour IWPP_5. FIRE WATER PUMP BAY_2. Outfall Structure_1021_Apron Calc" xfId="11018" xr:uid="{00000000-0005-0000-0000-00003B030000}"/>
    <cellStyle name="_Ras Azzour IWPP_5. FIRE WATER PUMP BAY2" xfId="11019" xr:uid="{00000000-0005-0000-0000-00003C030000}"/>
    <cellStyle name="_Ras Azzour IWPP_5. FIRE WATER PUMP BAY2_2. Outfall Structure_1021" xfId="11020" xr:uid="{00000000-0005-0000-0000-00003D030000}"/>
    <cellStyle name="_Ras Azzour IWPP_5. FIRE WATER PUMP BAY2_2. Outfall Structure_1021_2. Outfall Structure(riprap update)-1026" xfId="11021" xr:uid="{00000000-0005-0000-0000-00003E030000}"/>
    <cellStyle name="_Ras Azzour IWPP_5. FIRE WATER PUMP BAY2_2. Outfall Structure_1021_2. Outfall Structure_1024" xfId="11022" xr:uid="{00000000-0005-0000-0000-00003F030000}"/>
    <cellStyle name="_Ras Azzour IWPP_5. FIRE WATER PUMP BAY2_2. Outfall Structure_1021_Apron Calc" xfId="11023" xr:uid="{00000000-0005-0000-0000-000040030000}"/>
    <cellStyle name="_Ras Azzour IWPP_6. Appendix" xfId="11024" xr:uid="{00000000-0005-0000-0000-000041030000}"/>
    <cellStyle name="_Ras Azzour IWPP_6. Appendix (version 1)" xfId="11025" xr:uid="{00000000-0005-0000-0000-000042030000}"/>
    <cellStyle name="_Ras Azzour IWPP_6. Appendix (version 1)_2. Outfall Structure_1021" xfId="11026" xr:uid="{00000000-0005-0000-0000-000043030000}"/>
    <cellStyle name="_Ras Azzour IWPP_6. Appendix (version 1)_2. Outfall Structure_1021_2. Outfall Structure(riprap update)-1026" xfId="11027" xr:uid="{00000000-0005-0000-0000-000044030000}"/>
    <cellStyle name="_Ras Azzour IWPP_6. Appendix (version 1)_2. Outfall Structure_1021_2. Outfall Structure_1024" xfId="11028" xr:uid="{00000000-0005-0000-0000-000045030000}"/>
    <cellStyle name="_Ras Azzour IWPP_6. Appendix (version 1)_2. Outfall Structure_1021_Apron Calc" xfId="11029" xr:uid="{00000000-0005-0000-0000-000046030000}"/>
    <cellStyle name="_Ras Azzour IWPP_6. Appendix_2. Outfall Structure_1021" xfId="11030" xr:uid="{00000000-0005-0000-0000-000047030000}"/>
    <cellStyle name="_Ras Azzour IWPP_6. Appendix_2. Outfall Structure_1021_2. Outfall Structure(riprap update)-1026" xfId="11031" xr:uid="{00000000-0005-0000-0000-000048030000}"/>
    <cellStyle name="_Ras Azzour IWPP_6. Appendix_2. Outfall Structure_1021_2. Outfall Structure_1024" xfId="11032" xr:uid="{00000000-0005-0000-0000-000049030000}"/>
    <cellStyle name="_Ras Azzour IWPP_6. Appendix_2. Outfall Structure_1021_Apron Calc" xfId="11033" xr:uid="{00000000-0005-0000-0000-00004A030000}"/>
    <cellStyle name="_Ras Azzour IWPP_ad" xfId="11034" xr:uid="{00000000-0005-0000-0000-00004B030000}"/>
    <cellStyle name="_Ras Azzour IWPP_ad_2. Outfall Structure_1021" xfId="11035" xr:uid="{00000000-0005-0000-0000-00004C030000}"/>
    <cellStyle name="_Ras Azzour IWPP_ad_2. Outfall Structure_1021_2. Outfall Structure(riprap update)-1026" xfId="11036" xr:uid="{00000000-0005-0000-0000-00004D030000}"/>
    <cellStyle name="_Ras Azzour IWPP_ad_2. Outfall Structure_1021_2. Outfall Structure_1024" xfId="11037" xr:uid="{00000000-0005-0000-0000-00004E030000}"/>
    <cellStyle name="_Ras Azzour IWPP_ad_2. Outfall Structure_1021_Apron Calc" xfId="11038" xr:uid="{00000000-0005-0000-0000-00004F030000}"/>
    <cellStyle name="_Ras Azzour IWPP_Apron Calc" xfId="11039" xr:uid="{00000000-0005-0000-0000-000050030000}"/>
    <cellStyle name="_Ras Azzour IWPP_Baffle" xfId="11040" xr:uid="{00000000-0005-0000-0000-000051030000}"/>
    <cellStyle name="_Ras Azzour IWPP_Book2" xfId="11041" xr:uid="{00000000-0005-0000-0000-000052030000}"/>
    <cellStyle name="_Ras Azzour IWPP_Book2_2. Outfall Structure_1021" xfId="11042" xr:uid="{00000000-0005-0000-0000-000053030000}"/>
    <cellStyle name="_Ras Azzour IWPP_Book2_2. Outfall Structure_1021_2. Outfall Structure(riprap update)-1026" xfId="11043" xr:uid="{00000000-0005-0000-0000-000054030000}"/>
    <cellStyle name="_Ras Azzour IWPP_Book2_2. Outfall Structure_1021_2. Outfall Structure_1024" xfId="11044" xr:uid="{00000000-0005-0000-0000-000055030000}"/>
    <cellStyle name="_Ras Azzour IWPP_Book2_2. Outfall Structure_1021_Apron Calc" xfId="11045" xr:uid="{00000000-0005-0000-0000-000056030000}"/>
    <cellStyle name="_Ras Azzour IWPP_External check" xfId="11046" xr:uid="{00000000-0005-0000-0000-000057030000}"/>
    <cellStyle name="_Ras Azzour IWPP_External check_2. Outfall Structure_1021" xfId="11047" xr:uid="{00000000-0005-0000-0000-000058030000}"/>
    <cellStyle name="_Ras Azzour IWPP_External check_2. Outfall Structure_1021_2. Outfall Structure(riprap update)-1026" xfId="11048" xr:uid="{00000000-0005-0000-0000-000059030000}"/>
    <cellStyle name="_Ras Azzour IWPP_External check_2. Outfall Structure_1021_2. Outfall Structure_1024" xfId="11049" xr:uid="{00000000-0005-0000-0000-00005A030000}"/>
    <cellStyle name="_Ras Azzour IWPP_External check_2. Outfall Structure_1021_Apron Calc" xfId="11050" xr:uid="{00000000-0005-0000-0000-00005B030000}"/>
    <cellStyle name="_Ras Azzour IWPP_outfall structure calculation" xfId="11051" xr:uid="{00000000-0005-0000-0000-00005C030000}"/>
    <cellStyle name="_Ras Azzour IWPP_Outfall Structure_0817" xfId="11052" xr:uid="{00000000-0005-0000-0000-00005D030000}"/>
    <cellStyle name="_Ras Azzour IWPP_Outfall Structure_0817_2. Outfall Structure_1021" xfId="11053" xr:uid="{00000000-0005-0000-0000-00005E030000}"/>
    <cellStyle name="_Ras Azzour IWPP_Outfall Structure_0817_2. Outfall Structure_1021_2. Outfall Structure(riprap update)-1026" xfId="11054" xr:uid="{00000000-0005-0000-0000-00005F030000}"/>
    <cellStyle name="_Ras Azzour IWPP_Outfall Structure_0817_2. Outfall Structure_1021_2. Outfall Structure_1024" xfId="11055" xr:uid="{00000000-0005-0000-0000-000060030000}"/>
    <cellStyle name="_Ras Azzour IWPP_Outfall Structure_0817_2. Outfall Structure_1021_Apron Calc" xfId="11056" xr:uid="{00000000-0005-0000-0000-000061030000}"/>
    <cellStyle name="_Ras Azzour IWPP_Outfall Structure_0818" xfId="11057" xr:uid="{00000000-0005-0000-0000-000062030000}"/>
    <cellStyle name="_Ras Azzour IWPP_Outfall Structure_0818_2. Outfall Structure_1021" xfId="11058" xr:uid="{00000000-0005-0000-0000-000063030000}"/>
    <cellStyle name="_Ras Azzour IWPP_Outfall Structure_0818_2. Outfall Structure_1021_2. Outfall Structure(riprap update)-1026" xfId="11059" xr:uid="{00000000-0005-0000-0000-000064030000}"/>
    <cellStyle name="_Ras Azzour IWPP_Outfall Structure_0818_2. Outfall Structure_1021_2. Outfall Structure_1024" xfId="11060" xr:uid="{00000000-0005-0000-0000-000065030000}"/>
    <cellStyle name="_Ras Azzour IWPP_Outfall Structure_0818_2. Outfall Structure_1021_Apron Calc" xfId="11061" xr:uid="{00000000-0005-0000-0000-000066030000}"/>
    <cellStyle name="_Ras Azzour IWPP_Outfall Structure_0819" xfId="11062" xr:uid="{00000000-0005-0000-0000-000067030000}"/>
    <cellStyle name="_Ras Azzour IWPP_Outfall Structure_0819_2. Outfall Structure_1021" xfId="11063" xr:uid="{00000000-0005-0000-0000-000068030000}"/>
    <cellStyle name="_Ras Azzour IWPP_Outfall Structure_0819_2. Outfall Structure_1021_2. Outfall Structure(riprap update)-1026" xfId="11064" xr:uid="{00000000-0005-0000-0000-000069030000}"/>
    <cellStyle name="_Ras Azzour IWPP_Outfall Structure_0819_2. Outfall Structure_1021_2. Outfall Structure_1024" xfId="11065" xr:uid="{00000000-0005-0000-0000-00006A030000}"/>
    <cellStyle name="_Ras Azzour IWPP_Outfall Structure_0819_2. Outfall Structure_1021_Apron Calc" xfId="11066" xr:uid="{00000000-0005-0000-0000-00006B030000}"/>
    <cellStyle name="_Ras Azzour IWPP_Outfall Structure_0820" xfId="11067" xr:uid="{00000000-0005-0000-0000-00006C030000}"/>
    <cellStyle name="_Ras Azzour IWPP_Outfall Structure_0820_2. Outfall Structure_1021" xfId="11068" xr:uid="{00000000-0005-0000-0000-00006D030000}"/>
    <cellStyle name="_Ras Azzour IWPP_Outfall Structure_0820_2. Outfall Structure_1021_2. Outfall Structure(riprap update)-1026" xfId="11069" xr:uid="{00000000-0005-0000-0000-00006E030000}"/>
    <cellStyle name="_Ras Azzour IWPP_Outfall Structure_0820_2. Outfall Structure_1021_2. Outfall Structure_1024" xfId="11070" xr:uid="{00000000-0005-0000-0000-00006F030000}"/>
    <cellStyle name="_Ras Azzour IWPP_Outfall Structure_0820_2. Outfall Structure_1021_Apron Calc" xfId="11071" xr:uid="{00000000-0005-0000-0000-000070030000}"/>
    <cellStyle name="_Ras Azzour IWPP_Seawater intake pump station__common bay" xfId="11072" xr:uid="{00000000-0005-0000-0000-000071030000}"/>
    <cellStyle name="_Ras Azzour IWPP_Seawater intake pump station__common bay_2. Outfall Structure_1021" xfId="11073" xr:uid="{00000000-0005-0000-0000-000072030000}"/>
    <cellStyle name="_Ras Azzour IWPP_Seawater intake pump station__common bay_2. Outfall Structure_1021_2. Outfall Structure(riprap update)-1026" xfId="11074" xr:uid="{00000000-0005-0000-0000-000073030000}"/>
    <cellStyle name="_Ras Azzour IWPP_Seawater intake pump station__common bay_2. Outfall Structure_1021_2. Outfall Structure_1024" xfId="11075" xr:uid="{00000000-0005-0000-0000-000074030000}"/>
    <cellStyle name="_Ras Azzour IWPP_Seawater intake pump station__common bay_2. Outfall Structure_1021_Apron Calc" xfId="11076" xr:uid="{00000000-0005-0000-0000-000075030000}"/>
    <cellStyle name="_Ras Azzour IWPP_Seawater intake pump station_0604(백)" xfId="11077" xr:uid="{00000000-0005-0000-0000-000076030000}"/>
    <cellStyle name="_Ras Azzour IWPP_Seawater intake pump station_0604(백)_2. Outfall Structure_1021" xfId="11078" xr:uid="{00000000-0005-0000-0000-000077030000}"/>
    <cellStyle name="_Ras Azzour IWPP_Seawater intake pump station_0604(백)_2. Outfall Structure_1021_2. Outfall Structure(riprap update)-1026" xfId="11079" xr:uid="{00000000-0005-0000-0000-000078030000}"/>
    <cellStyle name="_Ras Azzour IWPP_Seawater intake pump station_0604(백)_2. Outfall Structure_1021_2. Outfall Structure_1024" xfId="11080" xr:uid="{00000000-0005-0000-0000-000079030000}"/>
    <cellStyle name="_Ras Azzour IWPP_Seawater intake pump station_0604(백)_2. Outfall Structure_1021_Apron Calc" xfId="11081" xr:uid="{00000000-0005-0000-0000-00007A030000}"/>
    <cellStyle name="_Ras Azzour IWPP_Seawater intake pump station_0605" xfId="11082" xr:uid="{00000000-0005-0000-0000-00007B030000}"/>
    <cellStyle name="_Ras Azzour IWPP_Seawater intake pump station_0605_2. Outfall Structure_1021" xfId="11083" xr:uid="{00000000-0005-0000-0000-00007C030000}"/>
    <cellStyle name="_Ras Azzour IWPP_Seawater intake pump station_0605_2. Outfall Structure_1021_2. Outfall Structure(riprap update)-1026" xfId="11084" xr:uid="{00000000-0005-0000-0000-00007D030000}"/>
    <cellStyle name="_Ras Azzour IWPP_Seawater intake pump station_0605_2. Outfall Structure_1021_2. Outfall Structure_1024" xfId="11085" xr:uid="{00000000-0005-0000-0000-00007E030000}"/>
    <cellStyle name="_Ras Azzour IWPP_Seawater intake pump station_0605_2. Outfall Structure_1021_Apron Calc" xfId="11086" xr:uid="{00000000-0005-0000-0000-00007F030000}"/>
    <cellStyle name="_Ras Azzour IWPP_Seawater intake pump station_Fore_Bay" xfId="11087" xr:uid="{00000000-0005-0000-0000-000080030000}"/>
    <cellStyle name="_Ras Azzour IWPP_Seawater intake pump station_Fore_Bay_2. Outfall Structure_1021" xfId="11088" xr:uid="{00000000-0005-0000-0000-000081030000}"/>
    <cellStyle name="_Ras Azzour IWPP_Seawater intake pump station_Fore_Bay_2. Outfall Structure_1021_2. Outfall Structure(riprap update)-1026" xfId="11089" xr:uid="{00000000-0005-0000-0000-000082030000}"/>
    <cellStyle name="_Ras Azzour IWPP_Seawater intake pump station_Fore_Bay_2. Outfall Structure_1021_2. Outfall Structure_1024" xfId="11090" xr:uid="{00000000-0005-0000-0000-000083030000}"/>
    <cellStyle name="_Ras Azzour IWPP_Seawater intake pump station_Fore_Bay_2. Outfall Structure_1021_Apron Calc" xfId="11091" xr:uid="{00000000-0005-0000-0000-000084030000}"/>
    <cellStyle name="_Ras Azzour IWPP_Seawater intake pump station_Pump_bay" xfId="11092" xr:uid="{00000000-0005-0000-0000-000085030000}"/>
    <cellStyle name="_Ras Azzour IWPP_Seawater intake pump station_Pump_bay_2. Outfall Structure_1021" xfId="11093" xr:uid="{00000000-0005-0000-0000-000086030000}"/>
    <cellStyle name="_Ras Azzour IWPP_Seawater intake pump station_Pump_bay_2. Outfall Structure_1021_2. Outfall Structure(riprap update)-1026" xfId="11094" xr:uid="{00000000-0005-0000-0000-000087030000}"/>
    <cellStyle name="_Ras Azzour IWPP_Seawater intake pump station_Pump_bay_2. Outfall Structure_1021_2. Outfall Structure_1024" xfId="11095" xr:uid="{00000000-0005-0000-0000-000088030000}"/>
    <cellStyle name="_Ras Azzour IWPP_Seawater intake pump station_Pump_bay_2. Outfall Structure_1021_Apron Calc" xfId="11096" xr:uid="{00000000-0005-0000-0000-000089030000}"/>
    <cellStyle name="_Ras Azzour IWPP_가져 갈것" xfId="11097" xr:uid="{00000000-0005-0000-0000-00008A030000}"/>
    <cellStyle name="_RE" xfId="221" xr:uid="{00000000-0005-0000-0000-00008B030000}"/>
    <cellStyle name="_RESULTS" xfId="222" xr:uid="{00000000-0005-0000-0000-00008C030000}"/>
    <cellStyle name="_S3_6-1" xfId="11098" xr:uid="{00000000-0005-0000-0000-00008D030000}"/>
    <cellStyle name="_SK건설추정견적" xfId="223" xr:uid="{00000000-0005-0000-0000-00008E030000}"/>
    <cellStyle name="_가산동" xfId="224" xr:uid="{00000000-0005-0000-0000-00008F030000}"/>
    <cellStyle name="_각현장별 물량 비교표(5)(1)" xfId="225" xr:uid="{00000000-0005-0000-0000-000090030000}"/>
    <cellStyle name="_갑지(0127)" xfId="226" xr:uid="{00000000-0005-0000-0000-000091030000}"/>
    <cellStyle name="_강내투찰내역서-x" xfId="227" xr:uid="{00000000-0005-0000-0000-000092030000}"/>
    <cellStyle name="_강내투찰내역서-x_Book1" xfId="228" xr:uid="{00000000-0005-0000-0000-000093030000}"/>
    <cellStyle name="_강내투찰내역서-x_왜관-태평건설" xfId="229" xr:uid="{00000000-0005-0000-0000-000094030000}"/>
    <cellStyle name="_강내투찰내역서-x_왜관-태평건설_Book1" xfId="230" xr:uid="{00000000-0005-0000-0000-000095030000}"/>
    <cellStyle name="_강내투찰내역서-x_왜관-태평건설_청주사직골조(최종확정)" xfId="231" xr:uid="{00000000-0005-0000-0000-000096030000}"/>
    <cellStyle name="_강내투찰내역서-x_청주사직골조(최종확정)" xfId="232" xr:uid="{00000000-0005-0000-0000-000097030000}"/>
    <cellStyle name="_강릉대학술정보지원센터총괄(월드2낙찰)" xfId="233" xr:uid="{00000000-0005-0000-0000-000098030000}"/>
    <cellStyle name="_거제U-2(3차)" xfId="234" xr:uid="{00000000-0005-0000-0000-000099030000}"/>
    <cellStyle name="_거제U-2(3차)_■당진iaan-실행예산 토목(-견적예산팀)" xfId="235" xr:uid="{00000000-0005-0000-0000-00009A030000}"/>
    <cellStyle name="_거제U-2(3차)_■대구진천iaan - 실행예산 토목(견적예산팀)" xfId="236" xr:uid="{00000000-0005-0000-0000-00009B030000}"/>
    <cellStyle name="_거제U-2(3차)_거제U-2(3차)" xfId="237" xr:uid="{00000000-0005-0000-0000-00009C030000}"/>
    <cellStyle name="_거제U-2(3차)_거제U-2(3차)_■당진iaan-실행예산 토목(-견적예산팀)" xfId="238" xr:uid="{00000000-0005-0000-0000-00009D030000}"/>
    <cellStyle name="_거제U-2(3차)_거제U-2(3차)_■대구진천iaan - 실행예산 토목(견적예산팀)" xfId="239" xr:uid="{00000000-0005-0000-0000-00009E030000}"/>
    <cellStyle name="_건축" xfId="240" xr:uid="{00000000-0005-0000-0000-00009F030000}"/>
    <cellStyle name="_견적의뢰" xfId="241" xr:uid="{00000000-0005-0000-0000-0000A0030000}"/>
    <cellStyle name="_견적조건" xfId="242" xr:uid="{00000000-0005-0000-0000-0000A1030000}"/>
    <cellStyle name="_견적조건_1" xfId="243" xr:uid="{00000000-0005-0000-0000-0000A2030000}"/>
    <cellStyle name="_경비(2005년)" xfId="244" xr:uid="{00000000-0005-0000-0000-0000A3030000}"/>
    <cellStyle name="_경비(FINAL2005)" xfId="245" xr:uid="{00000000-0005-0000-0000-0000A4030000}"/>
    <cellStyle name="_경비프로그램(2005년)" xfId="246" xr:uid="{00000000-0005-0000-0000-0000A5030000}"/>
    <cellStyle name="_경영개선활동상반기실적(990708)" xfId="247" xr:uid="{00000000-0005-0000-0000-0000A6030000}"/>
    <cellStyle name="_경영개선활동상반기실적(990708)_1" xfId="248" xr:uid="{00000000-0005-0000-0000-0000A7030000}"/>
    <cellStyle name="_경영개선활동상반기실적(990708)_2" xfId="249" xr:uid="{00000000-0005-0000-0000-0000A8030000}"/>
    <cellStyle name="_경영개선활성화방안(990802)" xfId="250" xr:uid="{00000000-0005-0000-0000-0000A9030000}"/>
    <cellStyle name="_경영개선활성화방안(990802)_1" xfId="251" xr:uid="{00000000-0005-0000-0000-0000AA030000}"/>
    <cellStyle name="_경인교대(포장변경)" xfId="252" xr:uid="{00000000-0005-0000-0000-0000AB030000}"/>
    <cellStyle name="_경주황성푸르지오내역서_0403" xfId="253" xr:uid="{00000000-0005-0000-0000-0000AC030000}"/>
    <cellStyle name="_경춘선(3공구)-부대원본" xfId="254" xr:uid="{00000000-0005-0000-0000-0000AD030000}"/>
    <cellStyle name="_고산투찰" xfId="255" xr:uid="{00000000-0005-0000-0000-0000AE030000}"/>
    <cellStyle name="_공문 " xfId="256" xr:uid="{00000000-0005-0000-0000-0000AF030000}"/>
    <cellStyle name="_공문 _내역서" xfId="257" xr:uid="{00000000-0005-0000-0000-0000B0030000}"/>
    <cellStyle name="_공문및작성양식최종" xfId="258" xr:uid="{00000000-0005-0000-0000-0000B1030000}"/>
    <cellStyle name="_공문양식" xfId="259" xr:uid="{00000000-0005-0000-0000-0000B2030000}"/>
    <cellStyle name="_공사개요" xfId="260" xr:uid="{00000000-0005-0000-0000-0000B3030000}"/>
    <cellStyle name="_공사만회1023" xfId="261" xr:uid="{00000000-0005-0000-0000-0000B4030000}"/>
    <cellStyle name="_공양식(레인보우스케이프)" xfId="262" xr:uid="{00000000-0005-0000-0000-0000B5030000}"/>
    <cellStyle name="_공용부헬스,비품.가구기준(매곡)" xfId="263" xr:uid="{00000000-0005-0000-0000-0000B6030000}"/>
    <cellStyle name="_관급-(수배전반)" xfId="264" xr:uid="{00000000-0005-0000-0000-0000B7030000}"/>
    <cellStyle name="_광릉투찰" xfId="265" xr:uid="{00000000-0005-0000-0000-0000B8030000}"/>
    <cellStyle name="_광릉투찰_Book1" xfId="266" xr:uid="{00000000-0005-0000-0000-0000B9030000}"/>
    <cellStyle name="_광릉투찰_왜관-태평건설" xfId="267" xr:uid="{00000000-0005-0000-0000-0000BA030000}"/>
    <cellStyle name="_광릉투찰_왜관-태평건설_Book1" xfId="268" xr:uid="{00000000-0005-0000-0000-0000BB030000}"/>
    <cellStyle name="_광릉투찰_왜관-태평건설_청주사직골조(최종확정)" xfId="269" xr:uid="{00000000-0005-0000-0000-0000BC030000}"/>
    <cellStyle name="_광릉투찰_청주사직골조(최종확정)" xfId="270" xr:uid="{00000000-0005-0000-0000-0000BD030000}"/>
    <cellStyle name="_광양옥곡" xfId="271" xr:uid="{00000000-0005-0000-0000-0000BE030000}"/>
    <cellStyle name="_광양옥곡_■당진iaan-실행예산 토목(-견적예산팀)" xfId="272" xr:uid="{00000000-0005-0000-0000-0000BF030000}"/>
    <cellStyle name="_광양옥곡_■대구진천iaan - 실행예산 토목(견적예산팀)" xfId="273" xr:uid="{00000000-0005-0000-0000-0000C0030000}"/>
    <cellStyle name="_광양옥곡_반곡~개야간" xfId="274" xr:uid="{00000000-0005-0000-0000-0000C1030000}"/>
    <cellStyle name="_광양옥곡_반곡~개야간_■당진iaan-실행예산 토목(-견적예산팀)" xfId="275" xr:uid="{00000000-0005-0000-0000-0000C2030000}"/>
    <cellStyle name="_광양옥곡_반곡~개야간_■대구진천iaan - 실행예산 토목(견적예산팀)" xfId="276" xr:uid="{00000000-0005-0000-0000-0000C3030000}"/>
    <cellStyle name="_광양항추정원가" xfId="277" xr:uid="{00000000-0005-0000-0000-0000C4030000}"/>
    <cellStyle name="_광주그린자이" xfId="278" xr:uid="{00000000-0005-0000-0000-0000C5030000}"/>
    <cellStyle name="_광주장례식장(덕천)" xfId="279" xr:uid="{00000000-0005-0000-0000-0000C6030000}"/>
    <cellStyle name="_광혁" xfId="280" xr:uid="{00000000-0005-0000-0000-0000C7030000}"/>
    <cellStyle name="_구룡포1" xfId="281" xr:uid="{00000000-0005-0000-0000-0000C8030000}"/>
    <cellStyle name="_구룡포1_■당진iaan-실행예산 토목(-견적예산팀)" xfId="282" xr:uid="{00000000-0005-0000-0000-0000C9030000}"/>
    <cellStyle name="_구룡포1_■대구진천iaan - 실행예산 토목(견적예산팀)" xfId="283" xr:uid="{00000000-0005-0000-0000-0000CA030000}"/>
    <cellStyle name="_구룡포1_반곡~개야간" xfId="284" xr:uid="{00000000-0005-0000-0000-0000CB030000}"/>
    <cellStyle name="_구룡포1_반곡~개야간_■당진iaan-실행예산 토목(-견적예산팀)" xfId="285" xr:uid="{00000000-0005-0000-0000-0000CC030000}"/>
    <cellStyle name="_구룡포1_반곡~개야간_■대구진천iaan - 실행예산 토목(견적예산팀)" xfId="286" xr:uid="{00000000-0005-0000-0000-0000CD030000}"/>
    <cellStyle name="_구문소철암투찰" xfId="287" xr:uid="{00000000-0005-0000-0000-0000CE030000}"/>
    <cellStyle name="_구문소철암투찰_Book1" xfId="288" xr:uid="{00000000-0005-0000-0000-0000CF030000}"/>
    <cellStyle name="_구문소철암투찰_광릉투찰" xfId="289" xr:uid="{00000000-0005-0000-0000-0000D0030000}"/>
    <cellStyle name="_구문소철암투찰_광릉투찰_Book1" xfId="290" xr:uid="{00000000-0005-0000-0000-0000D1030000}"/>
    <cellStyle name="_구문소철암투찰_광릉투찰_왜관-태평건설" xfId="291" xr:uid="{00000000-0005-0000-0000-0000D2030000}"/>
    <cellStyle name="_구문소철암투찰_광릉투찰_왜관-태평건설_Book1" xfId="292" xr:uid="{00000000-0005-0000-0000-0000D3030000}"/>
    <cellStyle name="_구문소철암투찰_광릉투찰_왜관-태평건설_청주사직골조(최종확정)" xfId="293" xr:uid="{00000000-0005-0000-0000-0000D4030000}"/>
    <cellStyle name="_구문소철암투찰_광릉투찰_청주사직골조(최종확정)" xfId="294" xr:uid="{00000000-0005-0000-0000-0000D5030000}"/>
    <cellStyle name="_구문소철암투찰_왜관-태평건설" xfId="295" xr:uid="{00000000-0005-0000-0000-0000D6030000}"/>
    <cellStyle name="_구문소철암투찰_왜관-태평건설_Book1" xfId="296" xr:uid="{00000000-0005-0000-0000-0000D7030000}"/>
    <cellStyle name="_구문소철암투찰_왜관-태평건설_청주사직골조(최종확정)" xfId="297" xr:uid="{00000000-0005-0000-0000-0000D8030000}"/>
    <cellStyle name="_구문소철암투찰_청주사직골조(최종확정)" xfId="298" xr:uid="{00000000-0005-0000-0000-0000D9030000}"/>
    <cellStyle name="_구즉내역서" xfId="299" xr:uid="{00000000-0005-0000-0000-0000DA030000}"/>
    <cellStyle name="_국도23호선영암연소지구내역서" xfId="300" xr:uid="{00000000-0005-0000-0000-0000DB030000}"/>
    <cellStyle name="_국도38호선통리지구내역서" xfId="301" xr:uid="{00000000-0005-0000-0000-0000DC030000}"/>
    <cellStyle name="_국도42호선여량지구오르막차로" xfId="302" xr:uid="{00000000-0005-0000-0000-0000DD030000}"/>
    <cellStyle name="_국수교수량" xfId="303" xr:uid="{00000000-0005-0000-0000-0000DE030000}"/>
    <cellStyle name="_국수교수량_02차선도색" xfId="304" xr:uid="{00000000-0005-0000-0000-0000DF030000}"/>
    <cellStyle name="_국수교수량_02차선도색_02차선도색" xfId="305" xr:uid="{00000000-0005-0000-0000-0000E0030000}"/>
    <cellStyle name="_국수교수량_02차선도색_포장공수량" xfId="306" xr:uid="{00000000-0005-0000-0000-0000E1030000}"/>
    <cellStyle name="_국수교수량_100포장공사" xfId="307" xr:uid="{00000000-0005-0000-0000-0000E2030000}"/>
    <cellStyle name="_국수교수량_100포장공사_02차선도색" xfId="308" xr:uid="{00000000-0005-0000-0000-0000E3030000}"/>
    <cellStyle name="_국수교수량_100포장공사_02차선도색_02차선도색" xfId="309" xr:uid="{00000000-0005-0000-0000-0000E4030000}"/>
    <cellStyle name="_국수교수량_100포장공사_02차선도색_포장공수량" xfId="310" xr:uid="{00000000-0005-0000-0000-0000E5030000}"/>
    <cellStyle name="_국수교수량_100포장공사_100포장공사" xfId="311" xr:uid="{00000000-0005-0000-0000-0000E6030000}"/>
    <cellStyle name="_국수교수량_100포장공사_100포장공사_02차선도색" xfId="312" xr:uid="{00000000-0005-0000-0000-0000E7030000}"/>
    <cellStyle name="_국수교수량_100포장공사_100포장공사_02차선도색_02차선도색" xfId="313" xr:uid="{00000000-0005-0000-0000-0000E8030000}"/>
    <cellStyle name="_국수교수량_100포장공사_100포장공사_02차선도색_포장공수량" xfId="314" xr:uid="{00000000-0005-0000-0000-0000E9030000}"/>
    <cellStyle name="_국수교수량_100포장공사_100포장공사_1" xfId="315" xr:uid="{00000000-0005-0000-0000-0000EA030000}"/>
    <cellStyle name="_국수교수량_100포장공사_100포장공사_1_02차선도색" xfId="316" xr:uid="{00000000-0005-0000-0000-0000EB030000}"/>
    <cellStyle name="_국수교수량_100포장공사_100포장공사_1_02차선도색_02차선도색" xfId="317" xr:uid="{00000000-0005-0000-0000-0000EC030000}"/>
    <cellStyle name="_국수교수량_100포장공사_100포장공사_1_02차선도색_포장공수량" xfId="318" xr:uid="{00000000-0005-0000-0000-0000ED030000}"/>
    <cellStyle name="_국수교수량_100포장공사_100포장공사_100포장공사" xfId="319" xr:uid="{00000000-0005-0000-0000-0000EE030000}"/>
    <cellStyle name="_국수교수량_100포장공사_100포장공사_100포장공사_02차선도색" xfId="320" xr:uid="{00000000-0005-0000-0000-0000EF030000}"/>
    <cellStyle name="_국수교수량_100포장공사_100포장공사_100포장공사_02차선도색_02차선도색" xfId="321" xr:uid="{00000000-0005-0000-0000-0000F0030000}"/>
    <cellStyle name="_국수교수량_100포장공사_100포장공사_100포장공사_02차선도색_포장공수량" xfId="322" xr:uid="{00000000-0005-0000-0000-0000F1030000}"/>
    <cellStyle name="_국수교수량_358-04.오수공사-F" xfId="323" xr:uid="{00000000-0005-0000-0000-0000F2030000}"/>
    <cellStyle name="_국회도서관보존서고동건립공사" xfId="324" xr:uid="{00000000-0005-0000-0000-0000F3030000}"/>
    <cellStyle name="_금강Ⅱ지구김제2-2공구토목공사(동도)" xfId="325" xr:uid="{00000000-0005-0000-0000-0000F4030000}"/>
    <cellStyle name="_금천청소년수련관(토목林)" xfId="326" xr:uid="{00000000-0005-0000-0000-0000F5030000}"/>
    <cellStyle name="_기성검사원" xfId="327" xr:uid="{00000000-0005-0000-0000-0000F6030000}"/>
    <cellStyle name="_기성검사원_내역서" xfId="328" xr:uid="{00000000-0005-0000-0000-0000F7030000}"/>
    <cellStyle name="_기흥읍청사신축공사(조원)" xfId="329" xr:uid="{00000000-0005-0000-0000-0000F8030000}"/>
    <cellStyle name="_김해분성고(동성)" xfId="330" xr:uid="{00000000-0005-0000-0000-0000F9030000}"/>
    <cellStyle name="_나주추정원가(토목)" xfId="331" xr:uid="{00000000-0005-0000-0000-0000FA030000}"/>
    <cellStyle name="_남양주 호평 I PARK" xfId="332" xr:uid="{00000000-0005-0000-0000-0000FB030000}"/>
    <cellStyle name="_남웅(변경계약)" xfId="333" xr:uid="{00000000-0005-0000-0000-0000FC030000}"/>
    <cellStyle name="_남웅실행현황" xfId="334" xr:uid="{00000000-0005-0000-0000-0000FD030000}"/>
    <cellStyle name="_내장목공사" xfId="335" xr:uid="{00000000-0005-0000-0000-0000FE030000}"/>
    <cellStyle name="_농소투찰(32152)" xfId="336" xr:uid="{00000000-0005-0000-0000-0000FF030000}"/>
    <cellStyle name="_농소투찰(32152)_Book1" xfId="337" xr:uid="{00000000-0005-0000-0000-000000040000}"/>
    <cellStyle name="_농소투찰(32152)_왜관-태평건설" xfId="338" xr:uid="{00000000-0005-0000-0000-000001040000}"/>
    <cellStyle name="_농소투찰(32152)_왜관-태평건설_Book1" xfId="339" xr:uid="{00000000-0005-0000-0000-000002040000}"/>
    <cellStyle name="_농소투찰(32152)_왜관-태평건설_청주사직골조(최종확정)" xfId="340" xr:uid="{00000000-0005-0000-0000-000003040000}"/>
    <cellStyle name="_농소투찰(32152)_청주사직골조(최종확정)" xfId="341" xr:uid="{00000000-0005-0000-0000-000004040000}"/>
    <cellStyle name="_다단터빈펌프" xfId="342" xr:uid="{00000000-0005-0000-0000-000005040000}"/>
    <cellStyle name="_단가표" xfId="343" xr:uid="{00000000-0005-0000-0000-000006040000}"/>
    <cellStyle name="_단가표(04.4-KPS 등록)" xfId="344" xr:uid="{00000000-0005-0000-0000-000007040000}"/>
    <cellStyle name="_단가표(04.4-KPS 등록)_변경단가표시" xfId="345" xr:uid="{00000000-0005-0000-0000-000008040000}"/>
    <cellStyle name="_단가표(정태창 개인)" xfId="346" xr:uid="{00000000-0005-0000-0000-000009040000}"/>
    <cellStyle name="_달서결-1" xfId="347" xr:uid="{00000000-0005-0000-0000-00000A040000}"/>
    <cellStyle name="_당동(청강)" xfId="348" xr:uid="{00000000-0005-0000-0000-00000B040000}"/>
    <cellStyle name="_대곡댐연결도로건설공사(동성)" xfId="349" xr:uid="{00000000-0005-0000-0000-00000C040000}"/>
    <cellStyle name="_대곡이설(투찰)" xfId="350" xr:uid="{00000000-0005-0000-0000-00000D040000}"/>
    <cellStyle name="_대곡이설(투찰)_1" xfId="351" xr:uid="{00000000-0005-0000-0000-00000E040000}"/>
    <cellStyle name="_대곡이설(투찰)_1_Book1" xfId="352" xr:uid="{00000000-0005-0000-0000-00000F040000}"/>
    <cellStyle name="_대곡이설(투찰)_1_경찰서-터미널간도로(투찰)②" xfId="353" xr:uid="{00000000-0005-0000-0000-000010040000}"/>
    <cellStyle name="_대곡이설(투찰)_1_경찰서-터미널간도로(투찰)②_Book1" xfId="354" xr:uid="{00000000-0005-0000-0000-000011040000}"/>
    <cellStyle name="_대곡이설(투찰)_1_경찰서-터미널간도로(투찰)②_마현생창(동양고속)" xfId="355" xr:uid="{00000000-0005-0000-0000-000012040000}"/>
    <cellStyle name="_대곡이설(투찰)_1_경찰서-터미널간도로(투찰)②_마현생창(동양고속)_Book1" xfId="356" xr:uid="{00000000-0005-0000-0000-000013040000}"/>
    <cellStyle name="_대곡이설(투찰)_1_경찰서-터미널간도로(투찰)②_마현생창(동양고속)_왜관-태평건설" xfId="357" xr:uid="{00000000-0005-0000-0000-000014040000}"/>
    <cellStyle name="_대곡이설(투찰)_1_경찰서-터미널간도로(투찰)②_마현생창(동양고속)_왜관-태평건설_Book1" xfId="358" xr:uid="{00000000-0005-0000-0000-000015040000}"/>
    <cellStyle name="_대곡이설(투찰)_1_경찰서-터미널간도로(투찰)②_마현생창(동양고속)_왜관-태평건설_청주사직골조(최종확정)" xfId="359" xr:uid="{00000000-0005-0000-0000-000016040000}"/>
    <cellStyle name="_대곡이설(투찰)_1_경찰서-터미널간도로(투찰)②_마현생창(동양고속)_청주사직골조(최종확정)" xfId="360" xr:uid="{00000000-0005-0000-0000-000017040000}"/>
    <cellStyle name="_대곡이설(투찰)_1_경찰서-터미널간도로(투찰)②_왜관-태평건설" xfId="361" xr:uid="{00000000-0005-0000-0000-000018040000}"/>
    <cellStyle name="_대곡이설(투찰)_1_경찰서-터미널간도로(투찰)②_왜관-태평건설_Book1" xfId="362" xr:uid="{00000000-0005-0000-0000-000019040000}"/>
    <cellStyle name="_대곡이설(투찰)_1_경찰서-터미널간도로(투찰)②_왜관-태평건설_청주사직골조(최종확정)" xfId="363" xr:uid="{00000000-0005-0000-0000-00001A040000}"/>
    <cellStyle name="_대곡이설(투찰)_1_경찰서-터미널간도로(투찰)②_청주사직골조(최종확정)" xfId="364" xr:uid="{00000000-0005-0000-0000-00001B040000}"/>
    <cellStyle name="_대곡이설(투찰)_1_마현생창(동양고속)" xfId="365" xr:uid="{00000000-0005-0000-0000-00001C040000}"/>
    <cellStyle name="_대곡이설(투찰)_1_마현생창(동양고속)_Book1" xfId="366" xr:uid="{00000000-0005-0000-0000-00001D040000}"/>
    <cellStyle name="_대곡이설(투찰)_1_마현생창(동양고속)_왜관-태평건설" xfId="367" xr:uid="{00000000-0005-0000-0000-00001E040000}"/>
    <cellStyle name="_대곡이설(투찰)_1_마현생창(동양고속)_왜관-태평건설_Book1" xfId="368" xr:uid="{00000000-0005-0000-0000-00001F040000}"/>
    <cellStyle name="_대곡이설(투찰)_1_마현생창(동양고속)_왜관-태평건설_청주사직골조(최종확정)" xfId="369" xr:uid="{00000000-0005-0000-0000-000020040000}"/>
    <cellStyle name="_대곡이설(투찰)_1_마현생창(동양고속)_청주사직골조(최종확정)" xfId="370" xr:uid="{00000000-0005-0000-0000-000021040000}"/>
    <cellStyle name="_대곡이설(투찰)_1_봉무지방산업단지도로(투찰)②" xfId="371" xr:uid="{00000000-0005-0000-0000-000022040000}"/>
    <cellStyle name="_대곡이설(투찰)_1_봉무지방산업단지도로(투찰)②_Book1" xfId="372" xr:uid="{00000000-0005-0000-0000-000023040000}"/>
    <cellStyle name="_대곡이설(투찰)_1_봉무지방산업단지도로(투찰)②_마현생창(동양고속)" xfId="373" xr:uid="{00000000-0005-0000-0000-000024040000}"/>
    <cellStyle name="_대곡이설(투찰)_1_봉무지방산업단지도로(투찰)②_마현생창(동양고속)_Book1" xfId="374" xr:uid="{00000000-0005-0000-0000-000025040000}"/>
    <cellStyle name="_대곡이설(투찰)_1_봉무지방산업단지도로(투찰)②_마현생창(동양고속)_왜관-태평건설" xfId="375" xr:uid="{00000000-0005-0000-0000-000026040000}"/>
    <cellStyle name="_대곡이설(투찰)_1_봉무지방산업단지도로(투찰)②_마현생창(동양고속)_왜관-태평건설_Book1" xfId="376" xr:uid="{00000000-0005-0000-0000-000027040000}"/>
    <cellStyle name="_대곡이설(투찰)_1_봉무지방산업단지도로(투찰)②_마현생창(동양고속)_왜관-태평건설_청주사직골조(최종확정)" xfId="377" xr:uid="{00000000-0005-0000-0000-000028040000}"/>
    <cellStyle name="_대곡이설(투찰)_1_봉무지방산업단지도로(투찰)②_마현생창(동양고속)_청주사직골조(최종확정)" xfId="378" xr:uid="{00000000-0005-0000-0000-000029040000}"/>
    <cellStyle name="_대곡이설(투찰)_1_봉무지방산업단지도로(투찰)②_왜관-태평건설" xfId="379" xr:uid="{00000000-0005-0000-0000-00002A040000}"/>
    <cellStyle name="_대곡이설(투찰)_1_봉무지방산업단지도로(투찰)②_왜관-태평건설_Book1" xfId="380" xr:uid="{00000000-0005-0000-0000-00002B040000}"/>
    <cellStyle name="_대곡이설(투찰)_1_봉무지방산업단지도로(투찰)②_왜관-태평건설_청주사직골조(최종확정)" xfId="381" xr:uid="{00000000-0005-0000-0000-00002C040000}"/>
    <cellStyle name="_대곡이설(투찰)_1_봉무지방산업단지도로(투찰)②_청주사직골조(최종확정)" xfId="382" xr:uid="{00000000-0005-0000-0000-00002D040000}"/>
    <cellStyle name="_대곡이설(투찰)_1_봉무지방산업단지도로(투찰)②+0.250%" xfId="383" xr:uid="{00000000-0005-0000-0000-00002E040000}"/>
    <cellStyle name="_대곡이설(투찰)_1_봉무지방산업단지도로(투찰)②+0.250%_Book1" xfId="384" xr:uid="{00000000-0005-0000-0000-00002F040000}"/>
    <cellStyle name="_대곡이설(투찰)_1_봉무지방산업단지도로(투찰)②+0.250%_마현생창(동양고속)" xfId="385" xr:uid="{00000000-0005-0000-0000-000030040000}"/>
    <cellStyle name="_대곡이설(투찰)_1_봉무지방산업단지도로(투찰)②+0.250%_마현생창(동양고속)_Book1" xfId="386" xr:uid="{00000000-0005-0000-0000-000031040000}"/>
    <cellStyle name="_대곡이설(투찰)_1_봉무지방산업단지도로(투찰)②+0.250%_마현생창(동양고속)_왜관-태평건설" xfId="387" xr:uid="{00000000-0005-0000-0000-000032040000}"/>
    <cellStyle name="_대곡이설(투찰)_1_봉무지방산업단지도로(투찰)②+0.250%_마현생창(동양고속)_왜관-태평건설_Book1" xfId="388" xr:uid="{00000000-0005-0000-0000-000033040000}"/>
    <cellStyle name="_대곡이설(투찰)_1_봉무지방산업단지도로(투찰)②+0.250%_마현생창(동양고속)_왜관-태평건설_청주사직골조(최종확정)" xfId="389" xr:uid="{00000000-0005-0000-0000-000034040000}"/>
    <cellStyle name="_대곡이설(투찰)_1_봉무지방산업단지도로(투찰)②+0.250%_마현생창(동양고속)_청주사직골조(최종확정)" xfId="390" xr:uid="{00000000-0005-0000-0000-000035040000}"/>
    <cellStyle name="_대곡이설(투찰)_1_봉무지방산업단지도로(투찰)②+0.250%_왜관-태평건설" xfId="391" xr:uid="{00000000-0005-0000-0000-000036040000}"/>
    <cellStyle name="_대곡이설(투찰)_1_봉무지방산업단지도로(투찰)②+0.250%_왜관-태평건설_Book1" xfId="392" xr:uid="{00000000-0005-0000-0000-000037040000}"/>
    <cellStyle name="_대곡이설(투찰)_1_봉무지방산업단지도로(투찰)②+0.250%_왜관-태평건설_청주사직골조(최종확정)" xfId="393" xr:uid="{00000000-0005-0000-0000-000038040000}"/>
    <cellStyle name="_대곡이설(투찰)_1_봉무지방산업단지도로(투찰)②+0.250%_청주사직골조(최종확정)" xfId="394" xr:uid="{00000000-0005-0000-0000-000039040000}"/>
    <cellStyle name="_대곡이설(투찰)_1_왜관-태평건설" xfId="395" xr:uid="{00000000-0005-0000-0000-00003A040000}"/>
    <cellStyle name="_대곡이설(투찰)_1_왜관-태평건설_Book1" xfId="396" xr:uid="{00000000-0005-0000-0000-00003B040000}"/>
    <cellStyle name="_대곡이설(투찰)_1_왜관-태평건설_청주사직골조(최종확정)" xfId="397" xr:uid="{00000000-0005-0000-0000-00003C040000}"/>
    <cellStyle name="_대곡이설(투찰)_1_청주사직골조(최종확정)" xfId="398" xr:uid="{00000000-0005-0000-0000-00003D040000}"/>
    <cellStyle name="_대곡이설(투찰)_1_합덕-신례원(2공구)투찰" xfId="399" xr:uid="{00000000-0005-0000-0000-00003E040000}"/>
    <cellStyle name="_대곡이설(투찰)_1_합덕-신례원(2공구)투찰_Book1" xfId="400" xr:uid="{00000000-0005-0000-0000-00003F040000}"/>
    <cellStyle name="_대곡이설(투찰)_1_합덕-신례원(2공구)투찰_경찰서-터미널간도로(투찰)②" xfId="401" xr:uid="{00000000-0005-0000-0000-000040040000}"/>
    <cellStyle name="_대곡이설(투찰)_1_합덕-신례원(2공구)투찰_경찰서-터미널간도로(투찰)②_Book1" xfId="402" xr:uid="{00000000-0005-0000-0000-000041040000}"/>
    <cellStyle name="_대곡이설(투찰)_1_합덕-신례원(2공구)투찰_경찰서-터미널간도로(투찰)②_마현생창(동양고속)" xfId="403" xr:uid="{00000000-0005-0000-0000-000042040000}"/>
    <cellStyle name="_대곡이설(투찰)_1_합덕-신례원(2공구)투찰_경찰서-터미널간도로(투찰)②_마현생창(동양고속)_Book1" xfId="404" xr:uid="{00000000-0005-0000-0000-000043040000}"/>
    <cellStyle name="_대곡이설(투찰)_1_합덕-신례원(2공구)투찰_경찰서-터미널간도로(투찰)②_마현생창(동양고속)_왜관-태평건설" xfId="405" xr:uid="{00000000-0005-0000-0000-000044040000}"/>
    <cellStyle name="_대곡이설(투찰)_1_합덕-신례원(2공구)투찰_경찰서-터미널간도로(투찰)②_마현생창(동양고속)_왜관-태평건설_Book1" xfId="406" xr:uid="{00000000-0005-0000-0000-000045040000}"/>
    <cellStyle name="_대곡이설(투찰)_1_합덕-신례원(2공구)투찰_경찰서-터미널간도로(투찰)②_마현생창(동양고속)_왜관-태평건설_청주사직골조(최종확정)" xfId="407" xr:uid="{00000000-0005-0000-0000-000046040000}"/>
    <cellStyle name="_대곡이설(투찰)_1_합덕-신례원(2공구)투찰_경찰서-터미널간도로(투찰)②_마현생창(동양고속)_청주사직골조(최종확정)" xfId="408" xr:uid="{00000000-0005-0000-0000-000047040000}"/>
    <cellStyle name="_대곡이설(투찰)_1_합덕-신례원(2공구)투찰_경찰서-터미널간도로(투찰)②_왜관-태평건설" xfId="409" xr:uid="{00000000-0005-0000-0000-000048040000}"/>
    <cellStyle name="_대곡이설(투찰)_1_합덕-신례원(2공구)투찰_경찰서-터미널간도로(투찰)②_왜관-태평건설_Book1" xfId="410" xr:uid="{00000000-0005-0000-0000-000049040000}"/>
    <cellStyle name="_대곡이설(투찰)_1_합덕-신례원(2공구)투찰_경찰서-터미널간도로(투찰)②_왜관-태평건설_청주사직골조(최종확정)" xfId="411" xr:uid="{00000000-0005-0000-0000-00004A040000}"/>
    <cellStyle name="_대곡이설(투찰)_1_합덕-신례원(2공구)투찰_경찰서-터미널간도로(투찰)②_청주사직골조(최종확정)" xfId="412" xr:uid="{00000000-0005-0000-0000-00004B040000}"/>
    <cellStyle name="_대곡이설(투찰)_1_합덕-신례원(2공구)투찰_마현생창(동양고속)" xfId="413" xr:uid="{00000000-0005-0000-0000-00004C040000}"/>
    <cellStyle name="_대곡이설(투찰)_1_합덕-신례원(2공구)투찰_마현생창(동양고속)_Book1" xfId="414" xr:uid="{00000000-0005-0000-0000-00004D040000}"/>
    <cellStyle name="_대곡이설(투찰)_1_합덕-신례원(2공구)투찰_마현생창(동양고속)_왜관-태평건설" xfId="415" xr:uid="{00000000-0005-0000-0000-00004E040000}"/>
    <cellStyle name="_대곡이설(투찰)_1_합덕-신례원(2공구)투찰_마현생창(동양고속)_왜관-태평건설_Book1" xfId="416" xr:uid="{00000000-0005-0000-0000-00004F040000}"/>
    <cellStyle name="_대곡이설(투찰)_1_합덕-신례원(2공구)투찰_마현생창(동양고속)_왜관-태평건설_청주사직골조(최종확정)" xfId="417" xr:uid="{00000000-0005-0000-0000-000050040000}"/>
    <cellStyle name="_대곡이설(투찰)_1_합덕-신례원(2공구)투찰_마현생창(동양고속)_청주사직골조(최종확정)" xfId="418" xr:uid="{00000000-0005-0000-0000-000051040000}"/>
    <cellStyle name="_대곡이설(투찰)_1_합덕-신례원(2공구)투찰_봉무지방산업단지도로(투찰)②" xfId="419" xr:uid="{00000000-0005-0000-0000-000052040000}"/>
    <cellStyle name="_대곡이설(투찰)_1_합덕-신례원(2공구)투찰_봉무지방산업단지도로(투찰)②_Book1" xfId="420" xr:uid="{00000000-0005-0000-0000-000053040000}"/>
    <cellStyle name="_대곡이설(투찰)_1_합덕-신례원(2공구)투찰_봉무지방산업단지도로(투찰)②_마현생창(동양고속)" xfId="421" xr:uid="{00000000-0005-0000-0000-000054040000}"/>
    <cellStyle name="_대곡이설(투찰)_1_합덕-신례원(2공구)투찰_봉무지방산업단지도로(투찰)②_마현생창(동양고속)_Book1" xfId="422" xr:uid="{00000000-0005-0000-0000-000055040000}"/>
    <cellStyle name="_대곡이설(투찰)_1_합덕-신례원(2공구)투찰_봉무지방산업단지도로(투찰)②_마현생창(동양고속)_왜관-태평건설" xfId="423" xr:uid="{00000000-0005-0000-0000-000056040000}"/>
    <cellStyle name="_대곡이설(투찰)_1_합덕-신례원(2공구)투찰_봉무지방산업단지도로(투찰)②_마현생창(동양고속)_왜관-태평건설_Book1" xfId="424" xr:uid="{00000000-0005-0000-0000-000057040000}"/>
    <cellStyle name="_대곡이설(투찰)_1_합덕-신례원(2공구)투찰_봉무지방산업단지도로(투찰)②_마현생창(동양고속)_왜관-태평건설_청주사직골조(최종확정)" xfId="425" xr:uid="{00000000-0005-0000-0000-000058040000}"/>
    <cellStyle name="_대곡이설(투찰)_1_합덕-신례원(2공구)투찰_봉무지방산업단지도로(투찰)②_마현생창(동양고속)_청주사직골조(최종확정)" xfId="426" xr:uid="{00000000-0005-0000-0000-000059040000}"/>
    <cellStyle name="_대곡이설(투찰)_1_합덕-신례원(2공구)투찰_봉무지방산업단지도로(투찰)②_왜관-태평건설" xfId="427" xr:uid="{00000000-0005-0000-0000-00005A040000}"/>
    <cellStyle name="_대곡이설(투찰)_1_합덕-신례원(2공구)투찰_봉무지방산업단지도로(투찰)②_왜관-태평건설_Book1" xfId="428" xr:uid="{00000000-0005-0000-0000-00005B040000}"/>
    <cellStyle name="_대곡이설(투찰)_1_합덕-신례원(2공구)투찰_봉무지방산업단지도로(투찰)②_왜관-태평건설_청주사직골조(최종확정)" xfId="429" xr:uid="{00000000-0005-0000-0000-00005C040000}"/>
    <cellStyle name="_대곡이설(투찰)_1_합덕-신례원(2공구)투찰_봉무지방산업단지도로(투찰)②_청주사직골조(최종확정)" xfId="430" xr:uid="{00000000-0005-0000-0000-00005D040000}"/>
    <cellStyle name="_대곡이설(투찰)_1_합덕-신례원(2공구)투찰_봉무지방산업단지도로(투찰)②+0.250%" xfId="431" xr:uid="{00000000-0005-0000-0000-00005E040000}"/>
    <cellStyle name="_대곡이설(투찰)_1_합덕-신례원(2공구)투찰_봉무지방산업단지도로(투찰)②+0.250%_Book1" xfId="432" xr:uid="{00000000-0005-0000-0000-00005F040000}"/>
    <cellStyle name="_대곡이설(투찰)_1_합덕-신례원(2공구)투찰_봉무지방산업단지도로(투찰)②+0.250%_마현생창(동양고속)" xfId="433" xr:uid="{00000000-0005-0000-0000-000060040000}"/>
    <cellStyle name="_대곡이설(투찰)_1_합덕-신례원(2공구)투찰_봉무지방산업단지도로(투찰)②+0.250%_마현생창(동양고속)_Book1" xfId="434" xr:uid="{00000000-0005-0000-0000-000061040000}"/>
    <cellStyle name="_대곡이설(투찰)_1_합덕-신례원(2공구)투찰_봉무지방산업단지도로(투찰)②+0.250%_마현생창(동양고속)_왜관-태평건설" xfId="435" xr:uid="{00000000-0005-0000-0000-000062040000}"/>
    <cellStyle name="_대곡이설(투찰)_1_합덕-신례원(2공구)투찰_봉무지방산업단지도로(투찰)②+0.250%_마현생창(동양고속)_왜관-태평건설_Book1" xfId="436" xr:uid="{00000000-0005-0000-0000-000063040000}"/>
    <cellStyle name="_대곡이설(투찰)_1_합덕-신례원(2공구)투찰_봉무지방산업단지도로(투찰)②+0.250%_마현생창(동양고속)_왜관-태평건설_청주사직골조(최종확정)" xfId="437" xr:uid="{00000000-0005-0000-0000-000064040000}"/>
    <cellStyle name="_대곡이설(투찰)_1_합덕-신례원(2공구)투찰_봉무지방산업단지도로(투찰)②+0.250%_마현생창(동양고속)_청주사직골조(최종확정)" xfId="438" xr:uid="{00000000-0005-0000-0000-000065040000}"/>
    <cellStyle name="_대곡이설(투찰)_1_합덕-신례원(2공구)투찰_봉무지방산업단지도로(투찰)②+0.250%_왜관-태평건설" xfId="439" xr:uid="{00000000-0005-0000-0000-000066040000}"/>
    <cellStyle name="_대곡이설(투찰)_1_합덕-신례원(2공구)투찰_봉무지방산업단지도로(투찰)②+0.250%_왜관-태평건설_Book1" xfId="440" xr:uid="{00000000-0005-0000-0000-000067040000}"/>
    <cellStyle name="_대곡이설(투찰)_1_합덕-신례원(2공구)투찰_봉무지방산업단지도로(투찰)②+0.250%_왜관-태평건설_청주사직골조(최종확정)" xfId="441" xr:uid="{00000000-0005-0000-0000-000068040000}"/>
    <cellStyle name="_대곡이설(투찰)_1_합덕-신례원(2공구)투찰_봉무지방산업단지도로(투찰)②+0.250%_청주사직골조(최종확정)" xfId="442" xr:uid="{00000000-0005-0000-0000-000069040000}"/>
    <cellStyle name="_대곡이설(투찰)_1_합덕-신례원(2공구)투찰_왜관-태평건설" xfId="443" xr:uid="{00000000-0005-0000-0000-00006A040000}"/>
    <cellStyle name="_대곡이설(투찰)_1_합덕-신례원(2공구)투찰_왜관-태평건설_Book1" xfId="444" xr:uid="{00000000-0005-0000-0000-00006B040000}"/>
    <cellStyle name="_대곡이설(투찰)_1_합덕-신례원(2공구)투찰_왜관-태평건설_청주사직골조(최종확정)" xfId="445" xr:uid="{00000000-0005-0000-0000-00006C040000}"/>
    <cellStyle name="_대곡이설(투찰)_1_합덕-신례원(2공구)투찰_청주사직골조(최종확정)" xfId="446" xr:uid="{00000000-0005-0000-0000-00006D040000}"/>
    <cellStyle name="_대곡이설(투찰)_1_합덕-신례원(2공구)투찰_합덕-신례원(2공구)투찰" xfId="447" xr:uid="{00000000-0005-0000-0000-00006E040000}"/>
    <cellStyle name="_대곡이설(투찰)_1_합덕-신례원(2공구)투찰_합덕-신례원(2공구)투찰_Book1" xfId="448" xr:uid="{00000000-0005-0000-0000-00006F040000}"/>
    <cellStyle name="_대곡이설(투찰)_1_합덕-신례원(2공구)투찰_합덕-신례원(2공구)투찰_경찰서-터미널간도로(투찰)②" xfId="449" xr:uid="{00000000-0005-0000-0000-000070040000}"/>
    <cellStyle name="_대곡이설(투찰)_1_합덕-신례원(2공구)투찰_합덕-신례원(2공구)투찰_경찰서-터미널간도로(투찰)②_Book1" xfId="450" xr:uid="{00000000-0005-0000-0000-000071040000}"/>
    <cellStyle name="_대곡이설(투찰)_1_합덕-신례원(2공구)투찰_합덕-신례원(2공구)투찰_경찰서-터미널간도로(투찰)②_마현생창(동양고속)" xfId="451" xr:uid="{00000000-0005-0000-0000-000072040000}"/>
    <cellStyle name="_대곡이설(투찰)_1_합덕-신례원(2공구)투찰_합덕-신례원(2공구)투찰_경찰서-터미널간도로(투찰)②_마현생창(동양고속)_Book1" xfId="452" xr:uid="{00000000-0005-0000-0000-000073040000}"/>
    <cellStyle name="_대곡이설(투찰)_1_합덕-신례원(2공구)투찰_합덕-신례원(2공구)투찰_경찰서-터미널간도로(투찰)②_마현생창(동양고속)_왜관-태평건설" xfId="453" xr:uid="{00000000-0005-0000-0000-000074040000}"/>
    <cellStyle name="_대곡이설(투찰)_1_합덕-신례원(2공구)투찰_합덕-신례원(2공구)투찰_경찰서-터미널간도로(투찰)②_마현생창(동양고속)_왜관-태평건설_Book1" xfId="454" xr:uid="{00000000-0005-0000-0000-000075040000}"/>
    <cellStyle name="_대곡이설(투찰)_1_합덕-신례원(2공구)투찰_합덕-신례원(2공구)투찰_경찰서-터미널간도로(투찰)②_마현생창(동양고속)_왜관-태평건설_청주사직골조(최종확정)" xfId="455" xr:uid="{00000000-0005-0000-0000-000076040000}"/>
    <cellStyle name="_대곡이설(투찰)_1_합덕-신례원(2공구)투찰_합덕-신례원(2공구)투찰_경찰서-터미널간도로(투찰)②_마현생창(동양고속)_청주사직골조(최종확정)" xfId="456" xr:uid="{00000000-0005-0000-0000-000077040000}"/>
    <cellStyle name="_대곡이설(투찰)_1_합덕-신례원(2공구)투찰_합덕-신례원(2공구)투찰_경찰서-터미널간도로(투찰)②_왜관-태평건설" xfId="457" xr:uid="{00000000-0005-0000-0000-000078040000}"/>
    <cellStyle name="_대곡이설(투찰)_1_합덕-신례원(2공구)투찰_합덕-신례원(2공구)투찰_경찰서-터미널간도로(투찰)②_왜관-태평건설_Book1" xfId="458" xr:uid="{00000000-0005-0000-0000-000079040000}"/>
    <cellStyle name="_대곡이설(투찰)_1_합덕-신례원(2공구)투찰_합덕-신례원(2공구)투찰_경찰서-터미널간도로(투찰)②_왜관-태평건설_청주사직골조(최종확정)" xfId="459" xr:uid="{00000000-0005-0000-0000-00007A040000}"/>
    <cellStyle name="_대곡이설(투찰)_1_합덕-신례원(2공구)투찰_합덕-신례원(2공구)투찰_경찰서-터미널간도로(투찰)②_청주사직골조(최종확정)" xfId="460" xr:uid="{00000000-0005-0000-0000-00007B040000}"/>
    <cellStyle name="_대곡이설(투찰)_1_합덕-신례원(2공구)투찰_합덕-신례원(2공구)투찰_마현생창(동양고속)" xfId="461" xr:uid="{00000000-0005-0000-0000-00007C040000}"/>
    <cellStyle name="_대곡이설(투찰)_1_합덕-신례원(2공구)투찰_합덕-신례원(2공구)투찰_마현생창(동양고속)_Book1" xfId="462" xr:uid="{00000000-0005-0000-0000-00007D040000}"/>
    <cellStyle name="_대곡이설(투찰)_1_합덕-신례원(2공구)투찰_합덕-신례원(2공구)투찰_마현생창(동양고속)_왜관-태평건설" xfId="463" xr:uid="{00000000-0005-0000-0000-00007E040000}"/>
    <cellStyle name="_대곡이설(투찰)_1_합덕-신례원(2공구)투찰_합덕-신례원(2공구)투찰_마현생창(동양고속)_왜관-태평건설_Book1" xfId="464" xr:uid="{00000000-0005-0000-0000-00007F040000}"/>
    <cellStyle name="_대곡이설(투찰)_1_합덕-신례원(2공구)투찰_합덕-신례원(2공구)투찰_마현생창(동양고속)_왜관-태평건설_청주사직골조(최종확정)" xfId="465" xr:uid="{00000000-0005-0000-0000-000080040000}"/>
    <cellStyle name="_대곡이설(투찰)_1_합덕-신례원(2공구)투찰_합덕-신례원(2공구)투찰_마현생창(동양고속)_청주사직골조(최종확정)" xfId="466" xr:uid="{00000000-0005-0000-0000-000081040000}"/>
    <cellStyle name="_대곡이설(투찰)_1_합덕-신례원(2공구)투찰_합덕-신례원(2공구)투찰_봉무지방산업단지도로(투찰)②" xfId="467" xr:uid="{00000000-0005-0000-0000-000082040000}"/>
    <cellStyle name="_대곡이설(투찰)_1_합덕-신례원(2공구)투찰_합덕-신례원(2공구)투찰_봉무지방산업단지도로(투찰)②_Book1" xfId="468" xr:uid="{00000000-0005-0000-0000-000083040000}"/>
    <cellStyle name="_대곡이설(투찰)_1_합덕-신례원(2공구)투찰_합덕-신례원(2공구)투찰_봉무지방산업단지도로(투찰)②_마현생창(동양고속)" xfId="469" xr:uid="{00000000-0005-0000-0000-000084040000}"/>
    <cellStyle name="_대곡이설(투찰)_1_합덕-신례원(2공구)투찰_합덕-신례원(2공구)투찰_봉무지방산업단지도로(투찰)②_마현생창(동양고속)_Book1" xfId="470" xr:uid="{00000000-0005-0000-0000-000085040000}"/>
    <cellStyle name="_대곡이설(투찰)_1_합덕-신례원(2공구)투찰_합덕-신례원(2공구)투찰_봉무지방산업단지도로(투찰)②_마현생창(동양고속)_왜관-태평건설" xfId="471" xr:uid="{00000000-0005-0000-0000-000086040000}"/>
    <cellStyle name="_대곡이설(투찰)_1_합덕-신례원(2공구)투찰_합덕-신례원(2공구)투찰_봉무지방산업단지도로(투찰)②_마현생창(동양고속)_왜관-태평건설_Book1" xfId="472" xr:uid="{00000000-0005-0000-0000-000087040000}"/>
    <cellStyle name="_대곡이설(투찰)_1_합덕-신례원(2공구)투찰_합덕-신례원(2공구)투찰_봉무지방산업단지도로(투찰)②_마현생창(동양고속)_왜관-태평건설_청주사직골조(최종확정)" xfId="473" xr:uid="{00000000-0005-0000-0000-000088040000}"/>
    <cellStyle name="_대곡이설(투찰)_1_합덕-신례원(2공구)투찰_합덕-신례원(2공구)투찰_봉무지방산업단지도로(투찰)②_마현생창(동양고속)_청주사직골조(최종확정)" xfId="474" xr:uid="{00000000-0005-0000-0000-000089040000}"/>
    <cellStyle name="_대곡이설(투찰)_1_합덕-신례원(2공구)투찰_합덕-신례원(2공구)투찰_봉무지방산업단지도로(투찰)②_왜관-태평건설" xfId="475" xr:uid="{00000000-0005-0000-0000-00008A040000}"/>
    <cellStyle name="_대곡이설(투찰)_1_합덕-신례원(2공구)투찰_합덕-신례원(2공구)투찰_봉무지방산업단지도로(투찰)②_왜관-태평건설_Book1" xfId="476" xr:uid="{00000000-0005-0000-0000-00008B040000}"/>
    <cellStyle name="_대곡이설(투찰)_1_합덕-신례원(2공구)투찰_합덕-신례원(2공구)투찰_봉무지방산업단지도로(투찰)②_왜관-태평건설_청주사직골조(최종확정)" xfId="477" xr:uid="{00000000-0005-0000-0000-00008C040000}"/>
    <cellStyle name="_대곡이설(투찰)_1_합덕-신례원(2공구)투찰_합덕-신례원(2공구)투찰_봉무지방산업단지도로(투찰)②_청주사직골조(최종확정)" xfId="478" xr:uid="{00000000-0005-0000-0000-00008D040000}"/>
    <cellStyle name="_대곡이설(투찰)_1_합덕-신례원(2공구)투찰_합덕-신례원(2공구)투찰_봉무지방산업단지도로(투찰)②+0.250%" xfId="479" xr:uid="{00000000-0005-0000-0000-00008E040000}"/>
    <cellStyle name="_대곡이설(투찰)_1_합덕-신례원(2공구)투찰_합덕-신례원(2공구)투찰_봉무지방산업단지도로(투찰)②+0.250%_Book1" xfId="480" xr:uid="{00000000-0005-0000-0000-00008F040000}"/>
    <cellStyle name="_대곡이설(투찰)_1_합덕-신례원(2공구)투찰_합덕-신례원(2공구)투찰_봉무지방산업단지도로(투찰)②+0.250%_마현생창(동양고속)" xfId="481" xr:uid="{00000000-0005-0000-0000-000090040000}"/>
    <cellStyle name="_대곡이설(투찰)_1_합덕-신례원(2공구)투찰_합덕-신례원(2공구)투찰_봉무지방산업단지도로(투찰)②+0.250%_마현생창(동양고속)_Book1" xfId="482" xr:uid="{00000000-0005-0000-0000-000091040000}"/>
    <cellStyle name="_대곡이설(투찰)_1_합덕-신례원(2공구)투찰_합덕-신례원(2공구)투찰_봉무지방산업단지도로(투찰)②+0.250%_마현생창(동양고속)_왜관-태평건설" xfId="483" xr:uid="{00000000-0005-0000-0000-000092040000}"/>
    <cellStyle name="_대곡이설(투찰)_1_합덕-신례원(2공구)투찰_합덕-신례원(2공구)투찰_봉무지방산업단지도로(투찰)②+0.250%_마현생창(동양고속)_왜관-태평건설_Book1" xfId="484" xr:uid="{00000000-0005-0000-0000-000093040000}"/>
    <cellStyle name="_대곡이설(투찰)_1_합덕-신례원(2공구)투찰_합덕-신례원(2공구)투찰_봉무지방산업단지도로(투찰)②+0.250%_마현생창(동양고속)_왜관-태평건설_청주사직골조(최종확정)" xfId="485" xr:uid="{00000000-0005-0000-0000-000094040000}"/>
    <cellStyle name="_대곡이설(투찰)_1_합덕-신례원(2공구)투찰_합덕-신례원(2공구)투찰_봉무지방산업단지도로(투찰)②+0.250%_마현생창(동양고속)_청주사직골조(최종확정)" xfId="486" xr:uid="{00000000-0005-0000-0000-000095040000}"/>
    <cellStyle name="_대곡이설(투찰)_1_합덕-신례원(2공구)투찰_합덕-신례원(2공구)투찰_봉무지방산업단지도로(투찰)②+0.250%_왜관-태평건설" xfId="487" xr:uid="{00000000-0005-0000-0000-000096040000}"/>
    <cellStyle name="_대곡이설(투찰)_1_합덕-신례원(2공구)투찰_합덕-신례원(2공구)투찰_봉무지방산업단지도로(투찰)②+0.250%_왜관-태평건설_Book1" xfId="488" xr:uid="{00000000-0005-0000-0000-000097040000}"/>
    <cellStyle name="_대곡이설(투찰)_1_합덕-신례원(2공구)투찰_합덕-신례원(2공구)투찰_봉무지방산업단지도로(투찰)②+0.250%_왜관-태평건설_청주사직골조(최종확정)" xfId="489" xr:uid="{00000000-0005-0000-0000-000098040000}"/>
    <cellStyle name="_대곡이설(투찰)_1_합덕-신례원(2공구)투찰_합덕-신례원(2공구)투찰_봉무지방산업단지도로(투찰)②+0.250%_청주사직골조(최종확정)" xfId="490" xr:uid="{00000000-0005-0000-0000-000099040000}"/>
    <cellStyle name="_대곡이설(투찰)_1_합덕-신례원(2공구)투찰_합덕-신례원(2공구)투찰_왜관-태평건설" xfId="491" xr:uid="{00000000-0005-0000-0000-00009A040000}"/>
    <cellStyle name="_대곡이설(투찰)_1_합덕-신례원(2공구)투찰_합덕-신례원(2공구)투찰_왜관-태평건설_Book1" xfId="492" xr:uid="{00000000-0005-0000-0000-00009B040000}"/>
    <cellStyle name="_대곡이설(투찰)_1_합덕-신례원(2공구)투찰_합덕-신례원(2공구)투찰_왜관-태평건설_청주사직골조(최종확정)" xfId="493" xr:uid="{00000000-0005-0000-0000-00009C040000}"/>
    <cellStyle name="_대곡이설(투찰)_1_합덕-신례원(2공구)투찰_합덕-신례원(2공구)투찰_청주사직골조(최종확정)" xfId="494" xr:uid="{00000000-0005-0000-0000-00009D040000}"/>
    <cellStyle name="_대곡이설(투찰)_Book1" xfId="495" xr:uid="{00000000-0005-0000-0000-00009E040000}"/>
    <cellStyle name="_대곡이설(투찰)_경찰서-터미널간도로(투찰)②" xfId="496" xr:uid="{00000000-0005-0000-0000-00009F040000}"/>
    <cellStyle name="_대곡이설(투찰)_경찰서-터미널간도로(투찰)②_Book1" xfId="497" xr:uid="{00000000-0005-0000-0000-0000A0040000}"/>
    <cellStyle name="_대곡이설(투찰)_경찰서-터미널간도로(투찰)②_마현생창(동양고속)" xfId="498" xr:uid="{00000000-0005-0000-0000-0000A1040000}"/>
    <cellStyle name="_대곡이설(투찰)_경찰서-터미널간도로(투찰)②_마현생창(동양고속)_Book1" xfId="499" xr:uid="{00000000-0005-0000-0000-0000A2040000}"/>
    <cellStyle name="_대곡이설(투찰)_경찰서-터미널간도로(투찰)②_마현생창(동양고속)_왜관-태평건설" xfId="500" xr:uid="{00000000-0005-0000-0000-0000A3040000}"/>
    <cellStyle name="_대곡이설(투찰)_경찰서-터미널간도로(투찰)②_마현생창(동양고속)_왜관-태평건설_Book1" xfId="501" xr:uid="{00000000-0005-0000-0000-0000A4040000}"/>
    <cellStyle name="_대곡이설(투찰)_경찰서-터미널간도로(투찰)②_마현생창(동양고속)_왜관-태평건설_청주사직골조(최종확정)" xfId="502" xr:uid="{00000000-0005-0000-0000-0000A5040000}"/>
    <cellStyle name="_대곡이설(투찰)_경찰서-터미널간도로(투찰)②_마현생창(동양고속)_청주사직골조(최종확정)" xfId="503" xr:uid="{00000000-0005-0000-0000-0000A6040000}"/>
    <cellStyle name="_대곡이설(투찰)_경찰서-터미널간도로(투찰)②_왜관-태평건설" xfId="504" xr:uid="{00000000-0005-0000-0000-0000A7040000}"/>
    <cellStyle name="_대곡이설(투찰)_경찰서-터미널간도로(투찰)②_왜관-태평건설_Book1" xfId="505" xr:uid="{00000000-0005-0000-0000-0000A8040000}"/>
    <cellStyle name="_대곡이설(투찰)_경찰서-터미널간도로(투찰)②_왜관-태평건설_청주사직골조(최종확정)" xfId="506" xr:uid="{00000000-0005-0000-0000-0000A9040000}"/>
    <cellStyle name="_대곡이설(투찰)_경찰서-터미널간도로(투찰)②_청주사직골조(최종확정)" xfId="507" xr:uid="{00000000-0005-0000-0000-0000AA040000}"/>
    <cellStyle name="_대곡이설(투찰)_도덕-고흥도로(투찰)" xfId="508" xr:uid="{00000000-0005-0000-0000-0000AB040000}"/>
    <cellStyle name="_대곡이설(투찰)_도덕-고흥도로(투찰)_Book1" xfId="509" xr:uid="{00000000-0005-0000-0000-0000AC040000}"/>
    <cellStyle name="_대곡이설(투찰)_도덕-고흥도로(투찰)_경찰서-터미널간도로(투찰)②" xfId="510" xr:uid="{00000000-0005-0000-0000-0000AD040000}"/>
    <cellStyle name="_대곡이설(투찰)_도덕-고흥도로(투찰)_경찰서-터미널간도로(투찰)②_Book1" xfId="511" xr:uid="{00000000-0005-0000-0000-0000AE040000}"/>
    <cellStyle name="_대곡이설(투찰)_도덕-고흥도로(투찰)_경찰서-터미널간도로(투찰)②_마현생창(동양고속)" xfId="512" xr:uid="{00000000-0005-0000-0000-0000AF040000}"/>
    <cellStyle name="_대곡이설(투찰)_도덕-고흥도로(투찰)_경찰서-터미널간도로(투찰)②_마현생창(동양고속)_Book1" xfId="513" xr:uid="{00000000-0005-0000-0000-0000B0040000}"/>
    <cellStyle name="_대곡이설(투찰)_도덕-고흥도로(투찰)_경찰서-터미널간도로(투찰)②_마현생창(동양고속)_왜관-태평건설" xfId="514" xr:uid="{00000000-0005-0000-0000-0000B1040000}"/>
    <cellStyle name="_대곡이설(투찰)_도덕-고흥도로(투찰)_경찰서-터미널간도로(투찰)②_마현생창(동양고속)_왜관-태평건설_Book1" xfId="515" xr:uid="{00000000-0005-0000-0000-0000B2040000}"/>
    <cellStyle name="_대곡이설(투찰)_도덕-고흥도로(투찰)_경찰서-터미널간도로(투찰)②_마현생창(동양고속)_왜관-태평건설_청주사직골조(최종확정)" xfId="516" xr:uid="{00000000-0005-0000-0000-0000B3040000}"/>
    <cellStyle name="_대곡이설(투찰)_도덕-고흥도로(투찰)_경찰서-터미널간도로(투찰)②_마현생창(동양고속)_청주사직골조(최종확정)" xfId="517" xr:uid="{00000000-0005-0000-0000-0000B4040000}"/>
    <cellStyle name="_대곡이설(투찰)_도덕-고흥도로(투찰)_경찰서-터미널간도로(투찰)②_왜관-태평건설" xfId="518" xr:uid="{00000000-0005-0000-0000-0000B5040000}"/>
    <cellStyle name="_대곡이설(투찰)_도덕-고흥도로(투찰)_경찰서-터미널간도로(투찰)②_왜관-태평건설_Book1" xfId="519" xr:uid="{00000000-0005-0000-0000-0000B6040000}"/>
    <cellStyle name="_대곡이설(투찰)_도덕-고흥도로(투찰)_경찰서-터미널간도로(투찰)②_왜관-태평건설_청주사직골조(최종확정)" xfId="520" xr:uid="{00000000-0005-0000-0000-0000B7040000}"/>
    <cellStyle name="_대곡이설(투찰)_도덕-고흥도로(투찰)_경찰서-터미널간도로(투찰)②_청주사직골조(최종확정)" xfId="521" xr:uid="{00000000-0005-0000-0000-0000B8040000}"/>
    <cellStyle name="_대곡이설(투찰)_도덕-고흥도로(투찰)_마현생창(동양고속)" xfId="522" xr:uid="{00000000-0005-0000-0000-0000B9040000}"/>
    <cellStyle name="_대곡이설(투찰)_도덕-고흥도로(투찰)_마현생창(동양고속)_Book1" xfId="523" xr:uid="{00000000-0005-0000-0000-0000BA040000}"/>
    <cellStyle name="_대곡이설(투찰)_도덕-고흥도로(투찰)_마현생창(동양고속)_왜관-태평건설" xfId="524" xr:uid="{00000000-0005-0000-0000-0000BB040000}"/>
    <cellStyle name="_대곡이설(투찰)_도덕-고흥도로(투찰)_마현생창(동양고속)_왜관-태평건설_Book1" xfId="525" xr:uid="{00000000-0005-0000-0000-0000BC040000}"/>
    <cellStyle name="_대곡이설(투찰)_도덕-고흥도로(투찰)_마현생창(동양고속)_왜관-태평건설_청주사직골조(최종확정)" xfId="526" xr:uid="{00000000-0005-0000-0000-0000BD040000}"/>
    <cellStyle name="_대곡이설(투찰)_도덕-고흥도로(투찰)_마현생창(동양고속)_청주사직골조(최종확정)" xfId="527" xr:uid="{00000000-0005-0000-0000-0000BE040000}"/>
    <cellStyle name="_대곡이설(투찰)_도덕-고흥도로(투찰)_봉무지방산업단지도로(투찰)②" xfId="528" xr:uid="{00000000-0005-0000-0000-0000BF040000}"/>
    <cellStyle name="_대곡이설(투찰)_도덕-고흥도로(투찰)_봉무지방산업단지도로(투찰)②_Book1" xfId="529" xr:uid="{00000000-0005-0000-0000-0000C0040000}"/>
    <cellStyle name="_대곡이설(투찰)_도덕-고흥도로(투찰)_봉무지방산업단지도로(투찰)②_마현생창(동양고속)" xfId="530" xr:uid="{00000000-0005-0000-0000-0000C1040000}"/>
    <cellStyle name="_대곡이설(투찰)_도덕-고흥도로(투찰)_봉무지방산업단지도로(투찰)②_마현생창(동양고속)_Book1" xfId="531" xr:uid="{00000000-0005-0000-0000-0000C2040000}"/>
    <cellStyle name="_대곡이설(투찰)_도덕-고흥도로(투찰)_봉무지방산업단지도로(투찰)②_마현생창(동양고속)_왜관-태평건설" xfId="532" xr:uid="{00000000-0005-0000-0000-0000C3040000}"/>
    <cellStyle name="_대곡이설(투찰)_도덕-고흥도로(투찰)_봉무지방산업단지도로(투찰)②_마현생창(동양고속)_왜관-태평건설_Book1" xfId="533" xr:uid="{00000000-0005-0000-0000-0000C4040000}"/>
    <cellStyle name="_대곡이설(투찰)_도덕-고흥도로(투찰)_봉무지방산업단지도로(투찰)②_마현생창(동양고속)_왜관-태평건설_청주사직골조(최종확정)" xfId="534" xr:uid="{00000000-0005-0000-0000-0000C5040000}"/>
    <cellStyle name="_대곡이설(투찰)_도덕-고흥도로(투찰)_봉무지방산업단지도로(투찰)②_마현생창(동양고속)_청주사직골조(최종확정)" xfId="535" xr:uid="{00000000-0005-0000-0000-0000C6040000}"/>
    <cellStyle name="_대곡이설(투찰)_도덕-고흥도로(투찰)_봉무지방산업단지도로(투찰)②_왜관-태평건설" xfId="536" xr:uid="{00000000-0005-0000-0000-0000C7040000}"/>
    <cellStyle name="_대곡이설(투찰)_도덕-고흥도로(투찰)_봉무지방산업단지도로(투찰)②_왜관-태평건설_Book1" xfId="537" xr:uid="{00000000-0005-0000-0000-0000C8040000}"/>
    <cellStyle name="_대곡이설(투찰)_도덕-고흥도로(투찰)_봉무지방산업단지도로(투찰)②_왜관-태평건설_청주사직골조(최종확정)" xfId="538" xr:uid="{00000000-0005-0000-0000-0000C9040000}"/>
    <cellStyle name="_대곡이설(투찰)_도덕-고흥도로(투찰)_봉무지방산업단지도로(투찰)②_청주사직골조(최종확정)" xfId="539" xr:uid="{00000000-0005-0000-0000-0000CA040000}"/>
    <cellStyle name="_대곡이설(투찰)_도덕-고흥도로(투찰)_봉무지방산업단지도로(투찰)②+0.250%" xfId="540" xr:uid="{00000000-0005-0000-0000-0000CB040000}"/>
    <cellStyle name="_대곡이설(투찰)_도덕-고흥도로(투찰)_봉무지방산업단지도로(투찰)②+0.250%_Book1" xfId="541" xr:uid="{00000000-0005-0000-0000-0000CC040000}"/>
    <cellStyle name="_대곡이설(투찰)_도덕-고흥도로(투찰)_봉무지방산업단지도로(투찰)②+0.250%_마현생창(동양고속)" xfId="542" xr:uid="{00000000-0005-0000-0000-0000CD040000}"/>
    <cellStyle name="_대곡이설(투찰)_도덕-고흥도로(투찰)_봉무지방산업단지도로(투찰)②+0.250%_마현생창(동양고속)_Book1" xfId="543" xr:uid="{00000000-0005-0000-0000-0000CE040000}"/>
    <cellStyle name="_대곡이설(투찰)_도덕-고흥도로(투찰)_봉무지방산업단지도로(투찰)②+0.250%_마현생창(동양고속)_왜관-태평건설" xfId="544" xr:uid="{00000000-0005-0000-0000-0000CF040000}"/>
    <cellStyle name="_대곡이설(투찰)_도덕-고흥도로(투찰)_봉무지방산업단지도로(투찰)②+0.250%_마현생창(동양고속)_왜관-태평건설_Book1" xfId="545" xr:uid="{00000000-0005-0000-0000-0000D0040000}"/>
    <cellStyle name="_대곡이설(투찰)_도덕-고흥도로(투찰)_봉무지방산업단지도로(투찰)②+0.250%_마현생창(동양고속)_왜관-태평건설_청주사직골조(최종확정)" xfId="546" xr:uid="{00000000-0005-0000-0000-0000D1040000}"/>
    <cellStyle name="_대곡이설(투찰)_도덕-고흥도로(투찰)_봉무지방산업단지도로(투찰)②+0.250%_마현생창(동양고속)_청주사직골조(최종확정)" xfId="547" xr:uid="{00000000-0005-0000-0000-0000D2040000}"/>
    <cellStyle name="_대곡이설(투찰)_도덕-고흥도로(투찰)_봉무지방산업단지도로(투찰)②+0.250%_왜관-태평건설" xfId="548" xr:uid="{00000000-0005-0000-0000-0000D3040000}"/>
    <cellStyle name="_대곡이설(투찰)_도덕-고흥도로(투찰)_봉무지방산업단지도로(투찰)②+0.250%_왜관-태평건설_Book1" xfId="549" xr:uid="{00000000-0005-0000-0000-0000D4040000}"/>
    <cellStyle name="_대곡이설(투찰)_도덕-고흥도로(투찰)_봉무지방산업단지도로(투찰)②+0.250%_왜관-태평건설_청주사직골조(최종확정)" xfId="550" xr:uid="{00000000-0005-0000-0000-0000D5040000}"/>
    <cellStyle name="_대곡이설(투찰)_도덕-고흥도로(투찰)_봉무지방산업단지도로(투찰)②+0.250%_청주사직골조(최종확정)" xfId="551" xr:uid="{00000000-0005-0000-0000-0000D6040000}"/>
    <cellStyle name="_대곡이설(투찰)_도덕-고흥도로(투찰)_왜관-태평건설" xfId="552" xr:uid="{00000000-0005-0000-0000-0000D7040000}"/>
    <cellStyle name="_대곡이설(투찰)_도덕-고흥도로(투찰)_왜관-태평건설_Book1" xfId="553" xr:uid="{00000000-0005-0000-0000-0000D8040000}"/>
    <cellStyle name="_대곡이설(투찰)_도덕-고흥도로(투찰)_왜관-태평건설_청주사직골조(최종확정)" xfId="554" xr:uid="{00000000-0005-0000-0000-0000D9040000}"/>
    <cellStyle name="_대곡이설(투찰)_도덕-고흥도로(투찰)_청주사직골조(최종확정)" xfId="555" xr:uid="{00000000-0005-0000-0000-0000DA040000}"/>
    <cellStyle name="_대곡이설(투찰)_도덕-고흥도로(투찰)_합덕-신례원(2공구)투찰" xfId="556" xr:uid="{00000000-0005-0000-0000-0000DB040000}"/>
    <cellStyle name="_대곡이설(투찰)_도덕-고흥도로(투찰)_합덕-신례원(2공구)투찰_Book1" xfId="557" xr:uid="{00000000-0005-0000-0000-0000DC040000}"/>
    <cellStyle name="_대곡이설(투찰)_도덕-고흥도로(투찰)_합덕-신례원(2공구)투찰_경찰서-터미널간도로(투찰)②" xfId="558" xr:uid="{00000000-0005-0000-0000-0000DD040000}"/>
    <cellStyle name="_대곡이설(투찰)_도덕-고흥도로(투찰)_합덕-신례원(2공구)투찰_경찰서-터미널간도로(투찰)②_Book1" xfId="559" xr:uid="{00000000-0005-0000-0000-0000DE040000}"/>
    <cellStyle name="_대곡이설(투찰)_도덕-고흥도로(투찰)_합덕-신례원(2공구)투찰_경찰서-터미널간도로(투찰)②_마현생창(동양고속)" xfId="560" xr:uid="{00000000-0005-0000-0000-0000DF040000}"/>
    <cellStyle name="_대곡이설(투찰)_도덕-고흥도로(투찰)_합덕-신례원(2공구)투찰_경찰서-터미널간도로(투찰)②_마현생창(동양고속)_Book1" xfId="561" xr:uid="{00000000-0005-0000-0000-0000E0040000}"/>
    <cellStyle name="_대곡이설(투찰)_도덕-고흥도로(투찰)_합덕-신례원(2공구)투찰_경찰서-터미널간도로(투찰)②_마현생창(동양고속)_왜관-태평건설" xfId="562" xr:uid="{00000000-0005-0000-0000-0000E1040000}"/>
    <cellStyle name="_대곡이설(투찰)_도덕-고흥도로(투찰)_합덕-신례원(2공구)투찰_경찰서-터미널간도로(투찰)②_마현생창(동양고속)_왜관-태평건설_Book1" xfId="563" xr:uid="{00000000-0005-0000-0000-0000E2040000}"/>
    <cellStyle name="_대곡이설(투찰)_도덕-고흥도로(투찰)_합덕-신례원(2공구)투찰_경찰서-터미널간도로(투찰)②_마현생창(동양고속)_왜관-태평건설_청주사직골조(최종확정)" xfId="564" xr:uid="{00000000-0005-0000-0000-0000E3040000}"/>
    <cellStyle name="_대곡이설(투찰)_도덕-고흥도로(투찰)_합덕-신례원(2공구)투찰_경찰서-터미널간도로(투찰)②_마현생창(동양고속)_청주사직골조(최종확정)" xfId="565" xr:uid="{00000000-0005-0000-0000-0000E4040000}"/>
    <cellStyle name="_대곡이설(투찰)_도덕-고흥도로(투찰)_합덕-신례원(2공구)투찰_경찰서-터미널간도로(투찰)②_왜관-태평건설" xfId="566" xr:uid="{00000000-0005-0000-0000-0000E5040000}"/>
    <cellStyle name="_대곡이설(투찰)_도덕-고흥도로(투찰)_합덕-신례원(2공구)투찰_경찰서-터미널간도로(투찰)②_왜관-태평건설_Book1" xfId="567" xr:uid="{00000000-0005-0000-0000-0000E6040000}"/>
    <cellStyle name="_대곡이설(투찰)_도덕-고흥도로(투찰)_합덕-신례원(2공구)투찰_경찰서-터미널간도로(투찰)②_왜관-태평건설_청주사직골조(최종확정)" xfId="568" xr:uid="{00000000-0005-0000-0000-0000E7040000}"/>
    <cellStyle name="_대곡이설(투찰)_도덕-고흥도로(투찰)_합덕-신례원(2공구)투찰_경찰서-터미널간도로(투찰)②_청주사직골조(최종확정)" xfId="569" xr:uid="{00000000-0005-0000-0000-0000E8040000}"/>
    <cellStyle name="_대곡이설(투찰)_도덕-고흥도로(투찰)_합덕-신례원(2공구)투찰_마현생창(동양고속)" xfId="570" xr:uid="{00000000-0005-0000-0000-0000E9040000}"/>
    <cellStyle name="_대곡이설(투찰)_도덕-고흥도로(투찰)_합덕-신례원(2공구)투찰_마현생창(동양고속)_Book1" xfId="571" xr:uid="{00000000-0005-0000-0000-0000EA040000}"/>
    <cellStyle name="_대곡이설(투찰)_도덕-고흥도로(투찰)_합덕-신례원(2공구)투찰_마현생창(동양고속)_왜관-태평건설" xfId="572" xr:uid="{00000000-0005-0000-0000-0000EB040000}"/>
    <cellStyle name="_대곡이설(투찰)_도덕-고흥도로(투찰)_합덕-신례원(2공구)투찰_마현생창(동양고속)_왜관-태평건설_Book1" xfId="573" xr:uid="{00000000-0005-0000-0000-0000EC040000}"/>
    <cellStyle name="_대곡이설(투찰)_도덕-고흥도로(투찰)_합덕-신례원(2공구)투찰_마현생창(동양고속)_왜관-태평건설_청주사직골조(최종확정)" xfId="574" xr:uid="{00000000-0005-0000-0000-0000ED040000}"/>
    <cellStyle name="_대곡이설(투찰)_도덕-고흥도로(투찰)_합덕-신례원(2공구)투찰_마현생창(동양고속)_청주사직골조(최종확정)" xfId="575" xr:uid="{00000000-0005-0000-0000-0000EE040000}"/>
    <cellStyle name="_대곡이설(투찰)_도덕-고흥도로(투찰)_합덕-신례원(2공구)투찰_봉무지방산업단지도로(투찰)②" xfId="576" xr:uid="{00000000-0005-0000-0000-0000EF040000}"/>
    <cellStyle name="_대곡이설(투찰)_도덕-고흥도로(투찰)_합덕-신례원(2공구)투찰_봉무지방산업단지도로(투찰)②_Book1" xfId="577" xr:uid="{00000000-0005-0000-0000-0000F0040000}"/>
    <cellStyle name="_대곡이설(투찰)_도덕-고흥도로(투찰)_합덕-신례원(2공구)투찰_봉무지방산업단지도로(투찰)②_마현생창(동양고속)" xfId="578" xr:uid="{00000000-0005-0000-0000-0000F1040000}"/>
    <cellStyle name="_대곡이설(투찰)_도덕-고흥도로(투찰)_합덕-신례원(2공구)투찰_봉무지방산업단지도로(투찰)②_마현생창(동양고속)_Book1" xfId="579" xr:uid="{00000000-0005-0000-0000-0000F2040000}"/>
    <cellStyle name="_대곡이설(투찰)_도덕-고흥도로(투찰)_합덕-신례원(2공구)투찰_봉무지방산업단지도로(투찰)②_마현생창(동양고속)_왜관-태평건설" xfId="580" xr:uid="{00000000-0005-0000-0000-0000F3040000}"/>
    <cellStyle name="_대곡이설(투찰)_도덕-고흥도로(투찰)_합덕-신례원(2공구)투찰_봉무지방산업단지도로(투찰)②_마현생창(동양고속)_왜관-태평건설_Book1" xfId="581" xr:uid="{00000000-0005-0000-0000-0000F4040000}"/>
    <cellStyle name="_대곡이설(투찰)_도덕-고흥도로(투찰)_합덕-신례원(2공구)투찰_봉무지방산업단지도로(투찰)②_마현생창(동양고속)_왜관-태평건설_청주사직골조(최종확정)" xfId="582" xr:uid="{00000000-0005-0000-0000-0000F5040000}"/>
    <cellStyle name="_대곡이설(투찰)_도덕-고흥도로(투찰)_합덕-신례원(2공구)투찰_봉무지방산업단지도로(투찰)②_마현생창(동양고속)_청주사직골조(최종확정)" xfId="583" xr:uid="{00000000-0005-0000-0000-0000F6040000}"/>
    <cellStyle name="_대곡이설(투찰)_도덕-고흥도로(투찰)_합덕-신례원(2공구)투찰_봉무지방산업단지도로(투찰)②_왜관-태평건설" xfId="584" xr:uid="{00000000-0005-0000-0000-0000F7040000}"/>
    <cellStyle name="_대곡이설(투찰)_도덕-고흥도로(투찰)_합덕-신례원(2공구)투찰_봉무지방산업단지도로(투찰)②_왜관-태평건설_Book1" xfId="585" xr:uid="{00000000-0005-0000-0000-0000F8040000}"/>
    <cellStyle name="_대곡이설(투찰)_도덕-고흥도로(투찰)_합덕-신례원(2공구)투찰_봉무지방산업단지도로(투찰)②_왜관-태평건설_청주사직골조(최종확정)" xfId="586" xr:uid="{00000000-0005-0000-0000-0000F9040000}"/>
    <cellStyle name="_대곡이설(투찰)_도덕-고흥도로(투찰)_합덕-신례원(2공구)투찰_봉무지방산업단지도로(투찰)②_청주사직골조(최종확정)" xfId="587" xr:uid="{00000000-0005-0000-0000-0000FA040000}"/>
    <cellStyle name="_대곡이설(투찰)_도덕-고흥도로(투찰)_합덕-신례원(2공구)투찰_봉무지방산업단지도로(투찰)②+0.250%" xfId="588" xr:uid="{00000000-0005-0000-0000-0000FB040000}"/>
    <cellStyle name="_대곡이설(투찰)_도덕-고흥도로(투찰)_합덕-신례원(2공구)투찰_봉무지방산업단지도로(투찰)②+0.250%_Book1" xfId="589" xr:uid="{00000000-0005-0000-0000-0000FC040000}"/>
    <cellStyle name="_대곡이설(투찰)_도덕-고흥도로(투찰)_합덕-신례원(2공구)투찰_봉무지방산업단지도로(투찰)②+0.250%_마현생창(동양고속)" xfId="590" xr:uid="{00000000-0005-0000-0000-0000FD040000}"/>
    <cellStyle name="_대곡이설(투찰)_도덕-고흥도로(투찰)_합덕-신례원(2공구)투찰_봉무지방산업단지도로(투찰)②+0.250%_마현생창(동양고속)_Book1" xfId="591" xr:uid="{00000000-0005-0000-0000-0000FE040000}"/>
    <cellStyle name="_대곡이설(투찰)_도덕-고흥도로(투찰)_합덕-신례원(2공구)투찰_봉무지방산업단지도로(투찰)②+0.250%_마현생창(동양고속)_왜관-태평건설" xfId="592" xr:uid="{00000000-0005-0000-0000-0000FF040000}"/>
    <cellStyle name="_대곡이설(투찰)_도덕-고흥도로(투찰)_합덕-신례원(2공구)투찰_봉무지방산업단지도로(투찰)②+0.250%_마현생창(동양고속)_왜관-태평건설_Book1" xfId="593" xr:uid="{00000000-0005-0000-0000-000000050000}"/>
    <cellStyle name="_대곡이설(투찰)_도덕-고흥도로(투찰)_합덕-신례원(2공구)투찰_봉무지방산업단지도로(투찰)②+0.250%_마현생창(동양고속)_왜관-태평건설_청주사직골조(최종확정)" xfId="594" xr:uid="{00000000-0005-0000-0000-000001050000}"/>
    <cellStyle name="_대곡이설(투찰)_도덕-고흥도로(투찰)_합덕-신례원(2공구)투찰_봉무지방산업단지도로(투찰)②+0.250%_마현생창(동양고속)_청주사직골조(최종확정)" xfId="595" xr:uid="{00000000-0005-0000-0000-000002050000}"/>
    <cellStyle name="_대곡이설(투찰)_도덕-고흥도로(투찰)_합덕-신례원(2공구)투찰_봉무지방산업단지도로(투찰)②+0.250%_왜관-태평건설" xfId="596" xr:uid="{00000000-0005-0000-0000-000003050000}"/>
    <cellStyle name="_대곡이설(투찰)_도덕-고흥도로(투찰)_합덕-신례원(2공구)투찰_봉무지방산업단지도로(투찰)②+0.250%_왜관-태평건설_Book1" xfId="597" xr:uid="{00000000-0005-0000-0000-000004050000}"/>
    <cellStyle name="_대곡이설(투찰)_도덕-고흥도로(투찰)_합덕-신례원(2공구)투찰_봉무지방산업단지도로(투찰)②+0.250%_왜관-태평건설_청주사직골조(최종확정)" xfId="598" xr:uid="{00000000-0005-0000-0000-000005050000}"/>
    <cellStyle name="_대곡이설(투찰)_도덕-고흥도로(투찰)_합덕-신례원(2공구)투찰_봉무지방산업단지도로(투찰)②+0.250%_청주사직골조(최종확정)" xfId="599" xr:uid="{00000000-0005-0000-0000-000006050000}"/>
    <cellStyle name="_대곡이설(투찰)_도덕-고흥도로(투찰)_합덕-신례원(2공구)투찰_왜관-태평건설" xfId="600" xr:uid="{00000000-0005-0000-0000-000007050000}"/>
    <cellStyle name="_대곡이설(투찰)_도덕-고흥도로(투찰)_합덕-신례원(2공구)투찰_왜관-태평건설_Book1" xfId="601" xr:uid="{00000000-0005-0000-0000-000008050000}"/>
    <cellStyle name="_대곡이설(투찰)_도덕-고흥도로(투찰)_합덕-신례원(2공구)투찰_왜관-태평건설_청주사직골조(최종확정)" xfId="602" xr:uid="{00000000-0005-0000-0000-000009050000}"/>
    <cellStyle name="_대곡이설(투찰)_도덕-고흥도로(투찰)_합덕-신례원(2공구)투찰_청주사직골조(최종확정)" xfId="603" xr:uid="{00000000-0005-0000-0000-00000A050000}"/>
    <cellStyle name="_대곡이설(투찰)_도덕-고흥도로(투찰)_합덕-신례원(2공구)투찰_합덕-신례원(2공구)투찰" xfId="604" xr:uid="{00000000-0005-0000-0000-00000B050000}"/>
    <cellStyle name="_대곡이설(투찰)_도덕-고흥도로(투찰)_합덕-신례원(2공구)투찰_합덕-신례원(2공구)투찰_Book1" xfId="605" xr:uid="{00000000-0005-0000-0000-00000C050000}"/>
    <cellStyle name="_대곡이설(투찰)_도덕-고흥도로(투찰)_합덕-신례원(2공구)투찰_합덕-신례원(2공구)투찰_경찰서-터미널간도로(투찰)②" xfId="606" xr:uid="{00000000-0005-0000-0000-00000D050000}"/>
    <cellStyle name="_대곡이설(투찰)_도덕-고흥도로(투찰)_합덕-신례원(2공구)투찰_합덕-신례원(2공구)투찰_경찰서-터미널간도로(투찰)②_Book1" xfId="607" xr:uid="{00000000-0005-0000-0000-00000E050000}"/>
    <cellStyle name="_대곡이설(투찰)_도덕-고흥도로(투찰)_합덕-신례원(2공구)투찰_합덕-신례원(2공구)투찰_경찰서-터미널간도로(투찰)②_마현생창(동양고속)" xfId="608" xr:uid="{00000000-0005-0000-0000-00000F050000}"/>
    <cellStyle name="_대곡이설(투찰)_도덕-고흥도로(투찰)_합덕-신례원(2공구)투찰_합덕-신례원(2공구)투찰_경찰서-터미널간도로(투찰)②_마현생창(동양고속)_Book1" xfId="609" xr:uid="{00000000-0005-0000-0000-000010050000}"/>
    <cellStyle name="_대곡이설(투찰)_도덕-고흥도로(투찰)_합덕-신례원(2공구)투찰_합덕-신례원(2공구)투찰_경찰서-터미널간도로(투찰)②_마현생창(동양고속)_왜관-태평건설" xfId="610" xr:uid="{00000000-0005-0000-0000-000011050000}"/>
    <cellStyle name="_대곡이설(투찰)_도덕-고흥도로(투찰)_합덕-신례원(2공구)투찰_합덕-신례원(2공구)투찰_경찰서-터미널간도로(투찰)②_마현생창(동양고속)_왜관-태평건설_Book1" xfId="611" xr:uid="{00000000-0005-0000-0000-000012050000}"/>
    <cellStyle name="_대곡이설(투찰)_도덕-고흥도로(투찰)_합덕-신례원(2공구)투찰_합덕-신례원(2공구)투찰_경찰서-터미널간도로(투찰)②_마현생창(동양고속)_왜관-태평건설_청주사직골조(최종확정)" xfId="612" xr:uid="{00000000-0005-0000-0000-000013050000}"/>
    <cellStyle name="_대곡이설(투찰)_도덕-고흥도로(투찰)_합덕-신례원(2공구)투찰_합덕-신례원(2공구)투찰_경찰서-터미널간도로(투찰)②_마현생창(동양고속)_청주사직골조(최종확정)" xfId="613" xr:uid="{00000000-0005-0000-0000-000014050000}"/>
    <cellStyle name="_대곡이설(투찰)_도덕-고흥도로(투찰)_합덕-신례원(2공구)투찰_합덕-신례원(2공구)투찰_경찰서-터미널간도로(투찰)②_왜관-태평건설" xfId="614" xr:uid="{00000000-0005-0000-0000-000015050000}"/>
    <cellStyle name="_대곡이설(투찰)_도덕-고흥도로(투찰)_합덕-신례원(2공구)투찰_합덕-신례원(2공구)투찰_경찰서-터미널간도로(투찰)②_왜관-태평건설_Book1" xfId="615" xr:uid="{00000000-0005-0000-0000-000016050000}"/>
    <cellStyle name="_대곡이설(투찰)_도덕-고흥도로(투찰)_합덕-신례원(2공구)투찰_합덕-신례원(2공구)투찰_경찰서-터미널간도로(투찰)②_왜관-태평건설_청주사직골조(최종확정)" xfId="616" xr:uid="{00000000-0005-0000-0000-000017050000}"/>
    <cellStyle name="_대곡이설(투찰)_도덕-고흥도로(투찰)_합덕-신례원(2공구)투찰_합덕-신례원(2공구)투찰_경찰서-터미널간도로(투찰)②_청주사직골조(최종확정)" xfId="617" xr:uid="{00000000-0005-0000-0000-000018050000}"/>
    <cellStyle name="_대곡이설(투찰)_도덕-고흥도로(투찰)_합덕-신례원(2공구)투찰_합덕-신례원(2공구)투찰_마현생창(동양고속)" xfId="618" xr:uid="{00000000-0005-0000-0000-000019050000}"/>
    <cellStyle name="_대곡이설(투찰)_도덕-고흥도로(투찰)_합덕-신례원(2공구)투찰_합덕-신례원(2공구)투찰_마현생창(동양고속)_Book1" xfId="619" xr:uid="{00000000-0005-0000-0000-00001A050000}"/>
    <cellStyle name="_대곡이설(투찰)_도덕-고흥도로(투찰)_합덕-신례원(2공구)투찰_합덕-신례원(2공구)투찰_마현생창(동양고속)_왜관-태평건설" xfId="620" xr:uid="{00000000-0005-0000-0000-00001B050000}"/>
    <cellStyle name="_대곡이설(투찰)_도덕-고흥도로(투찰)_합덕-신례원(2공구)투찰_합덕-신례원(2공구)투찰_마현생창(동양고속)_왜관-태평건설_Book1" xfId="621" xr:uid="{00000000-0005-0000-0000-00001C050000}"/>
    <cellStyle name="_대곡이설(투찰)_도덕-고흥도로(투찰)_합덕-신례원(2공구)투찰_합덕-신례원(2공구)투찰_마현생창(동양고속)_왜관-태평건설_청주사직골조(최종확정)" xfId="622" xr:uid="{00000000-0005-0000-0000-00001D050000}"/>
    <cellStyle name="_대곡이설(투찰)_도덕-고흥도로(투찰)_합덕-신례원(2공구)투찰_합덕-신례원(2공구)투찰_마현생창(동양고속)_청주사직골조(최종확정)" xfId="623" xr:uid="{00000000-0005-0000-0000-00001E050000}"/>
    <cellStyle name="_대곡이설(투찰)_도덕-고흥도로(투찰)_합덕-신례원(2공구)투찰_합덕-신례원(2공구)투찰_봉무지방산업단지도로(투찰)②" xfId="624" xr:uid="{00000000-0005-0000-0000-00001F050000}"/>
    <cellStyle name="_대곡이설(투찰)_도덕-고흥도로(투찰)_합덕-신례원(2공구)투찰_합덕-신례원(2공구)투찰_봉무지방산업단지도로(투찰)②_Book1" xfId="625" xr:uid="{00000000-0005-0000-0000-000020050000}"/>
    <cellStyle name="_대곡이설(투찰)_도덕-고흥도로(투찰)_합덕-신례원(2공구)투찰_합덕-신례원(2공구)투찰_봉무지방산업단지도로(투찰)②_마현생창(동양고속)" xfId="626" xr:uid="{00000000-0005-0000-0000-000021050000}"/>
    <cellStyle name="_대곡이설(투찰)_도덕-고흥도로(투찰)_합덕-신례원(2공구)투찰_합덕-신례원(2공구)투찰_봉무지방산업단지도로(투찰)②_마현생창(동양고속)_Book1" xfId="627" xr:uid="{00000000-0005-0000-0000-000022050000}"/>
    <cellStyle name="_대곡이설(투찰)_도덕-고흥도로(투찰)_합덕-신례원(2공구)투찰_합덕-신례원(2공구)투찰_봉무지방산업단지도로(투찰)②_마현생창(동양고속)_왜관-태평건설" xfId="628" xr:uid="{00000000-0005-0000-0000-000023050000}"/>
    <cellStyle name="_대곡이설(투찰)_도덕-고흥도로(투찰)_합덕-신례원(2공구)투찰_합덕-신례원(2공구)투찰_봉무지방산업단지도로(투찰)②_마현생창(동양고속)_왜관-태평건설_Book1" xfId="629" xr:uid="{00000000-0005-0000-0000-000024050000}"/>
    <cellStyle name="_대곡이설(투찰)_도덕-고흥도로(투찰)_합덕-신례원(2공구)투찰_합덕-신례원(2공구)투찰_봉무지방산업단지도로(투찰)②_마현생창(동양고속)_왜관-태평건설_청주사직골조(최종확정)" xfId="630" xr:uid="{00000000-0005-0000-0000-000025050000}"/>
    <cellStyle name="_대곡이설(투찰)_도덕-고흥도로(투찰)_합덕-신례원(2공구)투찰_합덕-신례원(2공구)투찰_봉무지방산업단지도로(투찰)②_마현생창(동양고속)_청주사직골조(최종확정)" xfId="631" xr:uid="{00000000-0005-0000-0000-000026050000}"/>
    <cellStyle name="_대곡이설(투찰)_도덕-고흥도로(투찰)_합덕-신례원(2공구)투찰_합덕-신례원(2공구)투찰_봉무지방산업단지도로(투찰)②_왜관-태평건설" xfId="632" xr:uid="{00000000-0005-0000-0000-000027050000}"/>
    <cellStyle name="_대곡이설(투찰)_도덕-고흥도로(투찰)_합덕-신례원(2공구)투찰_합덕-신례원(2공구)투찰_봉무지방산업단지도로(투찰)②_왜관-태평건설_Book1" xfId="633" xr:uid="{00000000-0005-0000-0000-000028050000}"/>
    <cellStyle name="_대곡이설(투찰)_도덕-고흥도로(투찰)_합덕-신례원(2공구)투찰_합덕-신례원(2공구)투찰_봉무지방산업단지도로(투찰)②_왜관-태평건설_청주사직골조(최종확정)" xfId="634" xr:uid="{00000000-0005-0000-0000-000029050000}"/>
    <cellStyle name="_대곡이설(투찰)_도덕-고흥도로(투찰)_합덕-신례원(2공구)투찰_합덕-신례원(2공구)투찰_봉무지방산업단지도로(투찰)②_청주사직골조(최종확정)" xfId="635" xr:uid="{00000000-0005-0000-0000-00002A050000}"/>
    <cellStyle name="_대곡이설(투찰)_도덕-고흥도로(투찰)_합덕-신례원(2공구)투찰_합덕-신례원(2공구)투찰_봉무지방산업단지도로(투찰)②+0.250%" xfId="636" xr:uid="{00000000-0005-0000-0000-00002B050000}"/>
    <cellStyle name="_대곡이설(투찰)_도덕-고흥도로(투찰)_합덕-신례원(2공구)투찰_합덕-신례원(2공구)투찰_봉무지방산업단지도로(투찰)②+0.250%_Book1" xfId="637" xr:uid="{00000000-0005-0000-0000-00002C050000}"/>
    <cellStyle name="_대곡이설(투찰)_도덕-고흥도로(투찰)_합덕-신례원(2공구)투찰_합덕-신례원(2공구)투찰_봉무지방산업단지도로(투찰)②+0.250%_마현생창(동양고속)" xfId="638" xr:uid="{00000000-0005-0000-0000-00002D050000}"/>
    <cellStyle name="_대곡이설(투찰)_도덕-고흥도로(투찰)_합덕-신례원(2공구)투찰_합덕-신례원(2공구)투찰_봉무지방산업단지도로(투찰)②+0.250%_마현생창(동양고속)_Book1" xfId="639" xr:uid="{00000000-0005-0000-0000-00002E050000}"/>
    <cellStyle name="_대곡이설(투찰)_도덕-고흥도로(투찰)_합덕-신례원(2공구)투찰_합덕-신례원(2공구)투찰_봉무지방산업단지도로(투찰)②+0.250%_마현생창(동양고속)_왜관-태평건설" xfId="640" xr:uid="{00000000-0005-0000-0000-00002F050000}"/>
    <cellStyle name="_대곡이설(투찰)_도덕-고흥도로(투찰)_합덕-신례원(2공구)투찰_합덕-신례원(2공구)투찰_봉무지방산업단지도로(투찰)②+0.250%_마현생창(동양고속)_왜관-태평건설_Book1" xfId="641" xr:uid="{00000000-0005-0000-0000-000030050000}"/>
    <cellStyle name="_대곡이설(투찰)_도덕-고흥도로(투찰)_합덕-신례원(2공구)투찰_합덕-신례원(2공구)투찰_봉무지방산업단지도로(투찰)②+0.250%_마현생창(동양고속)_왜관-태평건설_청주사직골조(최종확정)" xfId="642" xr:uid="{00000000-0005-0000-0000-000031050000}"/>
    <cellStyle name="_대곡이설(투찰)_도덕-고흥도로(투찰)_합덕-신례원(2공구)투찰_합덕-신례원(2공구)투찰_봉무지방산업단지도로(투찰)②+0.250%_마현생창(동양고속)_청주사직골조(최종확정)" xfId="643" xr:uid="{00000000-0005-0000-0000-000032050000}"/>
    <cellStyle name="_대곡이설(투찰)_도덕-고흥도로(투찰)_합덕-신례원(2공구)투찰_합덕-신례원(2공구)투찰_봉무지방산업단지도로(투찰)②+0.250%_왜관-태평건설" xfId="644" xr:uid="{00000000-0005-0000-0000-000033050000}"/>
    <cellStyle name="_대곡이설(투찰)_도덕-고흥도로(투찰)_합덕-신례원(2공구)투찰_합덕-신례원(2공구)투찰_봉무지방산업단지도로(투찰)②+0.250%_왜관-태평건설_Book1" xfId="645" xr:uid="{00000000-0005-0000-0000-000034050000}"/>
    <cellStyle name="_대곡이설(투찰)_도덕-고흥도로(투찰)_합덕-신례원(2공구)투찰_합덕-신례원(2공구)투찰_봉무지방산업단지도로(투찰)②+0.250%_왜관-태평건설_청주사직골조(최종확정)" xfId="646" xr:uid="{00000000-0005-0000-0000-000035050000}"/>
    <cellStyle name="_대곡이설(투찰)_도덕-고흥도로(투찰)_합덕-신례원(2공구)투찰_합덕-신례원(2공구)투찰_봉무지방산업단지도로(투찰)②+0.250%_청주사직골조(최종확정)" xfId="647" xr:uid="{00000000-0005-0000-0000-000036050000}"/>
    <cellStyle name="_대곡이설(투찰)_도덕-고흥도로(투찰)_합덕-신례원(2공구)투찰_합덕-신례원(2공구)투찰_왜관-태평건설" xfId="648" xr:uid="{00000000-0005-0000-0000-000037050000}"/>
    <cellStyle name="_대곡이설(투찰)_도덕-고흥도로(투찰)_합덕-신례원(2공구)투찰_합덕-신례원(2공구)투찰_왜관-태평건설_Book1" xfId="649" xr:uid="{00000000-0005-0000-0000-000038050000}"/>
    <cellStyle name="_대곡이설(투찰)_도덕-고흥도로(투찰)_합덕-신례원(2공구)투찰_합덕-신례원(2공구)투찰_왜관-태평건설_청주사직골조(최종확정)" xfId="650" xr:uid="{00000000-0005-0000-0000-000039050000}"/>
    <cellStyle name="_대곡이설(투찰)_도덕-고흥도로(투찰)_합덕-신례원(2공구)투찰_합덕-신례원(2공구)투찰_청주사직골조(최종확정)" xfId="651" xr:uid="{00000000-0005-0000-0000-00003A050000}"/>
    <cellStyle name="_대곡이설(투찰)_마현생창(동양고속)" xfId="652" xr:uid="{00000000-0005-0000-0000-00003B050000}"/>
    <cellStyle name="_대곡이설(투찰)_마현생창(동양고속)_Book1" xfId="653" xr:uid="{00000000-0005-0000-0000-00003C050000}"/>
    <cellStyle name="_대곡이설(투찰)_마현생창(동양고속)_왜관-태평건설" xfId="654" xr:uid="{00000000-0005-0000-0000-00003D050000}"/>
    <cellStyle name="_대곡이설(투찰)_마현생창(동양고속)_왜관-태평건설_Book1" xfId="655" xr:uid="{00000000-0005-0000-0000-00003E050000}"/>
    <cellStyle name="_대곡이설(투찰)_마현생창(동양고속)_왜관-태평건설_청주사직골조(최종확정)" xfId="656" xr:uid="{00000000-0005-0000-0000-00003F050000}"/>
    <cellStyle name="_대곡이설(투찰)_마현생창(동양고속)_청주사직골조(최종확정)" xfId="657" xr:uid="{00000000-0005-0000-0000-000040050000}"/>
    <cellStyle name="_대곡이설(투찰)_봉무지방산업단지도로(투찰)②" xfId="658" xr:uid="{00000000-0005-0000-0000-000041050000}"/>
    <cellStyle name="_대곡이설(투찰)_봉무지방산업단지도로(투찰)②_Book1" xfId="659" xr:uid="{00000000-0005-0000-0000-000042050000}"/>
    <cellStyle name="_대곡이설(투찰)_봉무지방산업단지도로(투찰)②_마현생창(동양고속)" xfId="660" xr:uid="{00000000-0005-0000-0000-000043050000}"/>
    <cellStyle name="_대곡이설(투찰)_봉무지방산업단지도로(투찰)②_마현생창(동양고속)_Book1" xfId="661" xr:uid="{00000000-0005-0000-0000-000044050000}"/>
    <cellStyle name="_대곡이설(투찰)_봉무지방산업단지도로(투찰)②_마현생창(동양고속)_왜관-태평건설" xfId="662" xr:uid="{00000000-0005-0000-0000-000045050000}"/>
    <cellStyle name="_대곡이설(투찰)_봉무지방산업단지도로(투찰)②_마현생창(동양고속)_왜관-태평건설_Book1" xfId="663" xr:uid="{00000000-0005-0000-0000-000046050000}"/>
    <cellStyle name="_대곡이설(투찰)_봉무지방산업단지도로(투찰)②_마현생창(동양고속)_왜관-태평건설_청주사직골조(최종확정)" xfId="664" xr:uid="{00000000-0005-0000-0000-000047050000}"/>
    <cellStyle name="_대곡이설(투찰)_봉무지방산업단지도로(투찰)②_마현생창(동양고속)_청주사직골조(최종확정)" xfId="665" xr:uid="{00000000-0005-0000-0000-000048050000}"/>
    <cellStyle name="_대곡이설(투찰)_봉무지방산업단지도로(투찰)②_왜관-태평건설" xfId="666" xr:uid="{00000000-0005-0000-0000-000049050000}"/>
    <cellStyle name="_대곡이설(투찰)_봉무지방산업단지도로(투찰)②_왜관-태평건설_Book1" xfId="667" xr:uid="{00000000-0005-0000-0000-00004A050000}"/>
    <cellStyle name="_대곡이설(투찰)_봉무지방산업단지도로(투찰)②_왜관-태평건설_청주사직골조(최종확정)" xfId="668" xr:uid="{00000000-0005-0000-0000-00004B050000}"/>
    <cellStyle name="_대곡이설(투찰)_봉무지방산업단지도로(투찰)②_청주사직골조(최종확정)" xfId="669" xr:uid="{00000000-0005-0000-0000-00004C050000}"/>
    <cellStyle name="_대곡이설(투찰)_봉무지방산업단지도로(투찰)②+0.250%" xfId="670" xr:uid="{00000000-0005-0000-0000-00004D050000}"/>
    <cellStyle name="_대곡이설(투찰)_봉무지방산업단지도로(투찰)②+0.250%_Book1" xfId="671" xr:uid="{00000000-0005-0000-0000-00004E050000}"/>
    <cellStyle name="_대곡이설(투찰)_봉무지방산업단지도로(투찰)②+0.250%_마현생창(동양고속)" xfId="672" xr:uid="{00000000-0005-0000-0000-00004F050000}"/>
    <cellStyle name="_대곡이설(투찰)_봉무지방산업단지도로(투찰)②+0.250%_마현생창(동양고속)_Book1" xfId="673" xr:uid="{00000000-0005-0000-0000-000050050000}"/>
    <cellStyle name="_대곡이설(투찰)_봉무지방산업단지도로(투찰)②+0.250%_마현생창(동양고속)_왜관-태평건설" xfId="674" xr:uid="{00000000-0005-0000-0000-000051050000}"/>
    <cellStyle name="_대곡이설(투찰)_봉무지방산업단지도로(투찰)②+0.250%_마현생창(동양고속)_왜관-태평건설_Book1" xfId="675" xr:uid="{00000000-0005-0000-0000-000052050000}"/>
    <cellStyle name="_대곡이설(투찰)_봉무지방산업단지도로(투찰)②+0.250%_마현생창(동양고속)_왜관-태평건설_청주사직골조(최종확정)" xfId="676" xr:uid="{00000000-0005-0000-0000-000053050000}"/>
    <cellStyle name="_대곡이설(투찰)_봉무지방산업단지도로(투찰)②+0.250%_마현생창(동양고속)_청주사직골조(최종확정)" xfId="677" xr:uid="{00000000-0005-0000-0000-000054050000}"/>
    <cellStyle name="_대곡이설(투찰)_봉무지방산업단지도로(투찰)②+0.250%_왜관-태평건설" xfId="678" xr:uid="{00000000-0005-0000-0000-000055050000}"/>
    <cellStyle name="_대곡이설(투찰)_봉무지방산업단지도로(투찰)②+0.250%_왜관-태평건설_Book1" xfId="679" xr:uid="{00000000-0005-0000-0000-000056050000}"/>
    <cellStyle name="_대곡이설(투찰)_봉무지방산업단지도로(투찰)②+0.250%_왜관-태평건설_청주사직골조(최종확정)" xfId="680" xr:uid="{00000000-0005-0000-0000-000057050000}"/>
    <cellStyle name="_대곡이설(투찰)_봉무지방산업단지도로(투찰)②+0.250%_청주사직골조(최종확정)" xfId="681" xr:uid="{00000000-0005-0000-0000-000058050000}"/>
    <cellStyle name="_대곡이설(투찰)_안산부대(투찰)⑤" xfId="682" xr:uid="{00000000-0005-0000-0000-000059050000}"/>
    <cellStyle name="_대곡이설(투찰)_안산부대(투찰)⑤_Book1" xfId="683" xr:uid="{00000000-0005-0000-0000-00005A050000}"/>
    <cellStyle name="_대곡이설(투찰)_안산부대(투찰)⑤_경찰서-터미널간도로(투찰)②" xfId="684" xr:uid="{00000000-0005-0000-0000-00005B050000}"/>
    <cellStyle name="_대곡이설(투찰)_안산부대(투찰)⑤_경찰서-터미널간도로(투찰)②_Book1" xfId="685" xr:uid="{00000000-0005-0000-0000-00005C050000}"/>
    <cellStyle name="_대곡이설(투찰)_안산부대(투찰)⑤_경찰서-터미널간도로(투찰)②_마현생창(동양고속)" xfId="686" xr:uid="{00000000-0005-0000-0000-00005D050000}"/>
    <cellStyle name="_대곡이설(투찰)_안산부대(투찰)⑤_경찰서-터미널간도로(투찰)②_마현생창(동양고속)_Book1" xfId="687" xr:uid="{00000000-0005-0000-0000-00005E050000}"/>
    <cellStyle name="_대곡이설(투찰)_안산부대(투찰)⑤_경찰서-터미널간도로(투찰)②_마현생창(동양고속)_왜관-태평건설" xfId="688" xr:uid="{00000000-0005-0000-0000-00005F050000}"/>
    <cellStyle name="_대곡이설(투찰)_안산부대(투찰)⑤_경찰서-터미널간도로(투찰)②_마현생창(동양고속)_왜관-태평건설_Book1" xfId="689" xr:uid="{00000000-0005-0000-0000-000060050000}"/>
    <cellStyle name="_대곡이설(투찰)_안산부대(투찰)⑤_경찰서-터미널간도로(투찰)②_마현생창(동양고속)_왜관-태평건설_청주사직골조(최종확정)" xfId="690" xr:uid="{00000000-0005-0000-0000-000061050000}"/>
    <cellStyle name="_대곡이설(투찰)_안산부대(투찰)⑤_경찰서-터미널간도로(투찰)②_마현생창(동양고속)_청주사직골조(최종확정)" xfId="691" xr:uid="{00000000-0005-0000-0000-000062050000}"/>
    <cellStyle name="_대곡이설(투찰)_안산부대(투찰)⑤_경찰서-터미널간도로(투찰)②_왜관-태평건설" xfId="692" xr:uid="{00000000-0005-0000-0000-000063050000}"/>
    <cellStyle name="_대곡이설(투찰)_안산부대(투찰)⑤_경찰서-터미널간도로(투찰)②_왜관-태평건설_Book1" xfId="693" xr:uid="{00000000-0005-0000-0000-000064050000}"/>
    <cellStyle name="_대곡이설(투찰)_안산부대(투찰)⑤_경찰서-터미널간도로(투찰)②_왜관-태평건설_청주사직골조(최종확정)" xfId="694" xr:uid="{00000000-0005-0000-0000-000065050000}"/>
    <cellStyle name="_대곡이설(투찰)_안산부대(투찰)⑤_경찰서-터미널간도로(투찰)②_청주사직골조(최종확정)" xfId="695" xr:uid="{00000000-0005-0000-0000-000066050000}"/>
    <cellStyle name="_대곡이설(투찰)_안산부대(투찰)⑤_마현생창(동양고속)" xfId="696" xr:uid="{00000000-0005-0000-0000-000067050000}"/>
    <cellStyle name="_대곡이설(투찰)_안산부대(투찰)⑤_마현생창(동양고속)_Book1" xfId="697" xr:uid="{00000000-0005-0000-0000-000068050000}"/>
    <cellStyle name="_대곡이설(투찰)_안산부대(투찰)⑤_마현생창(동양고속)_왜관-태평건설" xfId="698" xr:uid="{00000000-0005-0000-0000-000069050000}"/>
    <cellStyle name="_대곡이설(투찰)_안산부대(투찰)⑤_마현생창(동양고속)_왜관-태평건설_Book1" xfId="699" xr:uid="{00000000-0005-0000-0000-00006A050000}"/>
    <cellStyle name="_대곡이설(투찰)_안산부대(투찰)⑤_마현생창(동양고속)_왜관-태평건설_청주사직골조(최종확정)" xfId="700" xr:uid="{00000000-0005-0000-0000-00006B050000}"/>
    <cellStyle name="_대곡이설(투찰)_안산부대(투찰)⑤_마현생창(동양고속)_청주사직골조(최종확정)" xfId="701" xr:uid="{00000000-0005-0000-0000-00006C050000}"/>
    <cellStyle name="_대곡이설(투찰)_안산부대(투찰)⑤_봉무지방산업단지도로(투찰)②" xfId="702" xr:uid="{00000000-0005-0000-0000-00006D050000}"/>
    <cellStyle name="_대곡이설(투찰)_안산부대(투찰)⑤_봉무지방산업단지도로(투찰)②_Book1" xfId="703" xr:uid="{00000000-0005-0000-0000-00006E050000}"/>
    <cellStyle name="_대곡이설(투찰)_안산부대(투찰)⑤_봉무지방산업단지도로(투찰)②_마현생창(동양고속)" xfId="704" xr:uid="{00000000-0005-0000-0000-00006F050000}"/>
    <cellStyle name="_대곡이설(투찰)_안산부대(투찰)⑤_봉무지방산업단지도로(투찰)②_마현생창(동양고속)_Book1" xfId="705" xr:uid="{00000000-0005-0000-0000-000070050000}"/>
    <cellStyle name="_대곡이설(투찰)_안산부대(투찰)⑤_봉무지방산업단지도로(투찰)②_마현생창(동양고속)_왜관-태평건설" xfId="706" xr:uid="{00000000-0005-0000-0000-000071050000}"/>
    <cellStyle name="_대곡이설(투찰)_안산부대(투찰)⑤_봉무지방산업단지도로(투찰)②_마현생창(동양고속)_왜관-태평건설_Book1" xfId="707" xr:uid="{00000000-0005-0000-0000-000072050000}"/>
    <cellStyle name="_대곡이설(투찰)_안산부대(투찰)⑤_봉무지방산업단지도로(투찰)②_마현생창(동양고속)_왜관-태평건설_청주사직골조(최종확정)" xfId="708" xr:uid="{00000000-0005-0000-0000-000073050000}"/>
    <cellStyle name="_대곡이설(투찰)_안산부대(투찰)⑤_봉무지방산업단지도로(투찰)②_마현생창(동양고속)_청주사직골조(최종확정)" xfId="709" xr:uid="{00000000-0005-0000-0000-000074050000}"/>
    <cellStyle name="_대곡이설(투찰)_안산부대(투찰)⑤_봉무지방산업단지도로(투찰)②_왜관-태평건설" xfId="710" xr:uid="{00000000-0005-0000-0000-000075050000}"/>
    <cellStyle name="_대곡이설(투찰)_안산부대(투찰)⑤_봉무지방산업단지도로(투찰)②_왜관-태평건설_Book1" xfId="711" xr:uid="{00000000-0005-0000-0000-000076050000}"/>
    <cellStyle name="_대곡이설(투찰)_안산부대(투찰)⑤_봉무지방산업단지도로(투찰)②_왜관-태평건설_청주사직골조(최종확정)" xfId="712" xr:uid="{00000000-0005-0000-0000-000077050000}"/>
    <cellStyle name="_대곡이설(투찰)_안산부대(투찰)⑤_봉무지방산업단지도로(투찰)②_청주사직골조(최종확정)" xfId="713" xr:uid="{00000000-0005-0000-0000-000078050000}"/>
    <cellStyle name="_대곡이설(투찰)_안산부대(투찰)⑤_봉무지방산업단지도로(투찰)②+0.250%" xfId="714" xr:uid="{00000000-0005-0000-0000-000079050000}"/>
    <cellStyle name="_대곡이설(투찰)_안산부대(투찰)⑤_봉무지방산업단지도로(투찰)②+0.250%_Book1" xfId="715" xr:uid="{00000000-0005-0000-0000-00007A050000}"/>
    <cellStyle name="_대곡이설(투찰)_안산부대(투찰)⑤_봉무지방산업단지도로(투찰)②+0.250%_마현생창(동양고속)" xfId="716" xr:uid="{00000000-0005-0000-0000-00007B050000}"/>
    <cellStyle name="_대곡이설(투찰)_안산부대(투찰)⑤_봉무지방산업단지도로(투찰)②+0.250%_마현생창(동양고속)_Book1" xfId="717" xr:uid="{00000000-0005-0000-0000-00007C050000}"/>
    <cellStyle name="_대곡이설(투찰)_안산부대(투찰)⑤_봉무지방산업단지도로(투찰)②+0.250%_마현생창(동양고속)_왜관-태평건설" xfId="718" xr:uid="{00000000-0005-0000-0000-00007D050000}"/>
    <cellStyle name="_대곡이설(투찰)_안산부대(투찰)⑤_봉무지방산업단지도로(투찰)②+0.250%_마현생창(동양고속)_왜관-태평건설_Book1" xfId="719" xr:uid="{00000000-0005-0000-0000-00007E050000}"/>
    <cellStyle name="_대곡이설(투찰)_안산부대(투찰)⑤_봉무지방산업단지도로(투찰)②+0.250%_마현생창(동양고속)_왜관-태평건설_청주사직골조(최종확정)" xfId="720" xr:uid="{00000000-0005-0000-0000-00007F050000}"/>
    <cellStyle name="_대곡이설(투찰)_안산부대(투찰)⑤_봉무지방산업단지도로(투찰)②+0.250%_마현생창(동양고속)_청주사직골조(최종확정)" xfId="721" xr:uid="{00000000-0005-0000-0000-000080050000}"/>
    <cellStyle name="_대곡이설(투찰)_안산부대(투찰)⑤_봉무지방산업단지도로(투찰)②+0.250%_왜관-태평건설" xfId="722" xr:uid="{00000000-0005-0000-0000-000081050000}"/>
    <cellStyle name="_대곡이설(투찰)_안산부대(투찰)⑤_봉무지방산업단지도로(투찰)②+0.250%_왜관-태평건설_Book1" xfId="723" xr:uid="{00000000-0005-0000-0000-000082050000}"/>
    <cellStyle name="_대곡이설(투찰)_안산부대(투찰)⑤_봉무지방산업단지도로(투찰)②+0.250%_왜관-태평건설_청주사직골조(최종확정)" xfId="724" xr:uid="{00000000-0005-0000-0000-000083050000}"/>
    <cellStyle name="_대곡이설(투찰)_안산부대(투찰)⑤_봉무지방산업단지도로(투찰)②+0.250%_청주사직골조(최종확정)" xfId="725" xr:uid="{00000000-0005-0000-0000-000084050000}"/>
    <cellStyle name="_대곡이설(투찰)_안산부대(투찰)⑤_왜관-태평건설" xfId="726" xr:uid="{00000000-0005-0000-0000-000085050000}"/>
    <cellStyle name="_대곡이설(투찰)_안산부대(투찰)⑤_왜관-태평건설_Book1" xfId="727" xr:uid="{00000000-0005-0000-0000-000086050000}"/>
    <cellStyle name="_대곡이설(투찰)_안산부대(투찰)⑤_왜관-태평건설_청주사직골조(최종확정)" xfId="728" xr:uid="{00000000-0005-0000-0000-000087050000}"/>
    <cellStyle name="_대곡이설(투찰)_안산부대(투찰)⑤_청주사직골조(최종확정)" xfId="729" xr:uid="{00000000-0005-0000-0000-000088050000}"/>
    <cellStyle name="_대곡이설(투찰)_안산부대(투찰)⑤_합덕-신례원(2공구)투찰" xfId="730" xr:uid="{00000000-0005-0000-0000-000089050000}"/>
    <cellStyle name="_대곡이설(투찰)_안산부대(투찰)⑤_합덕-신례원(2공구)투찰_Book1" xfId="731" xr:uid="{00000000-0005-0000-0000-00008A050000}"/>
    <cellStyle name="_대곡이설(투찰)_안산부대(투찰)⑤_합덕-신례원(2공구)투찰_경찰서-터미널간도로(투찰)②" xfId="732" xr:uid="{00000000-0005-0000-0000-00008B050000}"/>
    <cellStyle name="_대곡이설(투찰)_안산부대(투찰)⑤_합덕-신례원(2공구)투찰_경찰서-터미널간도로(투찰)②_Book1" xfId="733" xr:uid="{00000000-0005-0000-0000-00008C050000}"/>
    <cellStyle name="_대곡이설(투찰)_안산부대(투찰)⑤_합덕-신례원(2공구)투찰_경찰서-터미널간도로(투찰)②_마현생창(동양고속)" xfId="734" xr:uid="{00000000-0005-0000-0000-00008D050000}"/>
    <cellStyle name="_대곡이설(투찰)_안산부대(투찰)⑤_합덕-신례원(2공구)투찰_경찰서-터미널간도로(투찰)②_마현생창(동양고속)_Book1" xfId="735" xr:uid="{00000000-0005-0000-0000-00008E050000}"/>
    <cellStyle name="_대곡이설(투찰)_안산부대(투찰)⑤_합덕-신례원(2공구)투찰_경찰서-터미널간도로(투찰)②_마현생창(동양고속)_왜관-태평건설" xfId="736" xr:uid="{00000000-0005-0000-0000-00008F050000}"/>
    <cellStyle name="_대곡이설(투찰)_안산부대(투찰)⑤_합덕-신례원(2공구)투찰_경찰서-터미널간도로(투찰)②_마현생창(동양고속)_왜관-태평건설_Book1" xfId="737" xr:uid="{00000000-0005-0000-0000-000090050000}"/>
    <cellStyle name="_대곡이설(투찰)_안산부대(투찰)⑤_합덕-신례원(2공구)투찰_경찰서-터미널간도로(투찰)②_마현생창(동양고속)_왜관-태평건설_청주사직골조(최종확정)" xfId="738" xr:uid="{00000000-0005-0000-0000-000091050000}"/>
    <cellStyle name="_대곡이설(투찰)_안산부대(투찰)⑤_합덕-신례원(2공구)투찰_경찰서-터미널간도로(투찰)②_마현생창(동양고속)_청주사직골조(최종확정)" xfId="739" xr:uid="{00000000-0005-0000-0000-000092050000}"/>
    <cellStyle name="_대곡이설(투찰)_안산부대(투찰)⑤_합덕-신례원(2공구)투찰_경찰서-터미널간도로(투찰)②_왜관-태평건설" xfId="740" xr:uid="{00000000-0005-0000-0000-000093050000}"/>
    <cellStyle name="_대곡이설(투찰)_안산부대(투찰)⑤_합덕-신례원(2공구)투찰_경찰서-터미널간도로(투찰)②_왜관-태평건설_Book1" xfId="741" xr:uid="{00000000-0005-0000-0000-000094050000}"/>
    <cellStyle name="_대곡이설(투찰)_안산부대(투찰)⑤_합덕-신례원(2공구)투찰_경찰서-터미널간도로(투찰)②_왜관-태평건설_청주사직골조(최종확정)" xfId="742" xr:uid="{00000000-0005-0000-0000-000095050000}"/>
    <cellStyle name="_대곡이설(투찰)_안산부대(투찰)⑤_합덕-신례원(2공구)투찰_경찰서-터미널간도로(투찰)②_청주사직골조(최종확정)" xfId="743" xr:uid="{00000000-0005-0000-0000-000096050000}"/>
    <cellStyle name="_대곡이설(투찰)_안산부대(투찰)⑤_합덕-신례원(2공구)투찰_마현생창(동양고속)" xfId="744" xr:uid="{00000000-0005-0000-0000-000097050000}"/>
    <cellStyle name="_대곡이설(투찰)_안산부대(투찰)⑤_합덕-신례원(2공구)투찰_마현생창(동양고속)_Book1" xfId="745" xr:uid="{00000000-0005-0000-0000-000098050000}"/>
    <cellStyle name="_대곡이설(투찰)_안산부대(투찰)⑤_합덕-신례원(2공구)투찰_마현생창(동양고속)_왜관-태평건설" xfId="746" xr:uid="{00000000-0005-0000-0000-000099050000}"/>
    <cellStyle name="_대곡이설(투찰)_안산부대(투찰)⑤_합덕-신례원(2공구)투찰_마현생창(동양고속)_왜관-태평건설_Book1" xfId="747" xr:uid="{00000000-0005-0000-0000-00009A050000}"/>
    <cellStyle name="_대곡이설(투찰)_안산부대(투찰)⑤_합덕-신례원(2공구)투찰_마현생창(동양고속)_왜관-태평건설_청주사직골조(최종확정)" xfId="748" xr:uid="{00000000-0005-0000-0000-00009B050000}"/>
    <cellStyle name="_대곡이설(투찰)_안산부대(투찰)⑤_합덕-신례원(2공구)투찰_마현생창(동양고속)_청주사직골조(최종확정)" xfId="749" xr:uid="{00000000-0005-0000-0000-00009C050000}"/>
    <cellStyle name="_대곡이설(투찰)_안산부대(투찰)⑤_합덕-신례원(2공구)투찰_봉무지방산업단지도로(투찰)②" xfId="750" xr:uid="{00000000-0005-0000-0000-00009D050000}"/>
    <cellStyle name="_대곡이설(투찰)_안산부대(투찰)⑤_합덕-신례원(2공구)투찰_봉무지방산업단지도로(투찰)②_Book1" xfId="751" xr:uid="{00000000-0005-0000-0000-00009E050000}"/>
    <cellStyle name="_대곡이설(투찰)_안산부대(투찰)⑤_합덕-신례원(2공구)투찰_봉무지방산업단지도로(투찰)②_마현생창(동양고속)" xfId="752" xr:uid="{00000000-0005-0000-0000-00009F050000}"/>
    <cellStyle name="_대곡이설(투찰)_안산부대(투찰)⑤_합덕-신례원(2공구)투찰_봉무지방산업단지도로(투찰)②_마현생창(동양고속)_Book1" xfId="753" xr:uid="{00000000-0005-0000-0000-0000A0050000}"/>
    <cellStyle name="_대곡이설(투찰)_안산부대(투찰)⑤_합덕-신례원(2공구)투찰_봉무지방산업단지도로(투찰)②_마현생창(동양고속)_왜관-태평건설" xfId="754" xr:uid="{00000000-0005-0000-0000-0000A1050000}"/>
    <cellStyle name="_대곡이설(투찰)_안산부대(투찰)⑤_합덕-신례원(2공구)투찰_봉무지방산업단지도로(투찰)②_마현생창(동양고속)_왜관-태평건설_Book1" xfId="755" xr:uid="{00000000-0005-0000-0000-0000A2050000}"/>
    <cellStyle name="_대곡이설(투찰)_안산부대(투찰)⑤_합덕-신례원(2공구)투찰_봉무지방산업단지도로(투찰)②_마현생창(동양고속)_왜관-태평건설_청주사직골조(최종확정)" xfId="756" xr:uid="{00000000-0005-0000-0000-0000A3050000}"/>
    <cellStyle name="_대곡이설(투찰)_안산부대(투찰)⑤_합덕-신례원(2공구)투찰_봉무지방산업단지도로(투찰)②_마현생창(동양고속)_청주사직골조(최종확정)" xfId="757" xr:uid="{00000000-0005-0000-0000-0000A4050000}"/>
    <cellStyle name="_대곡이설(투찰)_안산부대(투찰)⑤_합덕-신례원(2공구)투찰_봉무지방산업단지도로(투찰)②_왜관-태평건설" xfId="758" xr:uid="{00000000-0005-0000-0000-0000A5050000}"/>
    <cellStyle name="_대곡이설(투찰)_안산부대(투찰)⑤_합덕-신례원(2공구)투찰_봉무지방산업단지도로(투찰)②_왜관-태평건설_Book1" xfId="759" xr:uid="{00000000-0005-0000-0000-0000A6050000}"/>
    <cellStyle name="_대곡이설(투찰)_안산부대(투찰)⑤_합덕-신례원(2공구)투찰_봉무지방산업단지도로(투찰)②_왜관-태평건설_청주사직골조(최종확정)" xfId="760" xr:uid="{00000000-0005-0000-0000-0000A7050000}"/>
    <cellStyle name="_대곡이설(투찰)_안산부대(투찰)⑤_합덕-신례원(2공구)투찰_봉무지방산업단지도로(투찰)②_청주사직골조(최종확정)" xfId="761" xr:uid="{00000000-0005-0000-0000-0000A8050000}"/>
    <cellStyle name="_대곡이설(투찰)_안산부대(투찰)⑤_합덕-신례원(2공구)투찰_봉무지방산업단지도로(투찰)②+0.250%" xfId="762" xr:uid="{00000000-0005-0000-0000-0000A9050000}"/>
    <cellStyle name="_대곡이설(투찰)_안산부대(투찰)⑤_합덕-신례원(2공구)투찰_봉무지방산업단지도로(투찰)②+0.250%_Book1" xfId="763" xr:uid="{00000000-0005-0000-0000-0000AA050000}"/>
    <cellStyle name="_대곡이설(투찰)_안산부대(투찰)⑤_합덕-신례원(2공구)투찰_봉무지방산업단지도로(투찰)②+0.250%_마현생창(동양고속)" xfId="764" xr:uid="{00000000-0005-0000-0000-0000AB050000}"/>
    <cellStyle name="_대곡이설(투찰)_안산부대(투찰)⑤_합덕-신례원(2공구)투찰_봉무지방산업단지도로(투찰)②+0.250%_마현생창(동양고속)_Book1" xfId="765" xr:uid="{00000000-0005-0000-0000-0000AC050000}"/>
    <cellStyle name="_대곡이설(투찰)_안산부대(투찰)⑤_합덕-신례원(2공구)투찰_봉무지방산업단지도로(투찰)②+0.250%_마현생창(동양고속)_왜관-태평건설" xfId="766" xr:uid="{00000000-0005-0000-0000-0000AD050000}"/>
    <cellStyle name="_대곡이설(투찰)_안산부대(투찰)⑤_합덕-신례원(2공구)투찰_봉무지방산업단지도로(투찰)②+0.250%_마현생창(동양고속)_왜관-태평건설_Book1" xfId="767" xr:uid="{00000000-0005-0000-0000-0000AE050000}"/>
    <cellStyle name="_대곡이설(투찰)_안산부대(투찰)⑤_합덕-신례원(2공구)투찰_봉무지방산업단지도로(투찰)②+0.250%_마현생창(동양고속)_왜관-태평건설_청주사직골조(최종확정)" xfId="768" xr:uid="{00000000-0005-0000-0000-0000AF050000}"/>
    <cellStyle name="_대곡이설(투찰)_안산부대(투찰)⑤_합덕-신례원(2공구)투찰_봉무지방산업단지도로(투찰)②+0.250%_마현생창(동양고속)_청주사직골조(최종확정)" xfId="769" xr:uid="{00000000-0005-0000-0000-0000B0050000}"/>
    <cellStyle name="_대곡이설(투찰)_안산부대(투찰)⑤_합덕-신례원(2공구)투찰_봉무지방산업단지도로(투찰)②+0.250%_왜관-태평건설" xfId="770" xr:uid="{00000000-0005-0000-0000-0000B1050000}"/>
    <cellStyle name="_대곡이설(투찰)_안산부대(투찰)⑤_합덕-신례원(2공구)투찰_봉무지방산업단지도로(투찰)②+0.250%_왜관-태평건설_Book1" xfId="771" xr:uid="{00000000-0005-0000-0000-0000B2050000}"/>
    <cellStyle name="_대곡이설(투찰)_안산부대(투찰)⑤_합덕-신례원(2공구)투찰_봉무지방산업단지도로(투찰)②+0.250%_왜관-태평건설_청주사직골조(최종확정)" xfId="772" xr:uid="{00000000-0005-0000-0000-0000B3050000}"/>
    <cellStyle name="_대곡이설(투찰)_안산부대(투찰)⑤_합덕-신례원(2공구)투찰_봉무지방산업단지도로(투찰)②+0.250%_청주사직골조(최종확정)" xfId="773" xr:uid="{00000000-0005-0000-0000-0000B4050000}"/>
    <cellStyle name="_대곡이설(투찰)_안산부대(투찰)⑤_합덕-신례원(2공구)투찰_왜관-태평건설" xfId="774" xr:uid="{00000000-0005-0000-0000-0000B5050000}"/>
    <cellStyle name="_대곡이설(투찰)_안산부대(투찰)⑤_합덕-신례원(2공구)투찰_왜관-태평건설_Book1" xfId="775" xr:uid="{00000000-0005-0000-0000-0000B6050000}"/>
    <cellStyle name="_대곡이설(투찰)_안산부대(투찰)⑤_합덕-신례원(2공구)투찰_왜관-태평건설_청주사직골조(최종확정)" xfId="776" xr:uid="{00000000-0005-0000-0000-0000B7050000}"/>
    <cellStyle name="_대곡이설(투찰)_안산부대(투찰)⑤_합덕-신례원(2공구)투찰_청주사직골조(최종확정)" xfId="777" xr:uid="{00000000-0005-0000-0000-0000B8050000}"/>
    <cellStyle name="_대곡이설(투찰)_안산부대(투찰)⑤_합덕-신례원(2공구)투찰_합덕-신례원(2공구)투찰" xfId="778" xr:uid="{00000000-0005-0000-0000-0000B9050000}"/>
    <cellStyle name="_대곡이설(투찰)_안산부대(투찰)⑤_합덕-신례원(2공구)투찰_합덕-신례원(2공구)투찰_Book1" xfId="779" xr:uid="{00000000-0005-0000-0000-0000BA050000}"/>
    <cellStyle name="_대곡이설(투찰)_안산부대(투찰)⑤_합덕-신례원(2공구)투찰_합덕-신례원(2공구)투찰_경찰서-터미널간도로(투찰)②" xfId="780" xr:uid="{00000000-0005-0000-0000-0000BB050000}"/>
    <cellStyle name="_대곡이설(투찰)_안산부대(투찰)⑤_합덕-신례원(2공구)투찰_합덕-신례원(2공구)투찰_경찰서-터미널간도로(투찰)②_Book1" xfId="781" xr:uid="{00000000-0005-0000-0000-0000BC050000}"/>
    <cellStyle name="_대곡이설(투찰)_안산부대(투찰)⑤_합덕-신례원(2공구)투찰_합덕-신례원(2공구)투찰_경찰서-터미널간도로(투찰)②_마현생창(동양고속)" xfId="782" xr:uid="{00000000-0005-0000-0000-0000BD050000}"/>
    <cellStyle name="_대곡이설(투찰)_안산부대(투찰)⑤_합덕-신례원(2공구)투찰_합덕-신례원(2공구)투찰_경찰서-터미널간도로(투찰)②_마현생창(동양고속)_Book1" xfId="783" xr:uid="{00000000-0005-0000-0000-0000BE050000}"/>
    <cellStyle name="_대곡이설(투찰)_안산부대(투찰)⑤_합덕-신례원(2공구)투찰_합덕-신례원(2공구)투찰_경찰서-터미널간도로(투찰)②_마현생창(동양고속)_왜관-태평건설" xfId="784" xr:uid="{00000000-0005-0000-0000-0000BF050000}"/>
    <cellStyle name="_대곡이설(투찰)_안산부대(투찰)⑤_합덕-신례원(2공구)투찰_합덕-신례원(2공구)투찰_경찰서-터미널간도로(투찰)②_마현생창(동양고속)_왜관-태평건설_Book1" xfId="785" xr:uid="{00000000-0005-0000-0000-0000C0050000}"/>
    <cellStyle name="_대곡이설(투찰)_안산부대(투찰)⑤_합덕-신례원(2공구)투찰_합덕-신례원(2공구)투찰_경찰서-터미널간도로(투찰)②_마현생창(동양고속)_왜관-태평건설_청주사직골조(최종확정)" xfId="786" xr:uid="{00000000-0005-0000-0000-0000C1050000}"/>
    <cellStyle name="_대곡이설(투찰)_안산부대(투찰)⑤_합덕-신례원(2공구)투찰_합덕-신례원(2공구)투찰_경찰서-터미널간도로(투찰)②_마현생창(동양고속)_청주사직골조(최종확정)" xfId="787" xr:uid="{00000000-0005-0000-0000-0000C2050000}"/>
    <cellStyle name="_대곡이설(투찰)_안산부대(투찰)⑤_합덕-신례원(2공구)투찰_합덕-신례원(2공구)투찰_경찰서-터미널간도로(투찰)②_왜관-태평건설" xfId="788" xr:uid="{00000000-0005-0000-0000-0000C3050000}"/>
    <cellStyle name="_대곡이설(투찰)_안산부대(투찰)⑤_합덕-신례원(2공구)투찰_합덕-신례원(2공구)투찰_경찰서-터미널간도로(투찰)②_왜관-태평건설_Book1" xfId="789" xr:uid="{00000000-0005-0000-0000-0000C4050000}"/>
    <cellStyle name="_대곡이설(투찰)_안산부대(투찰)⑤_합덕-신례원(2공구)투찰_합덕-신례원(2공구)투찰_경찰서-터미널간도로(투찰)②_왜관-태평건설_청주사직골조(최종확정)" xfId="790" xr:uid="{00000000-0005-0000-0000-0000C5050000}"/>
    <cellStyle name="_대곡이설(투찰)_안산부대(투찰)⑤_합덕-신례원(2공구)투찰_합덕-신례원(2공구)투찰_경찰서-터미널간도로(투찰)②_청주사직골조(최종확정)" xfId="791" xr:uid="{00000000-0005-0000-0000-0000C6050000}"/>
    <cellStyle name="_대곡이설(투찰)_안산부대(투찰)⑤_합덕-신례원(2공구)투찰_합덕-신례원(2공구)투찰_마현생창(동양고속)" xfId="792" xr:uid="{00000000-0005-0000-0000-0000C7050000}"/>
    <cellStyle name="_대곡이설(투찰)_안산부대(투찰)⑤_합덕-신례원(2공구)투찰_합덕-신례원(2공구)투찰_마현생창(동양고속)_Book1" xfId="793" xr:uid="{00000000-0005-0000-0000-0000C8050000}"/>
    <cellStyle name="_대곡이설(투찰)_안산부대(투찰)⑤_합덕-신례원(2공구)투찰_합덕-신례원(2공구)투찰_마현생창(동양고속)_왜관-태평건설" xfId="794" xr:uid="{00000000-0005-0000-0000-0000C9050000}"/>
    <cellStyle name="_대곡이설(투찰)_안산부대(투찰)⑤_합덕-신례원(2공구)투찰_합덕-신례원(2공구)투찰_마현생창(동양고속)_왜관-태평건설_Book1" xfId="795" xr:uid="{00000000-0005-0000-0000-0000CA050000}"/>
    <cellStyle name="_대곡이설(투찰)_안산부대(투찰)⑤_합덕-신례원(2공구)투찰_합덕-신례원(2공구)투찰_마현생창(동양고속)_왜관-태평건설_청주사직골조(최종확정)" xfId="796" xr:uid="{00000000-0005-0000-0000-0000CB050000}"/>
    <cellStyle name="_대곡이설(투찰)_안산부대(투찰)⑤_합덕-신례원(2공구)투찰_합덕-신례원(2공구)투찰_마현생창(동양고속)_청주사직골조(최종확정)" xfId="797" xr:uid="{00000000-0005-0000-0000-0000CC050000}"/>
    <cellStyle name="_대곡이설(투찰)_안산부대(투찰)⑤_합덕-신례원(2공구)투찰_합덕-신례원(2공구)투찰_봉무지방산업단지도로(투찰)②" xfId="798" xr:uid="{00000000-0005-0000-0000-0000CD050000}"/>
    <cellStyle name="_대곡이설(투찰)_안산부대(투찰)⑤_합덕-신례원(2공구)투찰_합덕-신례원(2공구)투찰_봉무지방산업단지도로(투찰)②_Book1" xfId="799" xr:uid="{00000000-0005-0000-0000-0000CE050000}"/>
    <cellStyle name="_대곡이설(투찰)_안산부대(투찰)⑤_합덕-신례원(2공구)투찰_합덕-신례원(2공구)투찰_봉무지방산업단지도로(투찰)②_마현생창(동양고속)" xfId="800" xr:uid="{00000000-0005-0000-0000-0000CF050000}"/>
    <cellStyle name="_대곡이설(투찰)_안산부대(투찰)⑤_합덕-신례원(2공구)투찰_합덕-신례원(2공구)투찰_봉무지방산업단지도로(투찰)②_마현생창(동양고속)_Book1" xfId="801" xr:uid="{00000000-0005-0000-0000-0000D0050000}"/>
    <cellStyle name="_대곡이설(투찰)_안산부대(투찰)⑤_합덕-신례원(2공구)투찰_합덕-신례원(2공구)투찰_봉무지방산업단지도로(투찰)②_마현생창(동양고속)_왜관-태평건설" xfId="802" xr:uid="{00000000-0005-0000-0000-0000D1050000}"/>
    <cellStyle name="_대곡이설(투찰)_안산부대(투찰)⑤_합덕-신례원(2공구)투찰_합덕-신례원(2공구)투찰_봉무지방산업단지도로(투찰)②_마현생창(동양고속)_왜관-태평건설_Book1" xfId="803" xr:uid="{00000000-0005-0000-0000-0000D2050000}"/>
    <cellStyle name="_대곡이설(투찰)_안산부대(투찰)⑤_합덕-신례원(2공구)투찰_합덕-신례원(2공구)투찰_봉무지방산업단지도로(투찰)②_마현생창(동양고속)_왜관-태평건설_청주사직골조(최종확정)" xfId="804" xr:uid="{00000000-0005-0000-0000-0000D3050000}"/>
    <cellStyle name="_대곡이설(투찰)_안산부대(투찰)⑤_합덕-신례원(2공구)투찰_합덕-신례원(2공구)투찰_봉무지방산업단지도로(투찰)②_마현생창(동양고속)_청주사직골조(최종확정)" xfId="805" xr:uid="{00000000-0005-0000-0000-0000D4050000}"/>
    <cellStyle name="_대곡이설(투찰)_안산부대(투찰)⑤_합덕-신례원(2공구)투찰_합덕-신례원(2공구)투찰_봉무지방산업단지도로(투찰)②_왜관-태평건설" xfId="806" xr:uid="{00000000-0005-0000-0000-0000D5050000}"/>
    <cellStyle name="_대곡이설(투찰)_안산부대(투찰)⑤_합덕-신례원(2공구)투찰_합덕-신례원(2공구)투찰_봉무지방산업단지도로(투찰)②_왜관-태평건설_Book1" xfId="807" xr:uid="{00000000-0005-0000-0000-0000D6050000}"/>
    <cellStyle name="_대곡이설(투찰)_안산부대(투찰)⑤_합덕-신례원(2공구)투찰_합덕-신례원(2공구)투찰_봉무지방산업단지도로(투찰)②_왜관-태평건설_청주사직골조(최종확정)" xfId="808" xr:uid="{00000000-0005-0000-0000-0000D7050000}"/>
    <cellStyle name="_대곡이설(투찰)_안산부대(투찰)⑤_합덕-신례원(2공구)투찰_합덕-신례원(2공구)투찰_봉무지방산업단지도로(투찰)②_청주사직골조(최종확정)" xfId="809" xr:uid="{00000000-0005-0000-0000-0000D8050000}"/>
    <cellStyle name="_대곡이설(투찰)_안산부대(투찰)⑤_합덕-신례원(2공구)투찰_합덕-신례원(2공구)투찰_봉무지방산업단지도로(투찰)②+0.250%" xfId="810" xr:uid="{00000000-0005-0000-0000-0000D9050000}"/>
    <cellStyle name="_대곡이설(투찰)_안산부대(투찰)⑤_합덕-신례원(2공구)투찰_합덕-신례원(2공구)투찰_봉무지방산업단지도로(투찰)②+0.250%_Book1" xfId="811" xr:uid="{00000000-0005-0000-0000-0000DA050000}"/>
    <cellStyle name="_대곡이설(투찰)_안산부대(투찰)⑤_합덕-신례원(2공구)투찰_합덕-신례원(2공구)투찰_봉무지방산업단지도로(투찰)②+0.250%_마현생창(동양고속)" xfId="812" xr:uid="{00000000-0005-0000-0000-0000DB050000}"/>
    <cellStyle name="_대곡이설(투찰)_안산부대(투찰)⑤_합덕-신례원(2공구)투찰_합덕-신례원(2공구)투찰_봉무지방산업단지도로(투찰)②+0.250%_마현생창(동양고속)_Book1" xfId="813" xr:uid="{00000000-0005-0000-0000-0000DC050000}"/>
    <cellStyle name="_대곡이설(투찰)_안산부대(투찰)⑤_합덕-신례원(2공구)투찰_합덕-신례원(2공구)투찰_봉무지방산업단지도로(투찰)②+0.250%_마현생창(동양고속)_왜관-태평건설" xfId="814" xr:uid="{00000000-0005-0000-0000-0000DD050000}"/>
    <cellStyle name="_대곡이설(투찰)_안산부대(투찰)⑤_합덕-신례원(2공구)투찰_합덕-신례원(2공구)투찰_봉무지방산업단지도로(투찰)②+0.250%_마현생창(동양고속)_왜관-태평건설_Book1" xfId="815" xr:uid="{00000000-0005-0000-0000-0000DE050000}"/>
    <cellStyle name="_대곡이설(투찰)_안산부대(투찰)⑤_합덕-신례원(2공구)투찰_합덕-신례원(2공구)투찰_봉무지방산업단지도로(투찰)②+0.250%_마현생창(동양고속)_왜관-태평건설_청주사직골조(최종확정)" xfId="816" xr:uid="{00000000-0005-0000-0000-0000DF050000}"/>
    <cellStyle name="_대곡이설(투찰)_안산부대(투찰)⑤_합덕-신례원(2공구)투찰_합덕-신례원(2공구)투찰_봉무지방산업단지도로(투찰)②+0.250%_마현생창(동양고속)_청주사직골조(최종확정)" xfId="817" xr:uid="{00000000-0005-0000-0000-0000E0050000}"/>
    <cellStyle name="_대곡이설(투찰)_안산부대(투찰)⑤_합덕-신례원(2공구)투찰_합덕-신례원(2공구)투찰_봉무지방산업단지도로(투찰)②+0.250%_왜관-태평건설" xfId="818" xr:uid="{00000000-0005-0000-0000-0000E1050000}"/>
    <cellStyle name="_대곡이설(투찰)_안산부대(투찰)⑤_합덕-신례원(2공구)투찰_합덕-신례원(2공구)투찰_봉무지방산업단지도로(투찰)②+0.250%_왜관-태평건설_Book1" xfId="819" xr:uid="{00000000-0005-0000-0000-0000E2050000}"/>
    <cellStyle name="_대곡이설(투찰)_안산부대(투찰)⑤_합덕-신례원(2공구)투찰_합덕-신례원(2공구)투찰_봉무지방산업단지도로(투찰)②+0.250%_왜관-태평건설_청주사직골조(최종확정)" xfId="820" xr:uid="{00000000-0005-0000-0000-0000E3050000}"/>
    <cellStyle name="_대곡이설(투찰)_안산부대(투찰)⑤_합덕-신례원(2공구)투찰_합덕-신례원(2공구)투찰_봉무지방산업단지도로(투찰)②+0.250%_청주사직골조(최종확정)" xfId="821" xr:uid="{00000000-0005-0000-0000-0000E4050000}"/>
    <cellStyle name="_대곡이설(투찰)_안산부대(투찰)⑤_합덕-신례원(2공구)투찰_합덕-신례원(2공구)투찰_왜관-태평건설" xfId="822" xr:uid="{00000000-0005-0000-0000-0000E5050000}"/>
    <cellStyle name="_대곡이설(투찰)_안산부대(투찰)⑤_합덕-신례원(2공구)투찰_합덕-신례원(2공구)투찰_왜관-태평건설_Book1" xfId="823" xr:uid="{00000000-0005-0000-0000-0000E6050000}"/>
    <cellStyle name="_대곡이설(투찰)_안산부대(투찰)⑤_합덕-신례원(2공구)투찰_합덕-신례원(2공구)투찰_왜관-태평건설_청주사직골조(최종확정)" xfId="824" xr:uid="{00000000-0005-0000-0000-0000E7050000}"/>
    <cellStyle name="_대곡이설(투찰)_안산부대(투찰)⑤_합덕-신례원(2공구)투찰_합덕-신례원(2공구)투찰_청주사직골조(최종확정)" xfId="825" xr:uid="{00000000-0005-0000-0000-0000E8050000}"/>
    <cellStyle name="_대곡이설(투찰)_양곡부두(투찰)-0.31%" xfId="826" xr:uid="{00000000-0005-0000-0000-0000E9050000}"/>
    <cellStyle name="_대곡이설(투찰)_양곡부두(투찰)-0.31%_Book1" xfId="827" xr:uid="{00000000-0005-0000-0000-0000EA050000}"/>
    <cellStyle name="_대곡이설(투찰)_양곡부두(투찰)-0.31%_경찰서-터미널간도로(투찰)②" xfId="828" xr:uid="{00000000-0005-0000-0000-0000EB050000}"/>
    <cellStyle name="_대곡이설(투찰)_양곡부두(투찰)-0.31%_경찰서-터미널간도로(투찰)②_Book1" xfId="829" xr:uid="{00000000-0005-0000-0000-0000EC050000}"/>
    <cellStyle name="_대곡이설(투찰)_양곡부두(투찰)-0.31%_경찰서-터미널간도로(투찰)②_마현생창(동양고속)" xfId="830" xr:uid="{00000000-0005-0000-0000-0000ED050000}"/>
    <cellStyle name="_대곡이설(투찰)_양곡부두(투찰)-0.31%_경찰서-터미널간도로(투찰)②_마현생창(동양고속)_Book1" xfId="831" xr:uid="{00000000-0005-0000-0000-0000EE050000}"/>
    <cellStyle name="_대곡이설(투찰)_양곡부두(투찰)-0.31%_경찰서-터미널간도로(투찰)②_마현생창(동양고속)_왜관-태평건설" xfId="832" xr:uid="{00000000-0005-0000-0000-0000EF050000}"/>
    <cellStyle name="_대곡이설(투찰)_양곡부두(투찰)-0.31%_경찰서-터미널간도로(투찰)②_마현생창(동양고속)_왜관-태평건설_Book1" xfId="833" xr:uid="{00000000-0005-0000-0000-0000F0050000}"/>
    <cellStyle name="_대곡이설(투찰)_양곡부두(투찰)-0.31%_경찰서-터미널간도로(투찰)②_마현생창(동양고속)_왜관-태평건설_청주사직골조(최종확정)" xfId="834" xr:uid="{00000000-0005-0000-0000-0000F1050000}"/>
    <cellStyle name="_대곡이설(투찰)_양곡부두(투찰)-0.31%_경찰서-터미널간도로(투찰)②_마현생창(동양고속)_청주사직골조(최종확정)" xfId="835" xr:uid="{00000000-0005-0000-0000-0000F2050000}"/>
    <cellStyle name="_대곡이설(투찰)_양곡부두(투찰)-0.31%_경찰서-터미널간도로(투찰)②_왜관-태평건설" xfId="836" xr:uid="{00000000-0005-0000-0000-0000F3050000}"/>
    <cellStyle name="_대곡이설(투찰)_양곡부두(투찰)-0.31%_경찰서-터미널간도로(투찰)②_왜관-태평건설_Book1" xfId="837" xr:uid="{00000000-0005-0000-0000-0000F4050000}"/>
    <cellStyle name="_대곡이설(투찰)_양곡부두(투찰)-0.31%_경찰서-터미널간도로(투찰)②_왜관-태평건설_청주사직골조(최종확정)" xfId="838" xr:uid="{00000000-0005-0000-0000-0000F5050000}"/>
    <cellStyle name="_대곡이설(투찰)_양곡부두(투찰)-0.31%_경찰서-터미널간도로(투찰)②_청주사직골조(최종확정)" xfId="839" xr:uid="{00000000-0005-0000-0000-0000F6050000}"/>
    <cellStyle name="_대곡이설(투찰)_양곡부두(투찰)-0.31%_마현생창(동양고속)" xfId="840" xr:uid="{00000000-0005-0000-0000-0000F7050000}"/>
    <cellStyle name="_대곡이설(투찰)_양곡부두(투찰)-0.31%_마현생창(동양고속)_Book1" xfId="841" xr:uid="{00000000-0005-0000-0000-0000F8050000}"/>
    <cellStyle name="_대곡이설(투찰)_양곡부두(투찰)-0.31%_마현생창(동양고속)_왜관-태평건설" xfId="842" xr:uid="{00000000-0005-0000-0000-0000F9050000}"/>
    <cellStyle name="_대곡이설(투찰)_양곡부두(투찰)-0.31%_마현생창(동양고속)_왜관-태평건설_Book1" xfId="843" xr:uid="{00000000-0005-0000-0000-0000FA050000}"/>
    <cellStyle name="_대곡이설(투찰)_양곡부두(투찰)-0.31%_마현생창(동양고속)_왜관-태평건설_청주사직골조(최종확정)" xfId="844" xr:uid="{00000000-0005-0000-0000-0000FB050000}"/>
    <cellStyle name="_대곡이설(투찰)_양곡부두(투찰)-0.31%_마현생창(동양고속)_청주사직골조(최종확정)" xfId="845" xr:uid="{00000000-0005-0000-0000-0000FC050000}"/>
    <cellStyle name="_대곡이설(투찰)_양곡부두(투찰)-0.31%_봉무지방산업단지도로(투찰)②" xfId="846" xr:uid="{00000000-0005-0000-0000-0000FD050000}"/>
    <cellStyle name="_대곡이설(투찰)_양곡부두(투찰)-0.31%_봉무지방산업단지도로(투찰)②_Book1" xfId="847" xr:uid="{00000000-0005-0000-0000-0000FE050000}"/>
    <cellStyle name="_대곡이설(투찰)_양곡부두(투찰)-0.31%_봉무지방산업단지도로(투찰)②_마현생창(동양고속)" xfId="848" xr:uid="{00000000-0005-0000-0000-0000FF050000}"/>
    <cellStyle name="_대곡이설(투찰)_양곡부두(투찰)-0.31%_봉무지방산업단지도로(투찰)②_마현생창(동양고속)_Book1" xfId="849" xr:uid="{00000000-0005-0000-0000-000000060000}"/>
    <cellStyle name="_대곡이설(투찰)_양곡부두(투찰)-0.31%_봉무지방산업단지도로(투찰)②_마현생창(동양고속)_왜관-태평건설" xfId="850" xr:uid="{00000000-0005-0000-0000-000001060000}"/>
    <cellStyle name="_대곡이설(투찰)_양곡부두(투찰)-0.31%_봉무지방산업단지도로(투찰)②_마현생창(동양고속)_왜관-태평건설_Book1" xfId="851" xr:uid="{00000000-0005-0000-0000-000002060000}"/>
    <cellStyle name="_대곡이설(투찰)_양곡부두(투찰)-0.31%_봉무지방산업단지도로(투찰)②_마현생창(동양고속)_왜관-태평건설_청주사직골조(최종확정)" xfId="852" xr:uid="{00000000-0005-0000-0000-000003060000}"/>
    <cellStyle name="_대곡이설(투찰)_양곡부두(투찰)-0.31%_봉무지방산업단지도로(투찰)②_마현생창(동양고속)_청주사직골조(최종확정)" xfId="853" xr:uid="{00000000-0005-0000-0000-000004060000}"/>
    <cellStyle name="_대곡이설(투찰)_양곡부두(투찰)-0.31%_봉무지방산업단지도로(투찰)②_왜관-태평건설" xfId="854" xr:uid="{00000000-0005-0000-0000-000005060000}"/>
    <cellStyle name="_대곡이설(투찰)_양곡부두(투찰)-0.31%_봉무지방산업단지도로(투찰)②_왜관-태평건설_Book1" xfId="855" xr:uid="{00000000-0005-0000-0000-000006060000}"/>
    <cellStyle name="_대곡이설(투찰)_양곡부두(투찰)-0.31%_봉무지방산업단지도로(투찰)②_왜관-태평건설_청주사직골조(최종확정)" xfId="856" xr:uid="{00000000-0005-0000-0000-000007060000}"/>
    <cellStyle name="_대곡이설(투찰)_양곡부두(투찰)-0.31%_봉무지방산업단지도로(투찰)②_청주사직골조(최종확정)" xfId="857" xr:uid="{00000000-0005-0000-0000-000008060000}"/>
    <cellStyle name="_대곡이설(투찰)_양곡부두(투찰)-0.31%_봉무지방산업단지도로(투찰)②+0.250%" xfId="858" xr:uid="{00000000-0005-0000-0000-000009060000}"/>
    <cellStyle name="_대곡이설(투찰)_양곡부두(투찰)-0.31%_봉무지방산업단지도로(투찰)②+0.250%_Book1" xfId="859" xr:uid="{00000000-0005-0000-0000-00000A060000}"/>
    <cellStyle name="_대곡이설(투찰)_양곡부두(투찰)-0.31%_봉무지방산업단지도로(투찰)②+0.250%_마현생창(동양고속)" xfId="860" xr:uid="{00000000-0005-0000-0000-00000B060000}"/>
    <cellStyle name="_대곡이설(투찰)_양곡부두(투찰)-0.31%_봉무지방산업단지도로(투찰)②+0.250%_마현생창(동양고속)_Book1" xfId="861" xr:uid="{00000000-0005-0000-0000-00000C060000}"/>
    <cellStyle name="_대곡이설(투찰)_양곡부두(투찰)-0.31%_봉무지방산업단지도로(투찰)②+0.250%_마현생창(동양고속)_왜관-태평건설" xfId="862" xr:uid="{00000000-0005-0000-0000-00000D060000}"/>
    <cellStyle name="_대곡이설(투찰)_양곡부두(투찰)-0.31%_봉무지방산업단지도로(투찰)②+0.250%_마현생창(동양고속)_왜관-태평건설_Book1" xfId="863" xr:uid="{00000000-0005-0000-0000-00000E060000}"/>
    <cellStyle name="_대곡이설(투찰)_양곡부두(투찰)-0.31%_봉무지방산업단지도로(투찰)②+0.250%_마현생창(동양고속)_왜관-태평건설_청주사직골조(최종확정)" xfId="864" xr:uid="{00000000-0005-0000-0000-00000F060000}"/>
    <cellStyle name="_대곡이설(투찰)_양곡부두(투찰)-0.31%_봉무지방산업단지도로(투찰)②+0.250%_마현생창(동양고속)_청주사직골조(최종확정)" xfId="865" xr:uid="{00000000-0005-0000-0000-000010060000}"/>
    <cellStyle name="_대곡이설(투찰)_양곡부두(투찰)-0.31%_봉무지방산업단지도로(투찰)②+0.250%_왜관-태평건설" xfId="866" xr:uid="{00000000-0005-0000-0000-000011060000}"/>
    <cellStyle name="_대곡이설(투찰)_양곡부두(투찰)-0.31%_봉무지방산업단지도로(투찰)②+0.250%_왜관-태평건설_Book1" xfId="867" xr:uid="{00000000-0005-0000-0000-000012060000}"/>
    <cellStyle name="_대곡이설(투찰)_양곡부두(투찰)-0.31%_봉무지방산업단지도로(투찰)②+0.250%_왜관-태평건설_청주사직골조(최종확정)" xfId="868" xr:uid="{00000000-0005-0000-0000-000013060000}"/>
    <cellStyle name="_대곡이설(투찰)_양곡부두(투찰)-0.31%_봉무지방산업단지도로(투찰)②+0.250%_청주사직골조(최종확정)" xfId="869" xr:uid="{00000000-0005-0000-0000-000014060000}"/>
    <cellStyle name="_대곡이설(투찰)_양곡부두(투찰)-0.31%_왜관-태평건설" xfId="870" xr:uid="{00000000-0005-0000-0000-000015060000}"/>
    <cellStyle name="_대곡이설(투찰)_양곡부두(투찰)-0.31%_왜관-태평건설_Book1" xfId="871" xr:uid="{00000000-0005-0000-0000-000016060000}"/>
    <cellStyle name="_대곡이설(투찰)_양곡부두(투찰)-0.31%_왜관-태평건설_청주사직골조(최종확정)" xfId="872" xr:uid="{00000000-0005-0000-0000-000017060000}"/>
    <cellStyle name="_대곡이설(투찰)_양곡부두(투찰)-0.31%_청주사직골조(최종확정)" xfId="873" xr:uid="{00000000-0005-0000-0000-000018060000}"/>
    <cellStyle name="_대곡이설(투찰)_양곡부두(투찰)-0.31%_합덕-신례원(2공구)투찰" xfId="874" xr:uid="{00000000-0005-0000-0000-000019060000}"/>
    <cellStyle name="_대곡이설(투찰)_양곡부두(투찰)-0.31%_합덕-신례원(2공구)투찰_Book1" xfId="875" xr:uid="{00000000-0005-0000-0000-00001A060000}"/>
    <cellStyle name="_대곡이설(투찰)_양곡부두(투찰)-0.31%_합덕-신례원(2공구)투찰_경찰서-터미널간도로(투찰)②" xfId="876" xr:uid="{00000000-0005-0000-0000-00001B060000}"/>
    <cellStyle name="_대곡이설(투찰)_양곡부두(투찰)-0.31%_합덕-신례원(2공구)투찰_경찰서-터미널간도로(투찰)②_Book1" xfId="877" xr:uid="{00000000-0005-0000-0000-00001C060000}"/>
    <cellStyle name="_대곡이설(투찰)_양곡부두(투찰)-0.31%_합덕-신례원(2공구)투찰_경찰서-터미널간도로(투찰)②_마현생창(동양고속)" xfId="878" xr:uid="{00000000-0005-0000-0000-00001D060000}"/>
    <cellStyle name="_대곡이설(투찰)_양곡부두(투찰)-0.31%_합덕-신례원(2공구)투찰_경찰서-터미널간도로(투찰)②_마현생창(동양고속)_Book1" xfId="879" xr:uid="{00000000-0005-0000-0000-00001E060000}"/>
    <cellStyle name="_대곡이설(투찰)_양곡부두(투찰)-0.31%_합덕-신례원(2공구)투찰_경찰서-터미널간도로(투찰)②_마현생창(동양고속)_왜관-태평건설" xfId="880" xr:uid="{00000000-0005-0000-0000-00001F060000}"/>
    <cellStyle name="_대곡이설(투찰)_양곡부두(투찰)-0.31%_합덕-신례원(2공구)투찰_경찰서-터미널간도로(투찰)②_마현생창(동양고속)_왜관-태평건설_Book1" xfId="881" xr:uid="{00000000-0005-0000-0000-000020060000}"/>
    <cellStyle name="_대곡이설(투찰)_양곡부두(투찰)-0.31%_합덕-신례원(2공구)투찰_경찰서-터미널간도로(투찰)②_마현생창(동양고속)_왜관-태평건설_청주사직골조(최종확정)" xfId="882" xr:uid="{00000000-0005-0000-0000-000021060000}"/>
    <cellStyle name="_대곡이설(투찰)_양곡부두(투찰)-0.31%_합덕-신례원(2공구)투찰_경찰서-터미널간도로(투찰)②_마현생창(동양고속)_청주사직골조(최종확정)" xfId="883" xr:uid="{00000000-0005-0000-0000-000022060000}"/>
    <cellStyle name="_대곡이설(투찰)_양곡부두(투찰)-0.31%_합덕-신례원(2공구)투찰_경찰서-터미널간도로(투찰)②_왜관-태평건설" xfId="884" xr:uid="{00000000-0005-0000-0000-000023060000}"/>
    <cellStyle name="_대곡이설(투찰)_양곡부두(투찰)-0.31%_합덕-신례원(2공구)투찰_경찰서-터미널간도로(투찰)②_왜관-태평건설_Book1" xfId="885" xr:uid="{00000000-0005-0000-0000-000024060000}"/>
    <cellStyle name="_대곡이설(투찰)_양곡부두(투찰)-0.31%_합덕-신례원(2공구)투찰_경찰서-터미널간도로(투찰)②_왜관-태평건설_청주사직골조(최종확정)" xfId="886" xr:uid="{00000000-0005-0000-0000-000025060000}"/>
    <cellStyle name="_대곡이설(투찰)_양곡부두(투찰)-0.31%_합덕-신례원(2공구)투찰_경찰서-터미널간도로(투찰)②_청주사직골조(최종확정)" xfId="887" xr:uid="{00000000-0005-0000-0000-000026060000}"/>
    <cellStyle name="_대곡이설(투찰)_양곡부두(투찰)-0.31%_합덕-신례원(2공구)투찰_마현생창(동양고속)" xfId="888" xr:uid="{00000000-0005-0000-0000-000027060000}"/>
    <cellStyle name="_대곡이설(투찰)_양곡부두(투찰)-0.31%_합덕-신례원(2공구)투찰_마현생창(동양고속)_Book1" xfId="889" xr:uid="{00000000-0005-0000-0000-000028060000}"/>
    <cellStyle name="_대곡이설(투찰)_양곡부두(투찰)-0.31%_합덕-신례원(2공구)투찰_마현생창(동양고속)_왜관-태평건설" xfId="890" xr:uid="{00000000-0005-0000-0000-000029060000}"/>
    <cellStyle name="_대곡이설(투찰)_양곡부두(투찰)-0.31%_합덕-신례원(2공구)투찰_마현생창(동양고속)_왜관-태평건설_Book1" xfId="891" xr:uid="{00000000-0005-0000-0000-00002A060000}"/>
    <cellStyle name="_대곡이설(투찰)_양곡부두(투찰)-0.31%_합덕-신례원(2공구)투찰_마현생창(동양고속)_왜관-태평건설_청주사직골조(최종확정)" xfId="892" xr:uid="{00000000-0005-0000-0000-00002B060000}"/>
    <cellStyle name="_대곡이설(투찰)_양곡부두(투찰)-0.31%_합덕-신례원(2공구)투찰_마현생창(동양고속)_청주사직골조(최종확정)" xfId="893" xr:uid="{00000000-0005-0000-0000-00002C060000}"/>
    <cellStyle name="_대곡이설(투찰)_양곡부두(투찰)-0.31%_합덕-신례원(2공구)투찰_봉무지방산업단지도로(투찰)②" xfId="894" xr:uid="{00000000-0005-0000-0000-00002D060000}"/>
    <cellStyle name="_대곡이설(투찰)_양곡부두(투찰)-0.31%_합덕-신례원(2공구)투찰_봉무지방산업단지도로(투찰)②_Book1" xfId="895" xr:uid="{00000000-0005-0000-0000-00002E060000}"/>
    <cellStyle name="_대곡이설(투찰)_양곡부두(투찰)-0.31%_합덕-신례원(2공구)투찰_봉무지방산업단지도로(투찰)②_마현생창(동양고속)" xfId="896" xr:uid="{00000000-0005-0000-0000-00002F060000}"/>
    <cellStyle name="_대곡이설(투찰)_양곡부두(투찰)-0.31%_합덕-신례원(2공구)투찰_봉무지방산업단지도로(투찰)②_마현생창(동양고속)_Book1" xfId="897" xr:uid="{00000000-0005-0000-0000-000030060000}"/>
    <cellStyle name="_대곡이설(투찰)_양곡부두(투찰)-0.31%_합덕-신례원(2공구)투찰_봉무지방산업단지도로(투찰)②_마현생창(동양고속)_왜관-태평건설" xfId="898" xr:uid="{00000000-0005-0000-0000-000031060000}"/>
    <cellStyle name="_대곡이설(투찰)_양곡부두(투찰)-0.31%_합덕-신례원(2공구)투찰_봉무지방산업단지도로(투찰)②_마현생창(동양고속)_왜관-태평건설_Book1" xfId="899" xr:uid="{00000000-0005-0000-0000-000032060000}"/>
    <cellStyle name="_대곡이설(투찰)_양곡부두(투찰)-0.31%_합덕-신례원(2공구)투찰_봉무지방산업단지도로(투찰)②_마현생창(동양고속)_왜관-태평건설_청주사직골조(최종확정)" xfId="900" xr:uid="{00000000-0005-0000-0000-000033060000}"/>
    <cellStyle name="_대곡이설(투찰)_양곡부두(투찰)-0.31%_합덕-신례원(2공구)투찰_봉무지방산업단지도로(투찰)②_마현생창(동양고속)_청주사직골조(최종확정)" xfId="901" xr:uid="{00000000-0005-0000-0000-000034060000}"/>
    <cellStyle name="_대곡이설(투찰)_양곡부두(투찰)-0.31%_합덕-신례원(2공구)투찰_봉무지방산업단지도로(투찰)②_왜관-태평건설" xfId="902" xr:uid="{00000000-0005-0000-0000-000035060000}"/>
    <cellStyle name="_대곡이설(투찰)_양곡부두(투찰)-0.31%_합덕-신례원(2공구)투찰_봉무지방산업단지도로(투찰)②_왜관-태평건설_Book1" xfId="903" xr:uid="{00000000-0005-0000-0000-000036060000}"/>
    <cellStyle name="_대곡이설(투찰)_양곡부두(투찰)-0.31%_합덕-신례원(2공구)투찰_봉무지방산업단지도로(투찰)②_왜관-태평건설_청주사직골조(최종확정)" xfId="904" xr:uid="{00000000-0005-0000-0000-000037060000}"/>
    <cellStyle name="_대곡이설(투찰)_양곡부두(투찰)-0.31%_합덕-신례원(2공구)투찰_봉무지방산업단지도로(투찰)②_청주사직골조(최종확정)" xfId="905" xr:uid="{00000000-0005-0000-0000-000038060000}"/>
    <cellStyle name="_대곡이설(투찰)_양곡부두(투찰)-0.31%_합덕-신례원(2공구)투찰_봉무지방산업단지도로(투찰)②+0.250%" xfId="906" xr:uid="{00000000-0005-0000-0000-000039060000}"/>
    <cellStyle name="_대곡이설(투찰)_양곡부두(투찰)-0.31%_합덕-신례원(2공구)투찰_봉무지방산업단지도로(투찰)②+0.250%_Book1" xfId="907" xr:uid="{00000000-0005-0000-0000-00003A060000}"/>
    <cellStyle name="_대곡이설(투찰)_양곡부두(투찰)-0.31%_합덕-신례원(2공구)투찰_봉무지방산업단지도로(투찰)②+0.250%_마현생창(동양고속)" xfId="908" xr:uid="{00000000-0005-0000-0000-00003B060000}"/>
    <cellStyle name="_대곡이설(투찰)_양곡부두(투찰)-0.31%_합덕-신례원(2공구)투찰_봉무지방산업단지도로(투찰)②+0.250%_마현생창(동양고속)_Book1" xfId="909" xr:uid="{00000000-0005-0000-0000-00003C060000}"/>
    <cellStyle name="_대곡이설(투찰)_양곡부두(투찰)-0.31%_합덕-신례원(2공구)투찰_봉무지방산업단지도로(투찰)②+0.250%_마현생창(동양고속)_왜관-태평건설" xfId="910" xr:uid="{00000000-0005-0000-0000-00003D060000}"/>
    <cellStyle name="_대곡이설(투찰)_양곡부두(투찰)-0.31%_합덕-신례원(2공구)투찰_봉무지방산업단지도로(투찰)②+0.250%_마현생창(동양고속)_왜관-태평건설_Book1" xfId="911" xr:uid="{00000000-0005-0000-0000-00003E060000}"/>
    <cellStyle name="_대곡이설(투찰)_양곡부두(투찰)-0.31%_합덕-신례원(2공구)투찰_봉무지방산업단지도로(투찰)②+0.250%_마현생창(동양고속)_왜관-태평건설_청주사직골조(최종확정)" xfId="912" xr:uid="{00000000-0005-0000-0000-00003F060000}"/>
    <cellStyle name="_대곡이설(투찰)_양곡부두(투찰)-0.31%_합덕-신례원(2공구)투찰_봉무지방산업단지도로(투찰)②+0.250%_마현생창(동양고속)_청주사직골조(최종확정)" xfId="913" xr:uid="{00000000-0005-0000-0000-000040060000}"/>
    <cellStyle name="_대곡이설(투찰)_양곡부두(투찰)-0.31%_합덕-신례원(2공구)투찰_봉무지방산업단지도로(투찰)②+0.250%_왜관-태평건설" xfId="914" xr:uid="{00000000-0005-0000-0000-000041060000}"/>
    <cellStyle name="_대곡이설(투찰)_양곡부두(투찰)-0.31%_합덕-신례원(2공구)투찰_봉무지방산업단지도로(투찰)②+0.250%_왜관-태평건설_Book1" xfId="915" xr:uid="{00000000-0005-0000-0000-000042060000}"/>
    <cellStyle name="_대곡이설(투찰)_양곡부두(투찰)-0.31%_합덕-신례원(2공구)투찰_봉무지방산업단지도로(투찰)②+0.250%_왜관-태평건설_청주사직골조(최종확정)" xfId="916" xr:uid="{00000000-0005-0000-0000-000043060000}"/>
    <cellStyle name="_대곡이설(투찰)_양곡부두(투찰)-0.31%_합덕-신례원(2공구)투찰_봉무지방산업단지도로(투찰)②+0.250%_청주사직골조(최종확정)" xfId="917" xr:uid="{00000000-0005-0000-0000-000044060000}"/>
    <cellStyle name="_대곡이설(투찰)_양곡부두(투찰)-0.31%_합덕-신례원(2공구)투찰_왜관-태평건설" xfId="918" xr:uid="{00000000-0005-0000-0000-000045060000}"/>
    <cellStyle name="_대곡이설(투찰)_양곡부두(투찰)-0.31%_합덕-신례원(2공구)투찰_왜관-태평건설_Book1" xfId="919" xr:uid="{00000000-0005-0000-0000-000046060000}"/>
    <cellStyle name="_대곡이설(투찰)_양곡부두(투찰)-0.31%_합덕-신례원(2공구)투찰_왜관-태평건설_청주사직골조(최종확정)" xfId="920" xr:uid="{00000000-0005-0000-0000-000047060000}"/>
    <cellStyle name="_대곡이설(투찰)_양곡부두(투찰)-0.31%_합덕-신례원(2공구)투찰_청주사직골조(최종확정)" xfId="921" xr:uid="{00000000-0005-0000-0000-000048060000}"/>
    <cellStyle name="_대곡이설(투찰)_양곡부두(투찰)-0.31%_합덕-신례원(2공구)투찰_합덕-신례원(2공구)투찰" xfId="922" xr:uid="{00000000-0005-0000-0000-000049060000}"/>
    <cellStyle name="_대곡이설(투찰)_양곡부두(투찰)-0.31%_합덕-신례원(2공구)투찰_합덕-신례원(2공구)투찰_Book1" xfId="923" xr:uid="{00000000-0005-0000-0000-00004A060000}"/>
    <cellStyle name="_대곡이설(투찰)_양곡부두(투찰)-0.31%_합덕-신례원(2공구)투찰_합덕-신례원(2공구)투찰_경찰서-터미널간도로(투찰)②" xfId="924" xr:uid="{00000000-0005-0000-0000-00004B060000}"/>
    <cellStyle name="_대곡이설(투찰)_양곡부두(투찰)-0.31%_합덕-신례원(2공구)투찰_합덕-신례원(2공구)투찰_경찰서-터미널간도로(투찰)②_Book1" xfId="925" xr:uid="{00000000-0005-0000-0000-00004C060000}"/>
    <cellStyle name="_대곡이설(투찰)_양곡부두(투찰)-0.31%_합덕-신례원(2공구)투찰_합덕-신례원(2공구)투찰_경찰서-터미널간도로(투찰)②_마현생창(동양고속)" xfId="926" xr:uid="{00000000-0005-0000-0000-00004D060000}"/>
    <cellStyle name="_대곡이설(투찰)_양곡부두(투찰)-0.31%_합덕-신례원(2공구)투찰_합덕-신례원(2공구)투찰_경찰서-터미널간도로(투찰)②_마현생창(동양고속)_Book1" xfId="927" xr:uid="{00000000-0005-0000-0000-00004E060000}"/>
    <cellStyle name="_대곡이설(투찰)_양곡부두(투찰)-0.31%_합덕-신례원(2공구)투찰_합덕-신례원(2공구)투찰_경찰서-터미널간도로(투찰)②_마현생창(동양고속)_왜관-태평건설" xfId="928" xr:uid="{00000000-0005-0000-0000-00004F060000}"/>
    <cellStyle name="_대곡이설(투찰)_양곡부두(투찰)-0.31%_합덕-신례원(2공구)투찰_합덕-신례원(2공구)투찰_경찰서-터미널간도로(투찰)②_마현생창(동양고속)_왜관-태평건설_Book1" xfId="929" xr:uid="{00000000-0005-0000-0000-000050060000}"/>
    <cellStyle name="_대곡이설(투찰)_양곡부두(투찰)-0.31%_합덕-신례원(2공구)투찰_합덕-신례원(2공구)투찰_경찰서-터미널간도로(투찰)②_마현생창(동양고속)_왜관-태평건설_청주사직골조(최종확정)" xfId="930" xr:uid="{00000000-0005-0000-0000-000051060000}"/>
    <cellStyle name="_대곡이설(투찰)_양곡부두(투찰)-0.31%_합덕-신례원(2공구)투찰_합덕-신례원(2공구)투찰_경찰서-터미널간도로(투찰)②_마현생창(동양고속)_청주사직골조(최종확정)" xfId="931" xr:uid="{00000000-0005-0000-0000-000052060000}"/>
    <cellStyle name="_대곡이설(투찰)_양곡부두(투찰)-0.31%_합덕-신례원(2공구)투찰_합덕-신례원(2공구)투찰_경찰서-터미널간도로(투찰)②_왜관-태평건설" xfId="932" xr:uid="{00000000-0005-0000-0000-000053060000}"/>
    <cellStyle name="_대곡이설(투찰)_양곡부두(투찰)-0.31%_합덕-신례원(2공구)투찰_합덕-신례원(2공구)투찰_경찰서-터미널간도로(투찰)②_왜관-태평건설_Book1" xfId="933" xr:uid="{00000000-0005-0000-0000-000054060000}"/>
    <cellStyle name="_대곡이설(투찰)_양곡부두(투찰)-0.31%_합덕-신례원(2공구)투찰_합덕-신례원(2공구)투찰_경찰서-터미널간도로(투찰)②_왜관-태평건설_청주사직골조(최종확정)" xfId="934" xr:uid="{00000000-0005-0000-0000-000055060000}"/>
    <cellStyle name="_대곡이설(투찰)_양곡부두(투찰)-0.31%_합덕-신례원(2공구)투찰_합덕-신례원(2공구)투찰_경찰서-터미널간도로(투찰)②_청주사직골조(최종확정)" xfId="935" xr:uid="{00000000-0005-0000-0000-000056060000}"/>
    <cellStyle name="_대곡이설(투찰)_양곡부두(투찰)-0.31%_합덕-신례원(2공구)투찰_합덕-신례원(2공구)투찰_마현생창(동양고속)" xfId="936" xr:uid="{00000000-0005-0000-0000-000057060000}"/>
    <cellStyle name="_대곡이설(투찰)_양곡부두(투찰)-0.31%_합덕-신례원(2공구)투찰_합덕-신례원(2공구)투찰_마현생창(동양고속)_Book1" xfId="937" xr:uid="{00000000-0005-0000-0000-000058060000}"/>
    <cellStyle name="_대곡이설(투찰)_양곡부두(투찰)-0.31%_합덕-신례원(2공구)투찰_합덕-신례원(2공구)투찰_마현생창(동양고속)_왜관-태평건설" xfId="938" xr:uid="{00000000-0005-0000-0000-000059060000}"/>
    <cellStyle name="_대곡이설(투찰)_양곡부두(투찰)-0.31%_합덕-신례원(2공구)투찰_합덕-신례원(2공구)투찰_마현생창(동양고속)_왜관-태평건설_Book1" xfId="939" xr:uid="{00000000-0005-0000-0000-00005A060000}"/>
    <cellStyle name="_대곡이설(투찰)_양곡부두(투찰)-0.31%_합덕-신례원(2공구)투찰_합덕-신례원(2공구)투찰_마현생창(동양고속)_왜관-태평건설_청주사직골조(최종확정)" xfId="940" xr:uid="{00000000-0005-0000-0000-00005B060000}"/>
    <cellStyle name="_대곡이설(투찰)_양곡부두(투찰)-0.31%_합덕-신례원(2공구)투찰_합덕-신례원(2공구)투찰_마현생창(동양고속)_청주사직골조(최종확정)" xfId="941" xr:uid="{00000000-0005-0000-0000-00005C060000}"/>
    <cellStyle name="_대곡이설(투찰)_양곡부두(투찰)-0.31%_합덕-신례원(2공구)투찰_합덕-신례원(2공구)투찰_봉무지방산업단지도로(투찰)②" xfId="942" xr:uid="{00000000-0005-0000-0000-00005D060000}"/>
    <cellStyle name="_대곡이설(투찰)_양곡부두(투찰)-0.31%_합덕-신례원(2공구)투찰_합덕-신례원(2공구)투찰_봉무지방산업단지도로(투찰)②_Book1" xfId="943" xr:uid="{00000000-0005-0000-0000-00005E060000}"/>
    <cellStyle name="_대곡이설(투찰)_양곡부두(투찰)-0.31%_합덕-신례원(2공구)투찰_합덕-신례원(2공구)투찰_봉무지방산업단지도로(투찰)②_마현생창(동양고속)" xfId="944" xr:uid="{00000000-0005-0000-0000-00005F060000}"/>
    <cellStyle name="_대곡이설(투찰)_양곡부두(투찰)-0.31%_합덕-신례원(2공구)투찰_합덕-신례원(2공구)투찰_봉무지방산업단지도로(투찰)②_마현생창(동양고속)_Book1" xfId="945" xr:uid="{00000000-0005-0000-0000-000060060000}"/>
    <cellStyle name="_대곡이설(투찰)_양곡부두(투찰)-0.31%_합덕-신례원(2공구)투찰_합덕-신례원(2공구)투찰_봉무지방산업단지도로(투찰)②_마현생창(동양고속)_왜관-태평건설" xfId="946" xr:uid="{00000000-0005-0000-0000-000061060000}"/>
    <cellStyle name="_대곡이설(투찰)_양곡부두(투찰)-0.31%_합덕-신례원(2공구)투찰_합덕-신례원(2공구)투찰_봉무지방산업단지도로(투찰)②_마현생창(동양고속)_왜관-태평건설_Book1" xfId="947" xr:uid="{00000000-0005-0000-0000-000062060000}"/>
    <cellStyle name="_대곡이설(투찰)_양곡부두(투찰)-0.31%_합덕-신례원(2공구)투찰_합덕-신례원(2공구)투찰_봉무지방산업단지도로(투찰)②_마현생창(동양고속)_왜관-태평건설_청주사직골조(최종확정)" xfId="948" xr:uid="{00000000-0005-0000-0000-000063060000}"/>
    <cellStyle name="_대곡이설(투찰)_양곡부두(투찰)-0.31%_합덕-신례원(2공구)투찰_합덕-신례원(2공구)투찰_봉무지방산업단지도로(투찰)②_마현생창(동양고속)_청주사직골조(최종확정)" xfId="949" xr:uid="{00000000-0005-0000-0000-000064060000}"/>
    <cellStyle name="_대곡이설(투찰)_양곡부두(투찰)-0.31%_합덕-신례원(2공구)투찰_합덕-신례원(2공구)투찰_봉무지방산업단지도로(투찰)②_왜관-태평건설" xfId="950" xr:uid="{00000000-0005-0000-0000-000065060000}"/>
    <cellStyle name="_대곡이설(투찰)_양곡부두(투찰)-0.31%_합덕-신례원(2공구)투찰_합덕-신례원(2공구)투찰_봉무지방산업단지도로(투찰)②_왜관-태평건설_Book1" xfId="951" xr:uid="{00000000-0005-0000-0000-000066060000}"/>
    <cellStyle name="_대곡이설(투찰)_양곡부두(투찰)-0.31%_합덕-신례원(2공구)투찰_합덕-신례원(2공구)투찰_봉무지방산업단지도로(투찰)②_왜관-태평건설_청주사직골조(최종확정)" xfId="952" xr:uid="{00000000-0005-0000-0000-000067060000}"/>
    <cellStyle name="_대곡이설(투찰)_양곡부두(투찰)-0.31%_합덕-신례원(2공구)투찰_합덕-신례원(2공구)투찰_봉무지방산업단지도로(투찰)②_청주사직골조(최종확정)" xfId="953" xr:uid="{00000000-0005-0000-0000-000068060000}"/>
    <cellStyle name="_대곡이설(투찰)_양곡부두(투찰)-0.31%_합덕-신례원(2공구)투찰_합덕-신례원(2공구)투찰_봉무지방산업단지도로(투찰)②+0.250%" xfId="954" xr:uid="{00000000-0005-0000-0000-000069060000}"/>
    <cellStyle name="_대곡이설(투찰)_양곡부두(투찰)-0.31%_합덕-신례원(2공구)투찰_합덕-신례원(2공구)투찰_봉무지방산업단지도로(투찰)②+0.250%_Book1" xfId="955" xr:uid="{00000000-0005-0000-0000-00006A060000}"/>
    <cellStyle name="_대곡이설(투찰)_양곡부두(투찰)-0.31%_합덕-신례원(2공구)투찰_합덕-신례원(2공구)투찰_봉무지방산업단지도로(투찰)②+0.250%_마현생창(동양고속)" xfId="956" xr:uid="{00000000-0005-0000-0000-00006B060000}"/>
    <cellStyle name="_대곡이설(투찰)_양곡부두(투찰)-0.31%_합덕-신례원(2공구)투찰_합덕-신례원(2공구)투찰_봉무지방산업단지도로(투찰)②+0.250%_마현생창(동양고속)_Book1" xfId="957" xr:uid="{00000000-0005-0000-0000-00006C060000}"/>
    <cellStyle name="_대곡이설(투찰)_양곡부두(투찰)-0.31%_합덕-신례원(2공구)투찰_합덕-신례원(2공구)투찰_봉무지방산업단지도로(투찰)②+0.250%_마현생창(동양고속)_왜관-태평건설" xfId="958" xr:uid="{00000000-0005-0000-0000-00006D060000}"/>
    <cellStyle name="_대곡이설(투찰)_양곡부두(투찰)-0.31%_합덕-신례원(2공구)투찰_합덕-신례원(2공구)투찰_봉무지방산업단지도로(투찰)②+0.250%_마현생창(동양고속)_왜관-태평건설_Book1" xfId="959" xr:uid="{00000000-0005-0000-0000-00006E060000}"/>
    <cellStyle name="_대곡이설(투찰)_양곡부두(투찰)-0.31%_합덕-신례원(2공구)투찰_합덕-신례원(2공구)투찰_봉무지방산업단지도로(투찰)②+0.250%_마현생창(동양고속)_왜관-태평건설_청주사직골조(최종확정)" xfId="960" xr:uid="{00000000-0005-0000-0000-00006F060000}"/>
    <cellStyle name="_대곡이설(투찰)_양곡부두(투찰)-0.31%_합덕-신례원(2공구)투찰_합덕-신례원(2공구)투찰_봉무지방산업단지도로(투찰)②+0.250%_마현생창(동양고속)_청주사직골조(최종확정)" xfId="961" xr:uid="{00000000-0005-0000-0000-000070060000}"/>
    <cellStyle name="_대곡이설(투찰)_양곡부두(투찰)-0.31%_합덕-신례원(2공구)투찰_합덕-신례원(2공구)투찰_봉무지방산업단지도로(투찰)②+0.250%_왜관-태평건설" xfId="962" xr:uid="{00000000-0005-0000-0000-000071060000}"/>
    <cellStyle name="_대곡이설(투찰)_양곡부두(투찰)-0.31%_합덕-신례원(2공구)투찰_합덕-신례원(2공구)투찰_봉무지방산업단지도로(투찰)②+0.250%_왜관-태평건설_Book1" xfId="963" xr:uid="{00000000-0005-0000-0000-000072060000}"/>
    <cellStyle name="_대곡이설(투찰)_양곡부두(투찰)-0.31%_합덕-신례원(2공구)투찰_합덕-신례원(2공구)투찰_봉무지방산업단지도로(투찰)②+0.250%_왜관-태평건설_청주사직골조(최종확정)" xfId="964" xr:uid="{00000000-0005-0000-0000-000073060000}"/>
    <cellStyle name="_대곡이설(투찰)_양곡부두(투찰)-0.31%_합덕-신례원(2공구)투찰_합덕-신례원(2공구)투찰_봉무지방산업단지도로(투찰)②+0.250%_청주사직골조(최종확정)" xfId="965" xr:uid="{00000000-0005-0000-0000-000074060000}"/>
    <cellStyle name="_대곡이설(투찰)_양곡부두(투찰)-0.31%_합덕-신례원(2공구)투찰_합덕-신례원(2공구)투찰_왜관-태평건설" xfId="966" xr:uid="{00000000-0005-0000-0000-000075060000}"/>
    <cellStyle name="_대곡이설(투찰)_양곡부두(투찰)-0.31%_합덕-신례원(2공구)투찰_합덕-신례원(2공구)투찰_왜관-태평건설_Book1" xfId="967" xr:uid="{00000000-0005-0000-0000-000076060000}"/>
    <cellStyle name="_대곡이설(투찰)_양곡부두(투찰)-0.31%_합덕-신례원(2공구)투찰_합덕-신례원(2공구)투찰_왜관-태평건설_청주사직골조(최종확정)" xfId="968" xr:uid="{00000000-0005-0000-0000-000077060000}"/>
    <cellStyle name="_대곡이설(투찰)_양곡부두(투찰)-0.31%_합덕-신례원(2공구)투찰_합덕-신례원(2공구)투찰_청주사직골조(최종확정)" xfId="969" xr:uid="{00000000-0005-0000-0000-000078060000}"/>
    <cellStyle name="_대곡이설(투찰)_왜관-태평건설" xfId="970" xr:uid="{00000000-0005-0000-0000-000079060000}"/>
    <cellStyle name="_대곡이설(투찰)_왜관-태평건설_Book1" xfId="971" xr:uid="{00000000-0005-0000-0000-00007A060000}"/>
    <cellStyle name="_대곡이설(투찰)_왜관-태평건설_청주사직골조(최종확정)" xfId="972" xr:uid="{00000000-0005-0000-0000-00007B060000}"/>
    <cellStyle name="_대곡이설(투찰)_창원상수도(토목)투찰" xfId="973" xr:uid="{00000000-0005-0000-0000-00007C060000}"/>
    <cellStyle name="_대곡이설(투찰)_창원상수도(토목)투찰_Book1" xfId="974" xr:uid="{00000000-0005-0000-0000-00007D060000}"/>
    <cellStyle name="_대곡이설(투찰)_창원상수도(토목)투찰_경찰서-터미널간도로(투찰)②" xfId="975" xr:uid="{00000000-0005-0000-0000-00007E060000}"/>
    <cellStyle name="_대곡이설(투찰)_창원상수도(토목)투찰_경찰서-터미널간도로(투찰)②_Book1" xfId="976" xr:uid="{00000000-0005-0000-0000-00007F060000}"/>
    <cellStyle name="_대곡이설(투찰)_창원상수도(토목)투찰_경찰서-터미널간도로(투찰)②_마현생창(동양고속)" xfId="977" xr:uid="{00000000-0005-0000-0000-000080060000}"/>
    <cellStyle name="_대곡이설(투찰)_창원상수도(토목)투찰_경찰서-터미널간도로(투찰)②_마현생창(동양고속)_Book1" xfId="978" xr:uid="{00000000-0005-0000-0000-000081060000}"/>
    <cellStyle name="_대곡이설(투찰)_창원상수도(토목)투찰_경찰서-터미널간도로(투찰)②_마현생창(동양고속)_왜관-태평건설" xfId="979" xr:uid="{00000000-0005-0000-0000-000082060000}"/>
    <cellStyle name="_대곡이설(투찰)_창원상수도(토목)투찰_경찰서-터미널간도로(투찰)②_마현생창(동양고속)_왜관-태평건설_Book1" xfId="980" xr:uid="{00000000-0005-0000-0000-000083060000}"/>
    <cellStyle name="_대곡이설(투찰)_창원상수도(토목)투찰_경찰서-터미널간도로(투찰)②_마현생창(동양고속)_왜관-태평건설_청주사직골조(최종확정)" xfId="981" xr:uid="{00000000-0005-0000-0000-000084060000}"/>
    <cellStyle name="_대곡이설(투찰)_창원상수도(토목)투찰_경찰서-터미널간도로(투찰)②_마현생창(동양고속)_청주사직골조(최종확정)" xfId="982" xr:uid="{00000000-0005-0000-0000-000085060000}"/>
    <cellStyle name="_대곡이설(투찰)_창원상수도(토목)투찰_경찰서-터미널간도로(투찰)②_왜관-태평건설" xfId="983" xr:uid="{00000000-0005-0000-0000-000086060000}"/>
    <cellStyle name="_대곡이설(투찰)_창원상수도(토목)투찰_경찰서-터미널간도로(투찰)②_왜관-태평건설_Book1" xfId="984" xr:uid="{00000000-0005-0000-0000-000087060000}"/>
    <cellStyle name="_대곡이설(투찰)_창원상수도(토목)투찰_경찰서-터미널간도로(투찰)②_왜관-태평건설_청주사직골조(최종확정)" xfId="985" xr:uid="{00000000-0005-0000-0000-000088060000}"/>
    <cellStyle name="_대곡이설(투찰)_창원상수도(토목)투찰_경찰서-터미널간도로(투찰)②_청주사직골조(최종확정)" xfId="986" xr:uid="{00000000-0005-0000-0000-000089060000}"/>
    <cellStyle name="_대곡이설(투찰)_창원상수도(토목)투찰_마현생창(동양고속)" xfId="987" xr:uid="{00000000-0005-0000-0000-00008A060000}"/>
    <cellStyle name="_대곡이설(투찰)_창원상수도(토목)투찰_마현생창(동양고속)_Book1" xfId="988" xr:uid="{00000000-0005-0000-0000-00008B060000}"/>
    <cellStyle name="_대곡이설(투찰)_창원상수도(토목)투찰_마현생창(동양고속)_왜관-태평건설" xfId="989" xr:uid="{00000000-0005-0000-0000-00008C060000}"/>
    <cellStyle name="_대곡이설(투찰)_창원상수도(토목)투찰_마현생창(동양고속)_왜관-태평건설_Book1" xfId="990" xr:uid="{00000000-0005-0000-0000-00008D060000}"/>
    <cellStyle name="_대곡이설(투찰)_창원상수도(토목)투찰_마현생창(동양고속)_왜관-태평건설_청주사직골조(최종확정)" xfId="991" xr:uid="{00000000-0005-0000-0000-00008E060000}"/>
    <cellStyle name="_대곡이설(투찰)_창원상수도(토목)투찰_마현생창(동양고속)_청주사직골조(최종확정)" xfId="992" xr:uid="{00000000-0005-0000-0000-00008F060000}"/>
    <cellStyle name="_대곡이설(투찰)_창원상수도(토목)투찰_봉무지방산업단지도로(투찰)②" xfId="993" xr:uid="{00000000-0005-0000-0000-000090060000}"/>
    <cellStyle name="_대곡이설(투찰)_창원상수도(토목)투찰_봉무지방산업단지도로(투찰)②_Book1" xfId="994" xr:uid="{00000000-0005-0000-0000-000091060000}"/>
    <cellStyle name="_대곡이설(투찰)_창원상수도(토목)투찰_봉무지방산업단지도로(투찰)②_마현생창(동양고속)" xfId="995" xr:uid="{00000000-0005-0000-0000-000092060000}"/>
    <cellStyle name="_대곡이설(투찰)_창원상수도(토목)투찰_봉무지방산업단지도로(투찰)②_마현생창(동양고속)_Book1" xfId="996" xr:uid="{00000000-0005-0000-0000-000093060000}"/>
    <cellStyle name="_대곡이설(투찰)_창원상수도(토목)투찰_봉무지방산업단지도로(투찰)②_마현생창(동양고속)_왜관-태평건설" xfId="997" xr:uid="{00000000-0005-0000-0000-000094060000}"/>
    <cellStyle name="_대곡이설(투찰)_창원상수도(토목)투찰_봉무지방산업단지도로(투찰)②_마현생창(동양고속)_왜관-태평건설_Book1" xfId="998" xr:uid="{00000000-0005-0000-0000-000095060000}"/>
    <cellStyle name="_대곡이설(투찰)_창원상수도(토목)투찰_봉무지방산업단지도로(투찰)②_마현생창(동양고속)_왜관-태평건설_청주사직골조(최종확정)" xfId="999" xr:uid="{00000000-0005-0000-0000-000096060000}"/>
    <cellStyle name="_대곡이설(투찰)_창원상수도(토목)투찰_봉무지방산업단지도로(투찰)②_마현생창(동양고속)_청주사직골조(최종확정)" xfId="1000" xr:uid="{00000000-0005-0000-0000-000097060000}"/>
    <cellStyle name="_대곡이설(투찰)_창원상수도(토목)투찰_봉무지방산업단지도로(투찰)②_왜관-태평건설" xfId="1001" xr:uid="{00000000-0005-0000-0000-000098060000}"/>
    <cellStyle name="_대곡이설(투찰)_창원상수도(토목)투찰_봉무지방산업단지도로(투찰)②_왜관-태평건설_Book1" xfId="1002" xr:uid="{00000000-0005-0000-0000-000099060000}"/>
    <cellStyle name="_대곡이설(투찰)_창원상수도(토목)투찰_봉무지방산업단지도로(투찰)②_왜관-태평건설_청주사직골조(최종확정)" xfId="1003" xr:uid="{00000000-0005-0000-0000-00009A060000}"/>
    <cellStyle name="_대곡이설(투찰)_창원상수도(토목)투찰_봉무지방산업단지도로(투찰)②_청주사직골조(최종확정)" xfId="1004" xr:uid="{00000000-0005-0000-0000-00009B060000}"/>
    <cellStyle name="_대곡이설(투찰)_창원상수도(토목)투찰_봉무지방산업단지도로(투찰)②+0.250%" xfId="1005" xr:uid="{00000000-0005-0000-0000-00009C060000}"/>
    <cellStyle name="_대곡이설(투찰)_창원상수도(토목)투찰_봉무지방산업단지도로(투찰)②+0.250%_Book1" xfId="1006" xr:uid="{00000000-0005-0000-0000-00009D060000}"/>
    <cellStyle name="_대곡이설(투찰)_창원상수도(토목)투찰_봉무지방산업단지도로(투찰)②+0.250%_마현생창(동양고속)" xfId="1007" xr:uid="{00000000-0005-0000-0000-00009E060000}"/>
    <cellStyle name="_대곡이설(투찰)_창원상수도(토목)투찰_봉무지방산업단지도로(투찰)②+0.250%_마현생창(동양고속)_Book1" xfId="1008" xr:uid="{00000000-0005-0000-0000-00009F060000}"/>
    <cellStyle name="_대곡이설(투찰)_창원상수도(토목)투찰_봉무지방산업단지도로(투찰)②+0.250%_마현생창(동양고속)_왜관-태평건설" xfId="1009" xr:uid="{00000000-0005-0000-0000-0000A0060000}"/>
    <cellStyle name="_대곡이설(투찰)_창원상수도(토목)투찰_봉무지방산업단지도로(투찰)②+0.250%_마현생창(동양고속)_왜관-태평건설_Book1" xfId="1010" xr:uid="{00000000-0005-0000-0000-0000A1060000}"/>
    <cellStyle name="_대곡이설(투찰)_창원상수도(토목)투찰_봉무지방산업단지도로(투찰)②+0.250%_마현생창(동양고속)_왜관-태평건설_청주사직골조(최종확정)" xfId="1011" xr:uid="{00000000-0005-0000-0000-0000A2060000}"/>
    <cellStyle name="_대곡이설(투찰)_창원상수도(토목)투찰_봉무지방산업단지도로(투찰)②+0.250%_마현생창(동양고속)_청주사직골조(최종확정)" xfId="1012" xr:uid="{00000000-0005-0000-0000-0000A3060000}"/>
    <cellStyle name="_대곡이설(투찰)_창원상수도(토목)투찰_봉무지방산업단지도로(투찰)②+0.250%_왜관-태평건설" xfId="1013" xr:uid="{00000000-0005-0000-0000-0000A4060000}"/>
    <cellStyle name="_대곡이설(투찰)_창원상수도(토목)투찰_봉무지방산업단지도로(투찰)②+0.250%_왜관-태평건설_Book1" xfId="1014" xr:uid="{00000000-0005-0000-0000-0000A5060000}"/>
    <cellStyle name="_대곡이설(투찰)_창원상수도(토목)투찰_봉무지방산업단지도로(투찰)②+0.250%_왜관-태평건설_청주사직골조(최종확정)" xfId="1015" xr:uid="{00000000-0005-0000-0000-0000A6060000}"/>
    <cellStyle name="_대곡이설(투찰)_창원상수도(토목)투찰_봉무지방산업단지도로(투찰)②+0.250%_청주사직골조(최종확정)" xfId="1016" xr:uid="{00000000-0005-0000-0000-0000A7060000}"/>
    <cellStyle name="_대곡이설(투찰)_창원상수도(토목)투찰_왜관-태평건설" xfId="1017" xr:uid="{00000000-0005-0000-0000-0000A8060000}"/>
    <cellStyle name="_대곡이설(투찰)_창원상수도(토목)투찰_왜관-태평건설_Book1" xfId="1018" xr:uid="{00000000-0005-0000-0000-0000A9060000}"/>
    <cellStyle name="_대곡이설(투찰)_창원상수도(토목)투찰_왜관-태평건설_청주사직골조(최종확정)" xfId="1019" xr:uid="{00000000-0005-0000-0000-0000AA060000}"/>
    <cellStyle name="_대곡이설(투찰)_창원상수도(토목)투찰_청주사직골조(최종확정)" xfId="1020" xr:uid="{00000000-0005-0000-0000-0000AB060000}"/>
    <cellStyle name="_대곡이설(투찰)_창원상수도(토목)투찰_합덕-신례원(2공구)투찰" xfId="1021" xr:uid="{00000000-0005-0000-0000-0000AC060000}"/>
    <cellStyle name="_대곡이설(투찰)_창원상수도(토목)투찰_합덕-신례원(2공구)투찰_Book1" xfId="1022" xr:uid="{00000000-0005-0000-0000-0000AD060000}"/>
    <cellStyle name="_대곡이설(투찰)_창원상수도(토목)투찰_합덕-신례원(2공구)투찰_경찰서-터미널간도로(투찰)②" xfId="1023" xr:uid="{00000000-0005-0000-0000-0000AE060000}"/>
    <cellStyle name="_대곡이설(투찰)_창원상수도(토목)투찰_합덕-신례원(2공구)투찰_경찰서-터미널간도로(투찰)②_Book1" xfId="1024" xr:uid="{00000000-0005-0000-0000-0000AF060000}"/>
    <cellStyle name="_대곡이설(투찰)_창원상수도(토목)투찰_합덕-신례원(2공구)투찰_경찰서-터미널간도로(투찰)②_마현생창(동양고속)" xfId="1025" xr:uid="{00000000-0005-0000-0000-0000B0060000}"/>
    <cellStyle name="_대곡이설(투찰)_창원상수도(토목)투찰_합덕-신례원(2공구)투찰_경찰서-터미널간도로(투찰)②_마현생창(동양고속)_Book1" xfId="1026" xr:uid="{00000000-0005-0000-0000-0000B1060000}"/>
    <cellStyle name="_대곡이설(투찰)_창원상수도(토목)투찰_합덕-신례원(2공구)투찰_경찰서-터미널간도로(투찰)②_마현생창(동양고속)_왜관-태평건설" xfId="1027" xr:uid="{00000000-0005-0000-0000-0000B2060000}"/>
    <cellStyle name="_대곡이설(투찰)_창원상수도(토목)투찰_합덕-신례원(2공구)투찰_경찰서-터미널간도로(투찰)②_마현생창(동양고속)_왜관-태평건설_Book1" xfId="1028" xr:uid="{00000000-0005-0000-0000-0000B3060000}"/>
    <cellStyle name="_대곡이설(투찰)_창원상수도(토목)투찰_합덕-신례원(2공구)투찰_경찰서-터미널간도로(투찰)②_마현생창(동양고속)_왜관-태평건설_청주사직골조(최종확정)" xfId="1029" xr:uid="{00000000-0005-0000-0000-0000B4060000}"/>
    <cellStyle name="_대곡이설(투찰)_창원상수도(토목)투찰_합덕-신례원(2공구)투찰_경찰서-터미널간도로(투찰)②_마현생창(동양고속)_청주사직골조(최종확정)" xfId="1030" xr:uid="{00000000-0005-0000-0000-0000B5060000}"/>
    <cellStyle name="_대곡이설(투찰)_창원상수도(토목)투찰_합덕-신례원(2공구)투찰_경찰서-터미널간도로(투찰)②_왜관-태평건설" xfId="1031" xr:uid="{00000000-0005-0000-0000-0000B6060000}"/>
    <cellStyle name="_대곡이설(투찰)_창원상수도(토목)투찰_합덕-신례원(2공구)투찰_경찰서-터미널간도로(투찰)②_왜관-태평건설_Book1" xfId="1032" xr:uid="{00000000-0005-0000-0000-0000B7060000}"/>
    <cellStyle name="_대곡이설(투찰)_창원상수도(토목)투찰_합덕-신례원(2공구)투찰_경찰서-터미널간도로(투찰)②_왜관-태평건설_청주사직골조(최종확정)" xfId="1033" xr:uid="{00000000-0005-0000-0000-0000B8060000}"/>
    <cellStyle name="_대곡이설(투찰)_창원상수도(토목)투찰_합덕-신례원(2공구)투찰_경찰서-터미널간도로(투찰)②_청주사직골조(최종확정)" xfId="1034" xr:uid="{00000000-0005-0000-0000-0000B9060000}"/>
    <cellStyle name="_대곡이설(투찰)_창원상수도(토목)투찰_합덕-신례원(2공구)투찰_마현생창(동양고속)" xfId="1035" xr:uid="{00000000-0005-0000-0000-0000BA060000}"/>
    <cellStyle name="_대곡이설(투찰)_창원상수도(토목)투찰_합덕-신례원(2공구)투찰_마현생창(동양고속)_Book1" xfId="1036" xr:uid="{00000000-0005-0000-0000-0000BB060000}"/>
    <cellStyle name="_대곡이설(투찰)_창원상수도(토목)투찰_합덕-신례원(2공구)투찰_마현생창(동양고속)_왜관-태평건설" xfId="1037" xr:uid="{00000000-0005-0000-0000-0000BC060000}"/>
    <cellStyle name="_대곡이설(투찰)_창원상수도(토목)투찰_합덕-신례원(2공구)투찰_마현생창(동양고속)_왜관-태평건설_Book1" xfId="1038" xr:uid="{00000000-0005-0000-0000-0000BD060000}"/>
    <cellStyle name="_대곡이설(투찰)_창원상수도(토목)투찰_합덕-신례원(2공구)투찰_마현생창(동양고속)_왜관-태평건설_청주사직골조(최종확정)" xfId="1039" xr:uid="{00000000-0005-0000-0000-0000BE060000}"/>
    <cellStyle name="_대곡이설(투찰)_창원상수도(토목)투찰_합덕-신례원(2공구)투찰_마현생창(동양고속)_청주사직골조(최종확정)" xfId="1040" xr:uid="{00000000-0005-0000-0000-0000BF060000}"/>
    <cellStyle name="_대곡이설(투찰)_창원상수도(토목)투찰_합덕-신례원(2공구)투찰_봉무지방산업단지도로(투찰)②" xfId="1041" xr:uid="{00000000-0005-0000-0000-0000C0060000}"/>
    <cellStyle name="_대곡이설(투찰)_창원상수도(토목)투찰_합덕-신례원(2공구)투찰_봉무지방산업단지도로(투찰)②_Book1" xfId="1042" xr:uid="{00000000-0005-0000-0000-0000C1060000}"/>
    <cellStyle name="_대곡이설(투찰)_창원상수도(토목)투찰_합덕-신례원(2공구)투찰_봉무지방산업단지도로(투찰)②_마현생창(동양고속)" xfId="1043" xr:uid="{00000000-0005-0000-0000-0000C2060000}"/>
    <cellStyle name="_대곡이설(투찰)_창원상수도(토목)투찰_합덕-신례원(2공구)투찰_봉무지방산업단지도로(투찰)②_마현생창(동양고속)_Book1" xfId="1044" xr:uid="{00000000-0005-0000-0000-0000C3060000}"/>
    <cellStyle name="_대곡이설(투찰)_창원상수도(토목)투찰_합덕-신례원(2공구)투찰_봉무지방산업단지도로(투찰)②_마현생창(동양고속)_왜관-태평건설" xfId="1045" xr:uid="{00000000-0005-0000-0000-0000C4060000}"/>
    <cellStyle name="_대곡이설(투찰)_창원상수도(토목)투찰_합덕-신례원(2공구)투찰_봉무지방산업단지도로(투찰)②_마현생창(동양고속)_왜관-태평건설_Book1" xfId="1046" xr:uid="{00000000-0005-0000-0000-0000C5060000}"/>
    <cellStyle name="_대곡이설(투찰)_창원상수도(토목)투찰_합덕-신례원(2공구)투찰_봉무지방산업단지도로(투찰)②_마현생창(동양고속)_왜관-태평건설_청주사직골조(최종확정)" xfId="1047" xr:uid="{00000000-0005-0000-0000-0000C6060000}"/>
    <cellStyle name="_대곡이설(투찰)_창원상수도(토목)투찰_합덕-신례원(2공구)투찰_봉무지방산업단지도로(투찰)②_마현생창(동양고속)_청주사직골조(최종확정)" xfId="1048" xr:uid="{00000000-0005-0000-0000-0000C7060000}"/>
    <cellStyle name="_대곡이설(투찰)_창원상수도(토목)투찰_합덕-신례원(2공구)투찰_봉무지방산업단지도로(투찰)②_왜관-태평건설" xfId="1049" xr:uid="{00000000-0005-0000-0000-0000C8060000}"/>
    <cellStyle name="_대곡이설(투찰)_창원상수도(토목)투찰_합덕-신례원(2공구)투찰_봉무지방산업단지도로(투찰)②_왜관-태평건설_Book1" xfId="1050" xr:uid="{00000000-0005-0000-0000-0000C9060000}"/>
    <cellStyle name="_대곡이설(투찰)_창원상수도(토목)투찰_합덕-신례원(2공구)투찰_봉무지방산업단지도로(투찰)②_왜관-태평건설_청주사직골조(최종확정)" xfId="1051" xr:uid="{00000000-0005-0000-0000-0000CA060000}"/>
    <cellStyle name="_대곡이설(투찰)_창원상수도(토목)투찰_합덕-신례원(2공구)투찰_봉무지방산업단지도로(투찰)②_청주사직골조(최종확정)" xfId="1052" xr:uid="{00000000-0005-0000-0000-0000CB060000}"/>
    <cellStyle name="_대곡이설(투찰)_창원상수도(토목)투찰_합덕-신례원(2공구)투찰_봉무지방산업단지도로(투찰)②+0.250%" xfId="1053" xr:uid="{00000000-0005-0000-0000-0000CC060000}"/>
    <cellStyle name="_대곡이설(투찰)_창원상수도(토목)투찰_합덕-신례원(2공구)투찰_봉무지방산업단지도로(투찰)②+0.250%_Book1" xfId="1054" xr:uid="{00000000-0005-0000-0000-0000CD060000}"/>
    <cellStyle name="_대곡이설(투찰)_창원상수도(토목)투찰_합덕-신례원(2공구)투찰_봉무지방산업단지도로(투찰)②+0.250%_마현생창(동양고속)" xfId="1055" xr:uid="{00000000-0005-0000-0000-0000CE060000}"/>
    <cellStyle name="_대곡이설(투찰)_창원상수도(토목)투찰_합덕-신례원(2공구)투찰_봉무지방산업단지도로(투찰)②+0.250%_마현생창(동양고속)_Book1" xfId="1056" xr:uid="{00000000-0005-0000-0000-0000CF060000}"/>
    <cellStyle name="_대곡이설(투찰)_창원상수도(토목)투찰_합덕-신례원(2공구)투찰_봉무지방산업단지도로(투찰)②+0.250%_마현생창(동양고속)_왜관-태평건설" xfId="1057" xr:uid="{00000000-0005-0000-0000-0000D0060000}"/>
    <cellStyle name="_대곡이설(투찰)_창원상수도(토목)투찰_합덕-신례원(2공구)투찰_봉무지방산업단지도로(투찰)②+0.250%_마현생창(동양고속)_왜관-태평건설_Book1" xfId="1058" xr:uid="{00000000-0005-0000-0000-0000D1060000}"/>
    <cellStyle name="_대곡이설(투찰)_창원상수도(토목)투찰_합덕-신례원(2공구)투찰_봉무지방산업단지도로(투찰)②+0.250%_마현생창(동양고속)_왜관-태평건설_청주사직골조(최종확정)" xfId="1059" xr:uid="{00000000-0005-0000-0000-0000D2060000}"/>
    <cellStyle name="_대곡이설(투찰)_창원상수도(토목)투찰_합덕-신례원(2공구)투찰_봉무지방산업단지도로(투찰)②+0.250%_마현생창(동양고속)_청주사직골조(최종확정)" xfId="1060" xr:uid="{00000000-0005-0000-0000-0000D3060000}"/>
    <cellStyle name="_대곡이설(투찰)_창원상수도(토목)투찰_합덕-신례원(2공구)투찰_봉무지방산업단지도로(투찰)②+0.250%_왜관-태평건설" xfId="1061" xr:uid="{00000000-0005-0000-0000-0000D4060000}"/>
    <cellStyle name="_대곡이설(투찰)_창원상수도(토목)투찰_합덕-신례원(2공구)투찰_봉무지방산업단지도로(투찰)②+0.250%_왜관-태평건설_Book1" xfId="1062" xr:uid="{00000000-0005-0000-0000-0000D5060000}"/>
    <cellStyle name="_대곡이설(투찰)_창원상수도(토목)투찰_합덕-신례원(2공구)투찰_봉무지방산업단지도로(투찰)②+0.250%_왜관-태평건설_청주사직골조(최종확정)" xfId="1063" xr:uid="{00000000-0005-0000-0000-0000D6060000}"/>
    <cellStyle name="_대곡이설(투찰)_창원상수도(토목)투찰_합덕-신례원(2공구)투찰_봉무지방산업단지도로(투찰)②+0.250%_청주사직골조(최종확정)" xfId="1064" xr:uid="{00000000-0005-0000-0000-0000D7060000}"/>
    <cellStyle name="_대곡이설(투찰)_창원상수도(토목)투찰_합덕-신례원(2공구)투찰_왜관-태평건설" xfId="1065" xr:uid="{00000000-0005-0000-0000-0000D8060000}"/>
    <cellStyle name="_대곡이설(투찰)_창원상수도(토목)투찰_합덕-신례원(2공구)투찰_왜관-태평건설_Book1" xfId="1066" xr:uid="{00000000-0005-0000-0000-0000D9060000}"/>
    <cellStyle name="_대곡이설(투찰)_창원상수도(토목)투찰_합덕-신례원(2공구)투찰_왜관-태평건설_청주사직골조(최종확정)" xfId="1067" xr:uid="{00000000-0005-0000-0000-0000DA060000}"/>
    <cellStyle name="_대곡이설(투찰)_창원상수도(토목)투찰_합덕-신례원(2공구)투찰_청주사직골조(최종확정)" xfId="1068" xr:uid="{00000000-0005-0000-0000-0000DB060000}"/>
    <cellStyle name="_대곡이설(투찰)_창원상수도(토목)투찰_합덕-신례원(2공구)투찰_합덕-신례원(2공구)투찰" xfId="1069" xr:uid="{00000000-0005-0000-0000-0000DC060000}"/>
    <cellStyle name="_대곡이설(투찰)_창원상수도(토목)투찰_합덕-신례원(2공구)투찰_합덕-신례원(2공구)투찰_Book1" xfId="1070" xr:uid="{00000000-0005-0000-0000-0000DD060000}"/>
    <cellStyle name="_대곡이설(투찰)_창원상수도(토목)투찰_합덕-신례원(2공구)투찰_합덕-신례원(2공구)투찰_경찰서-터미널간도로(투찰)②" xfId="1071" xr:uid="{00000000-0005-0000-0000-0000DE060000}"/>
    <cellStyle name="_대곡이설(투찰)_창원상수도(토목)투찰_합덕-신례원(2공구)투찰_합덕-신례원(2공구)투찰_경찰서-터미널간도로(투찰)②_Book1" xfId="1072" xr:uid="{00000000-0005-0000-0000-0000DF060000}"/>
    <cellStyle name="_대곡이설(투찰)_창원상수도(토목)투찰_합덕-신례원(2공구)투찰_합덕-신례원(2공구)투찰_경찰서-터미널간도로(투찰)②_마현생창(동양고속)" xfId="1073" xr:uid="{00000000-0005-0000-0000-0000E0060000}"/>
    <cellStyle name="_대곡이설(투찰)_창원상수도(토목)투찰_합덕-신례원(2공구)투찰_합덕-신례원(2공구)투찰_경찰서-터미널간도로(투찰)②_마현생창(동양고속)_Book1" xfId="1074" xr:uid="{00000000-0005-0000-0000-0000E1060000}"/>
    <cellStyle name="_대곡이설(투찰)_창원상수도(토목)투찰_합덕-신례원(2공구)투찰_합덕-신례원(2공구)투찰_경찰서-터미널간도로(투찰)②_마현생창(동양고속)_왜관-태평건설" xfId="1075" xr:uid="{00000000-0005-0000-0000-0000E2060000}"/>
    <cellStyle name="_대곡이설(투찰)_창원상수도(토목)투찰_합덕-신례원(2공구)투찰_합덕-신례원(2공구)투찰_경찰서-터미널간도로(투찰)②_마현생창(동양고속)_왜관-태평건설_Book1" xfId="1076" xr:uid="{00000000-0005-0000-0000-0000E3060000}"/>
    <cellStyle name="_대곡이설(투찰)_창원상수도(토목)투찰_합덕-신례원(2공구)투찰_합덕-신례원(2공구)투찰_경찰서-터미널간도로(투찰)②_마현생창(동양고속)_왜관-태평건설_청주사직골조(최종확정)" xfId="1077" xr:uid="{00000000-0005-0000-0000-0000E4060000}"/>
    <cellStyle name="_대곡이설(투찰)_창원상수도(토목)투찰_합덕-신례원(2공구)투찰_합덕-신례원(2공구)투찰_경찰서-터미널간도로(투찰)②_마현생창(동양고속)_청주사직골조(최종확정)" xfId="1078" xr:uid="{00000000-0005-0000-0000-0000E5060000}"/>
    <cellStyle name="_대곡이설(투찰)_창원상수도(토목)투찰_합덕-신례원(2공구)투찰_합덕-신례원(2공구)투찰_경찰서-터미널간도로(투찰)②_왜관-태평건설" xfId="1079" xr:uid="{00000000-0005-0000-0000-0000E6060000}"/>
    <cellStyle name="_대곡이설(투찰)_창원상수도(토목)투찰_합덕-신례원(2공구)투찰_합덕-신례원(2공구)투찰_경찰서-터미널간도로(투찰)②_왜관-태평건설_Book1" xfId="1080" xr:uid="{00000000-0005-0000-0000-0000E7060000}"/>
    <cellStyle name="_대곡이설(투찰)_창원상수도(토목)투찰_합덕-신례원(2공구)투찰_합덕-신례원(2공구)투찰_경찰서-터미널간도로(투찰)②_왜관-태평건설_청주사직골조(최종확정)" xfId="1081" xr:uid="{00000000-0005-0000-0000-0000E8060000}"/>
    <cellStyle name="_대곡이설(투찰)_창원상수도(토목)투찰_합덕-신례원(2공구)투찰_합덕-신례원(2공구)투찰_경찰서-터미널간도로(투찰)②_청주사직골조(최종확정)" xfId="1082" xr:uid="{00000000-0005-0000-0000-0000E9060000}"/>
    <cellStyle name="_대곡이설(투찰)_창원상수도(토목)투찰_합덕-신례원(2공구)투찰_합덕-신례원(2공구)투찰_마현생창(동양고속)" xfId="1083" xr:uid="{00000000-0005-0000-0000-0000EA060000}"/>
    <cellStyle name="_대곡이설(투찰)_창원상수도(토목)투찰_합덕-신례원(2공구)투찰_합덕-신례원(2공구)투찰_마현생창(동양고속)_Book1" xfId="1084" xr:uid="{00000000-0005-0000-0000-0000EB060000}"/>
    <cellStyle name="_대곡이설(투찰)_창원상수도(토목)투찰_합덕-신례원(2공구)투찰_합덕-신례원(2공구)투찰_마현생창(동양고속)_왜관-태평건설" xfId="1085" xr:uid="{00000000-0005-0000-0000-0000EC060000}"/>
    <cellStyle name="_대곡이설(투찰)_창원상수도(토목)투찰_합덕-신례원(2공구)투찰_합덕-신례원(2공구)투찰_마현생창(동양고속)_왜관-태평건설_Book1" xfId="1086" xr:uid="{00000000-0005-0000-0000-0000ED060000}"/>
    <cellStyle name="_대곡이설(투찰)_창원상수도(토목)투찰_합덕-신례원(2공구)투찰_합덕-신례원(2공구)투찰_마현생창(동양고속)_왜관-태평건설_청주사직골조(최종확정)" xfId="1087" xr:uid="{00000000-0005-0000-0000-0000EE060000}"/>
    <cellStyle name="_대곡이설(투찰)_창원상수도(토목)투찰_합덕-신례원(2공구)투찰_합덕-신례원(2공구)투찰_마현생창(동양고속)_청주사직골조(최종확정)" xfId="1088" xr:uid="{00000000-0005-0000-0000-0000EF060000}"/>
    <cellStyle name="_대곡이설(투찰)_창원상수도(토목)투찰_합덕-신례원(2공구)투찰_합덕-신례원(2공구)투찰_봉무지방산업단지도로(투찰)②" xfId="1089" xr:uid="{00000000-0005-0000-0000-0000F0060000}"/>
    <cellStyle name="_대곡이설(투찰)_창원상수도(토목)투찰_합덕-신례원(2공구)투찰_합덕-신례원(2공구)투찰_봉무지방산업단지도로(투찰)②_Book1" xfId="1090" xr:uid="{00000000-0005-0000-0000-0000F1060000}"/>
    <cellStyle name="_대곡이설(투찰)_창원상수도(토목)투찰_합덕-신례원(2공구)투찰_합덕-신례원(2공구)투찰_봉무지방산업단지도로(투찰)②_마현생창(동양고속)" xfId="1091" xr:uid="{00000000-0005-0000-0000-0000F2060000}"/>
    <cellStyle name="_대곡이설(투찰)_창원상수도(토목)투찰_합덕-신례원(2공구)투찰_합덕-신례원(2공구)투찰_봉무지방산업단지도로(투찰)②_마현생창(동양고속)_Book1" xfId="1092" xr:uid="{00000000-0005-0000-0000-0000F3060000}"/>
    <cellStyle name="_대곡이설(투찰)_창원상수도(토목)투찰_합덕-신례원(2공구)투찰_합덕-신례원(2공구)투찰_봉무지방산업단지도로(투찰)②_마현생창(동양고속)_왜관-태평건설" xfId="1093" xr:uid="{00000000-0005-0000-0000-0000F4060000}"/>
    <cellStyle name="_대곡이설(투찰)_창원상수도(토목)투찰_합덕-신례원(2공구)투찰_합덕-신례원(2공구)투찰_봉무지방산업단지도로(투찰)②_마현생창(동양고속)_왜관-태평건설_Book1" xfId="1094" xr:uid="{00000000-0005-0000-0000-0000F5060000}"/>
    <cellStyle name="_대곡이설(투찰)_창원상수도(토목)투찰_합덕-신례원(2공구)투찰_합덕-신례원(2공구)투찰_봉무지방산업단지도로(투찰)②_마현생창(동양고속)_왜관-태평건설_청주사직골조(최종확정)" xfId="1095" xr:uid="{00000000-0005-0000-0000-0000F6060000}"/>
    <cellStyle name="_대곡이설(투찰)_창원상수도(토목)투찰_합덕-신례원(2공구)투찰_합덕-신례원(2공구)투찰_봉무지방산업단지도로(투찰)②_마현생창(동양고속)_청주사직골조(최종확정)" xfId="1096" xr:uid="{00000000-0005-0000-0000-0000F7060000}"/>
    <cellStyle name="_대곡이설(투찰)_창원상수도(토목)투찰_합덕-신례원(2공구)투찰_합덕-신례원(2공구)투찰_봉무지방산업단지도로(투찰)②_왜관-태평건설" xfId="1097" xr:uid="{00000000-0005-0000-0000-0000F8060000}"/>
    <cellStyle name="_대곡이설(투찰)_창원상수도(토목)투찰_합덕-신례원(2공구)투찰_합덕-신례원(2공구)투찰_봉무지방산업단지도로(투찰)②_왜관-태평건설_Book1" xfId="1098" xr:uid="{00000000-0005-0000-0000-0000F9060000}"/>
    <cellStyle name="_대곡이설(투찰)_창원상수도(토목)투찰_합덕-신례원(2공구)투찰_합덕-신례원(2공구)투찰_봉무지방산업단지도로(투찰)②_왜관-태평건설_청주사직골조(최종확정)" xfId="1099" xr:uid="{00000000-0005-0000-0000-0000FA060000}"/>
    <cellStyle name="_대곡이설(투찰)_창원상수도(토목)투찰_합덕-신례원(2공구)투찰_합덕-신례원(2공구)투찰_봉무지방산업단지도로(투찰)②_청주사직골조(최종확정)" xfId="1100" xr:uid="{00000000-0005-0000-0000-0000FB060000}"/>
    <cellStyle name="_대곡이설(투찰)_창원상수도(토목)투찰_합덕-신례원(2공구)투찰_합덕-신례원(2공구)투찰_봉무지방산업단지도로(투찰)②+0.250%" xfId="1101" xr:uid="{00000000-0005-0000-0000-0000FC060000}"/>
    <cellStyle name="_대곡이설(투찰)_창원상수도(토목)투찰_합덕-신례원(2공구)투찰_합덕-신례원(2공구)투찰_봉무지방산업단지도로(투찰)②+0.250%_Book1" xfId="1102" xr:uid="{00000000-0005-0000-0000-0000FD060000}"/>
    <cellStyle name="_대곡이설(투찰)_창원상수도(토목)투찰_합덕-신례원(2공구)투찰_합덕-신례원(2공구)투찰_봉무지방산업단지도로(투찰)②+0.250%_마현생창(동양고속)" xfId="1103" xr:uid="{00000000-0005-0000-0000-0000FE060000}"/>
    <cellStyle name="_대곡이설(투찰)_창원상수도(토목)투찰_합덕-신례원(2공구)투찰_합덕-신례원(2공구)투찰_봉무지방산업단지도로(투찰)②+0.250%_마현생창(동양고속)_Book1" xfId="1104" xr:uid="{00000000-0005-0000-0000-0000FF060000}"/>
    <cellStyle name="_대곡이설(투찰)_창원상수도(토목)투찰_합덕-신례원(2공구)투찰_합덕-신례원(2공구)투찰_봉무지방산업단지도로(투찰)②+0.250%_마현생창(동양고속)_왜관-태평건설" xfId="1105" xr:uid="{00000000-0005-0000-0000-000000070000}"/>
    <cellStyle name="_대곡이설(투찰)_창원상수도(토목)투찰_합덕-신례원(2공구)투찰_합덕-신례원(2공구)투찰_봉무지방산업단지도로(투찰)②+0.250%_마현생창(동양고속)_왜관-태평건설_Book1" xfId="1106" xr:uid="{00000000-0005-0000-0000-000001070000}"/>
    <cellStyle name="_대곡이설(투찰)_창원상수도(토목)투찰_합덕-신례원(2공구)투찰_합덕-신례원(2공구)투찰_봉무지방산업단지도로(투찰)②+0.250%_마현생창(동양고속)_왜관-태평건설_청주사직골조(최종확정)" xfId="1107" xr:uid="{00000000-0005-0000-0000-000002070000}"/>
    <cellStyle name="_대곡이설(투찰)_창원상수도(토목)투찰_합덕-신례원(2공구)투찰_합덕-신례원(2공구)투찰_봉무지방산업단지도로(투찰)②+0.250%_마현생창(동양고속)_청주사직골조(최종확정)" xfId="1108" xr:uid="{00000000-0005-0000-0000-000003070000}"/>
    <cellStyle name="_대곡이설(투찰)_창원상수도(토목)투찰_합덕-신례원(2공구)투찰_합덕-신례원(2공구)투찰_봉무지방산업단지도로(투찰)②+0.250%_왜관-태평건설" xfId="1109" xr:uid="{00000000-0005-0000-0000-000004070000}"/>
    <cellStyle name="_대곡이설(투찰)_창원상수도(토목)투찰_합덕-신례원(2공구)투찰_합덕-신례원(2공구)투찰_봉무지방산업단지도로(투찰)②+0.250%_왜관-태평건설_Book1" xfId="1110" xr:uid="{00000000-0005-0000-0000-000005070000}"/>
    <cellStyle name="_대곡이설(투찰)_창원상수도(토목)투찰_합덕-신례원(2공구)투찰_합덕-신례원(2공구)투찰_봉무지방산업단지도로(투찰)②+0.250%_왜관-태평건설_청주사직골조(최종확정)" xfId="1111" xr:uid="{00000000-0005-0000-0000-000006070000}"/>
    <cellStyle name="_대곡이설(투찰)_창원상수도(토목)투찰_합덕-신례원(2공구)투찰_합덕-신례원(2공구)투찰_봉무지방산업단지도로(투찰)②+0.250%_청주사직골조(최종확정)" xfId="1112" xr:uid="{00000000-0005-0000-0000-000007070000}"/>
    <cellStyle name="_대곡이설(투찰)_창원상수도(토목)투찰_합덕-신례원(2공구)투찰_합덕-신례원(2공구)투찰_왜관-태평건설" xfId="1113" xr:uid="{00000000-0005-0000-0000-000008070000}"/>
    <cellStyle name="_대곡이설(투찰)_창원상수도(토목)투찰_합덕-신례원(2공구)투찰_합덕-신례원(2공구)투찰_왜관-태평건설_Book1" xfId="1114" xr:uid="{00000000-0005-0000-0000-000009070000}"/>
    <cellStyle name="_대곡이설(투찰)_창원상수도(토목)투찰_합덕-신례원(2공구)투찰_합덕-신례원(2공구)투찰_왜관-태평건설_청주사직골조(최종확정)" xfId="1115" xr:uid="{00000000-0005-0000-0000-00000A070000}"/>
    <cellStyle name="_대곡이설(투찰)_창원상수도(토목)투찰_합덕-신례원(2공구)투찰_합덕-신례원(2공구)투찰_청주사직골조(최종확정)" xfId="1116" xr:uid="{00000000-0005-0000-0000-00000B070000}"/>
    <cellStyle name="_대곡이설(투찰)_청주사직골조(최종확정)" xfId="1117" xr:uid="{00000000-0005-0000-0000-00000C070000}"/>
    <cellStyle name="_대곡이설(투찰)_합덕-신례원(2공구)투찰" xfId="1118" xr:uid="{00000000-0005-0000-0000-00000D070000}"/>
    <cellStyle name="_대곡이설(투찰)_합덕-신례원(2공구)투찰_Book1" xfId="1119" xr:uid="{00000000-0005-0000-0000-00000E070000}"/>
    <cellStyle name="_대곡이설(투찰)_합덕-신례원(2공구)투찰_경찰서-터미널간도로(투찰)②" xfId="1120" xr:uid="{00000000-0005-0000-0000-00000F070000}"/>
    <cellStyle name="_대곡이설(투찰)_합덕-신례원(2공구)투찰_경찰서-터미널간도로(투찰)②_Book1" xfId="1121" xr:uid="{00000000-0005-0000-0000-000010070000}"/>
    <cellStyle name="_대곡이설(투찰)_합덕-신례원(2공구)투찰_경찰서-터미널간도로(투찰)②_마현생창(동양고속)" xfId="1122" xr:uid="{00000000-0005-0000-0000-000011070000}"/>
    <cellStyle name="_대곡이설(투찰)_합덕-신례원(2공구)투찰_경찰서-터미널간도로(투찰)②_마현생창(동양고속)_Book1" xfId="1123" xr:uid="{00000000-0005-0000-0000-000012070000}"/>
    <cellStyle name="_대곡이설(투찰)_합덕-신례원(2공구)투찰_경찰서-터미널간도로(투찰)②_마현생창(동양고속)_왜관-태평건설" xfId="1124" xr:uid="{00000000-0005-0000-0000-000013070000}"/>
    <cellStyle name="_대곡이설(투찰)_합덕-신례원(2공구)투찰_경찰서-터미널간도로(투찰)②_마현생창(동양고속)_왜관-태평건설_Book1" xfId="1125" xr:uid="{00000000-0005-0000-0000-000014070000}"/>
    <cellStyle name="_대곡이설(투찰)_합덕-신례원(2공구)투찰_경찰서-터미널간도로(투찰)②_마현생창(동양고속)_왜관-태평건설_청주사직골조(최종확정)" xfId="1126" xr:uid="{00000000-0005-0000-0000-000015070000}"/>
    <cellStyle name="_대곡이설(투찰)_합덕-신례원(2공구)투찰_경찰서-터미널간도로(투찰)②_마현생창(동양고속)_청주사직골조(최종확정)" xfId="1127" xr:uid="{00000000-0005-0000-0000-000016070000}"/>
    <cellStyle name="_대곡이설(투찰)_합덕-신례원(2공구)투찰_경찰서-터미널간도로(투찰)②_왜관-태평건설" xfId="1128" xr:uid="{00000000-0005-0000-0000-000017070000}"/>
    <cellStyle name="_대곡이설(투찰)_합덕-신례원(2공구)투찰_경찰서-터미널간도로(투찰)②_왜관-태평건설_Book1" xfId="1129" xr:uid="{00000000-0005-0000-0000-000018070000}"/>
    <cellStyle name="_대곡이설(투찰)_합덕-신례원(2공구)투찰_경찰서-터미널간도로(투찰)②_왜관-태평건설_청주사직골조(최종확정)" xfId="1130" xr:uid="{00000000-0005-0000-0000-000019070000}"/>
    <cellStyle name="_대곡이설(투찰)_합덕-신례원(2공구)투찰_경찰서-터미널간도로(투찰)②_청주사직골조(최종확정)" xfId="1131" xr:uid="{00000000-0005-0000-0000-00001A070000}"/>
    <cellStyle name="_대곡이설(투찰)_합덕-신례원(2공구)투찰_마현생창(동양고속)" xfId="1132" xr:uid="{00000000-0005-0000-0000-00001B070000}"/>
    <cellStyle name="_대곡이설(투찰)_합덕-신례원(2공구)투찰_마현생창(동양고속)_Book1" xfId="1133" xr:uid="{00000000-0005-0000-0000-00001C070000}"/>
    <cellStyle name="_대곡이설(투찰)_합덕-신례원(2공구)투찰_마현생창(동양고속)_왜관-태평건설" xfId="1134" xr:uid="{00000000-0005-0000-0000-00001D070000}"/>
    <cellStyle name="_대곡이설(투찰)_합덕-신례원(2공구)투찰_마현생창(동양고속)_왜관-태평건설_Book1" xfId="1135" xr:uid="{00000000-0005-0000-0000-00001E070000}"/>
    <cellStyle name="_대곡이설(투찰)_합덕-신례원(2공구)투찰_마현생창(동양고속)_왜관-태평건설_청주사직골조(최종확정)" xfId="1136" xr:uid="{00000000-0005-0000-0000-00001F070000}"/>
    <cellStyle name="_대곡이설(투찰)_합덕-신례원(2공구)투찰_마현생창(동양고속)_청주사직골조(최종확정)" xfId="1137" xr:uid="{00000000-0005-0000-0000-000020070000}"/>
    <cellStyle name="_대곡이설(투찰)_합덕-신례원(2공구)투찰_봉무지방산업단지도로(투찰)②" xfId="1138" xr:uid="{00000000-0005-0000-0000-000021070000}"/>
    <cellStyle name="_대곡이설(투찰)_합덕-신례원(2공구)투찰_봉무지방산업단지도로(투찰)②_Book1" xfId="1139" xr:uid="{00000000-0005-0000-0000-000022070000}"/>
    <cellStyle name="_대곡이설(투찰)_합덕-신례원(2공구)투찰_봉무지방산업단지도로(투찰)②_마현생창(동양고속)" xfId="1140" xr:uid="{00000000-0005-0000-0000-000023070000}"/>
    <cellStyle name="_대곡이설(투찰)_합덕-신례원(2공구)투찰_봉무지방산업단지도로(투찰)②_마현생창(동양고속)_Book1" xfId="1141" xr:uid="{00000000-0005-0000-0000-000024070000}"/>
    <cellStyle name="_대곡이설(투찰)_합덕-신례원(2공구)투찰_봉무지방산업단지도로(투찰)②_마현생창(동양고속)_왜관-태평건설" xfId="1142" xr:uid="{00000000-0005-0000-0000-000025070000}"/>
    <cellStyle name="_대곡이설(투찰)_합덕-신례원(2공구)투찰_봉무지방산업단지도로(투찰)②_마현생창(동양고속)_왜관-태평건설_Book1" xfId="1143" xr:uid="{00000000-0005-0000-0000-000026070000}"/>
    <cellStyle name="_대곡이설(투찰)_합덕-신례원(2공구)투찰_봉무지방산업단지도로(투찰)②_마현생창(동양고속)_왜관-태평건설_청주사직골조(최종확정)" xfId="1144" xr:uid="{00000000-0005-0000-0000-000027070000}"/>
    <cellStyle name="_대곡이설(투찰)_합덕-신례원(2공구)투찰_봉무지방산업단지도로(투찰)②_마현생창(동양고속)_청주사직골조(최종확정)" xfId="1145" xr:uid="{00000000-0005-0000-0000-000028070000}"/>
    <cellStyle name="_대곡이설(투찰)_합덕-신례원(2공구)투찰_봉무지방산업단지도로(투찰)②_왜관-태평건설" xfId="1146" xr:uid="{00000000-0005-0000-0000-000029070000}"/>
    <cellStyle name="_대곡이설(투찰)_합덕-신례원(2공구)투찰_봉무지방산업단지도로(투찰)②_왜관-태평건설_Book1" xfId="1147" xr:uid="{00000000-0005-0000-0000-00002A070000}"/>
    <cellStyle name="_대곡이설(투찰)_합덕-신례원(2공구)투찰_봉무지방산업단지도로(투찰)②_왜관-태평건설_청주사직골조(최종확정)" xfId="1148" xr:uid="{00000000-0005-0000-0000-00002B070000}"/>
    <cellStyle name="_대곡이설(투찰)_합덕-신례원(2공구)투찰_봉무지방산업단지도로(투찰)②_청주사직골조(최종확정)" xfId="1149" xr:uid="{00000000-0005-0000-0000-00002C070000}"/>
    <cellStyle name="_대곡이설(투찰)_합덕-신례원(2공구)투찰_봉무지방산업단지도로(투찰)②+0.250%" xfId="1150" xr:uid="{00000000-0005-0000-0000-00002D070000}"/>
    <cellStyle name="_대곡이설(투찰)_합덕-신례원(2공구)투찰_봉무지방산업단지도로(투찰)②+0.250%_Book1" xfId="1151" xr:uid="{00000000-0005-0000-0000-00002E070000}"/>
    <cellStyle name="_대곡이설(투찰)_합덕-신례원(2공구)투찰_봉무지방산업단지도로(투찰)②+0.250%_마현생창(동양고속)" xfId="1152" xr:uid="{00000000-0005-0000-0000-00002F070000}"/>
    <cellStyle name="_대곡이설(투찰)_합덕-신례원(2공구)투찰_봉무지방산업단지도로(투찰)②+0.250%_마현생창(동양고속)_Book1" xfId="1153" xr:uid="{00000000-0005-0000-0000-000030070000}"/>
    <cellStyle name="_대곡이설(투찰)_합덕-신례원(2공구)투찰_봉무지방산업단지도로(투찰)②+0.250%_마현생창(동양고속)_왜관-태평건설" xfId="1154" xr:uid="{00000000-0005-0000-0000-000031070000}"/>
    <cellStyle name="_대곡이설(투찰)_합덕-신례원(2공구)투찰_봉무지방산업단지도로(투찰)②+0.250%_마현생창(동양고속)_왜관-태평건설_Book1" xfId="1155" xr:uid="{00000000-0005-0000-0000-000032070000}"/>
    <cellStyle name="_대곡이설(투찰)_합덕-신례원(2공구)투찰_봉무지방산업단지도로(투찰)②+0.250%_마현생창(동양고속)_왜관-태평건설_청주사직골조(최종확정)" xfId="1156" xr:uid="{00000000-0005-0000-0000-000033070000}"/>
    <cellStyle name="_대곡이설(투찰)_합덕-신례원(2공구)투찰_봉무지방산업단지도로(투찰)②+0.250%_마현생창(동양고속)_청주사직골조(최종확정)" xfId="1157" xr:uid="{00000000-0005-0000-0000-000034070000}"/>
    <cellStyle name="_대곡이설(투찰)_합덕-신례원(2공구)투찰_봉무지방산업단지도로(투찰)②+0.250%_왜관-태평건설" xfId="1158" xr:uid="{00000000-0005-0000-0000-000035070000}"/>
    <cellStyle name="_대곡이설(투찰)_합덕-신례원(2공구)투찰_봉무지방산업단지도로(투찰)②+0.250%_왜관-태평건설_Book1" xfId="1159" xr:uid="{00000000-0005-0000-0000-000036070000}"/>
    <cellStyle name="_대곡이설(투찰)_합덕-신례원(2공구)투찰_봉무지방산업단지도로(투찰)②+0.250%_왜관-태평건설_청주사직골조(최종확정)" xfId="1160" xr:uid="{00000000-0005-0000-0000-000037070000}"/>
    <cellStyle name="_대곡이설(투찰)_합덕-신례원(2공구)투찰_봉무지방산업단지도로(투찰)②+0.250%_청주사직골조(최종확정)" xfId="1161" xr:uid="{00000000-0005-0000-0000-000038070000}"/>
    <cellStyle name="_대곡이설(투찰)_합덕-신례원(2공구)투찰_왜관-태평건설" xfId="1162" xr:uid="{00000000-0005-0000-0000-000039070000}"/>
    <cellStyle name="_대곡이설(투찰)_합덕-신례원(2공구)투찰_왜관-태평건설_Book1" xfId="1163" xr:uid="{00000000-0005-0000-0000-00003A070000}"/>
    <cellStyle name="_대곡이설(투찰)_합덕-신례원(2공구)투찰_왜관-태평건설_청주사직골조(최종확정)" xfId="1164" xr:uid="{00000000-0005-0000-0000-00003B070000}"/>
    <cellStyle name="_대곡이설(투찰)_합덕-신례원(2공구)투찰_청주사직골조(최종확정)" xfId="1165" xr:uid="{00000000-0005-0000-0000-00003C070000}"/>
    <cellStyle name="_대곡이설(투찰)_합덕-신례원(2공구)투찰_합덕-신례원(2공구)투찰" xfId="1166" xr:uid="{00000000-0005-0000-0000-00003D070000}"/>
    <cellStyle name="_대곡이설(투찰)_합덕-신례원(2공구)투찰_합덕-신례원(2공구)투찰_Book1" xfId="1167" xr:uid="{00000000-0005-0000-0000-00003E070000}"/>
    <cellStyle name="_대곡이설(투찰)_합덕-신례원(2공구)투찰_합덕-신례원(2공구)투찰_경찰서-터미널간도로(투찰)②" xfId="1168" xr:uid="{00000000-0005-0000-0000-00003F070000}"/>
    <cellStyle name="_대곡이설(투찰)_합덕-신례원(2공구)투찰_합덕-신례원(2공구)투찰_경찰서-터미널간도로(투찰)②_Book1" xfId="1169" xr:uid="{00000000-0005-0000-0000-000040070000}"/>
    <cellStyle name="_대곡이설(투찰)_합덕-신례원(2공구)투찰_합덕-신례원(2공구)투찰_경찰서-터미널간도로(투찰)②_마현생창(동양고속)" xfId="1170" xr:uid="{00000000-0005-0000-0000-000041070000}"/>
    <cellStyle name="_대곡이설(투찰)_합덕-신례원(2공구)투찰_합덕-신례원(2공구)투찰_경찰서-터미널간도로(투찰)②_마현생창(동양고속)_Book1" xfId="1171" xr:uid="{00000000-0005-0000-0000-000042070000}"/>
    <cellStyle name="_대곡이설(투찰)_합덕-신례원(2공구)투찰_합덕-신례원(2공구)투찰_경찰서-터미널간도로(투찰)②_마현생창(동양고속)_왜관-태평건설" xfId="1172" xr:uid="{00000000-0005-0000-0000-000043070000}"/>
    <cellStyle name="_대곡이설(투찰)_합덕-신례원(2공구)투찰_합덕-신례원(2공구)투찰_경찰서-터미널간도로(투찰)②_마현생창(동양고속)_왜관-태평건설_Book1" xfId="1173" xr:uid="{00000000-0005-0000-0000-000044070000}"/>
    <cellStyle name="_대곡이설(투찰)_합덕-신례원(2공구)투찰_합덕-신례원(2공구)투찰_경찰서-터미널간도로(투찰)②_마현생창(동양고속)_왜관-태평건설_청주사직골조(최종확정)" xfId="1174" xr:uid="{00000000-0005-0000-0000-000045070000}"/>
    <cellStyle name="_대곡이설(투찰)_합덕-신례원(2공구)투찰_합덕-신례원(2공구)투찰_경찰서-터미널간도로(투찰)②_마현생창(동양고속)_청주사직골조(최종확정)" xfId="1175" xr:uid="{00000000-0005-0000-0000-000046070000}"/>
    <cellStyle name="_대곡이설(투찰)_합덕-신례원(2공구)투찰_합덕-신례원(2공구)투찰_경찰서-터미널간도로(투찰)②_왜관-태평건설" xfId="1176" xr:uid="{00000000-0005-0000-0000-000047070000}"/>
    <cellStyle name="_대곡이설(투찰)_합덕-신례원(2공구)투찰_합덕-신례원(2공구)투찰_경찰서-터미널간도로(투찰)②_왜관-태평건설_Book1" xfId="1177" xr:uid="{00000000-0005-0000-0000-000048070000}"/>
    <cellStyle name="_대곡이설(투찰)_합덕-신례원(2공구)투찰_합덕-신례원(2공구)투찰_경찰서-터미널간도로(투찰)②_왜관-태평건설_청주사직골조(최종확정)" xfId="1178" xr:uid="{00000000-0005-0000-0000-000049070000}"/>
    <cellStyle name="_대곡이설(투찰)_합덕-신례원(2공구)투찰_합덕-신례원(2공구)투찰_경찰서-터미널간도로(투찰)②_청주사직골조(최종확정)" xfId="1179" xr:uid="{00000000-0005-0000-0000-00004A070000}"/>
    <cellStyle name="_대곡이설(투찰)_합덕-신례원(2공구)투찰_합덕-신례원(2공구)투찰_마현생창(동양고속)" xfId="1180" xr:uid="{00000000-0005-0000-0000-00004B070000}"/>
    <cellStyle name="_대곡이설(투찰)_합덕-신례원(2공구)투찰_합덕-신례원(2공구)투찰_마현생창(동양고속)_Book1" xfId="1181" xr:uid="{00000000-0005-0000-0000-00004C070000}"/>
    <cellStyle name="_대곡이설(투찰)_합덕-신례원(2공구)투찰_합덕-신례원(2공구)투찰_마현생창(동양고속)_왜관-태평건설" xfId="1182" xr:uid="{00000000-0005-0000-0000-00004D070000}"/>
    <cellStyle name="_대곡이설(투찰)_합덕-신례원(2공구)투찰_합덕-신례원(2공구)투찰_마현생창(동양고속)_왜관-태평건설_Book1" xfId="1183" xr:uid="{00000000-0005-0000-0000-00004E070000}"/>
    <cellStyle name="_대곡이설(투찰)_합덕-신례원(2공구)투찰_합덕-신례원(2공구)투찰_마현생창(동양고속)_왜관-태평건설_청주사직골조(최종확정)" xfId="1184" xr:uid="{00000000-0005-0000-0000-00004F070000}"/>
    <cellStyle name="_대곡이설(투찰)_합덕-신례원(2공구)투찰_합덕-신례원(2공구)투찰_마현생창(동양고속)_청주사직골조(최종확정)" xfId="1185" xr:uid="{00000000-0005-0000-0000-000050070000}"/>
    <cellStyle name="_대곡이설(투찰)_합덕-신례원(2공구)투찰_합덕-신례원(2공구)투찰_봉무지방산업단지도로(투찰)②" xfId="1186" xr:uid="{00000000-0005-0000-0000-000051070000}"/>
    <cellStyle name="_대곡이설(투찰)_합덕-신례원(2공구)투찰_합덕-신례원(2공구)투찰_봉무지방산업단지도로(투찰)②_Book1" xfId="1187" xr:uid="{00000000-0005-0000-0000-000052070000}"/>
    <cellStyle name="_대곡이설(투찰)_합덕-신례원(2공구)투찰_합덕-신례원(2공구)투찰_봉무지방산업단지도로(투찰)②_마현생창(동양고속)" xfId="1188" xr:uid="{00000000-0005-0000-0000-000053070000}"/>
    <cellStyle name="_대곡이설(투찰)_합덕-신례원(2공구)투찰_합덕-신례원(2공구)투찰_봉무지방산업단지도로(투찰)②_마현생창(동양고속)_Book1" xfId="1189" xr:uid="{00000000-0005-0000-0000-000054070000}"/>
    <cellStyle name="_대곡이설(투찰)_합덕-신례원(2공구)투찰_합덕-신례원(2공구)투찰_봉무지방산업단지도로(투찰)②_마현생창(동양고속)_왜관-태평건설" xfId="1190" xr:uid="{00000000-0005-0000-0000-000055070000}"/>
    <cellStyle name="_대곡이설(투찰)_합덕-신례원(2공구)투찰_합덕-신례원(2공구)투찰_봉무지방산업단지도로(투찰)②_마현생창(동양고속)_왜관-태평건설_Book1" xfId="1191" xr:uid="{00000000-0005-0000-0000-000056070000}"/>
    <cellStyle name="_대곡이설(투찰)_합덕-신례원(2공구)투찰_합덕-신례원(2공구)투찰_봉무지방산업단지도로(투찰)②_마현생창(동양고속)_왜관-태평건설_청주사직골조(최종확정)" xfId="1192" xr:uid="{00000000-0005-0000-0000-000057070000}"/>
    <cellStyle name="_대곡이설(투찰)_합덕-신례원(2공구)투찰_합덕-신례원(2공구)투찰_봉무지방산업단지도로(투찰)②_마현생창(동양고속)_청주사직골조(최종확정)" xfId="1193" xr:uid="{00000000-0005-0000-0000-000058070000}"/>
    <cellStyle name="_대곡이설(투찰)_합덕-신례원(2공구)투찰_합덕-신례원(2공구)투찰_봉무지방산업단지도로(투찰)②_왜관-태평건설" xfId="1194" xr:uid="{00000000-0005-0000-0000-000059070000}"/>
    <cellStyle name="_대곡이설(투찰)_합덕-신례원(2공구)투찰_합덕-신례원(2공구)투찰_봉무지방산업단지도로(투찰)②_왜관-태평건설_Book1" xfId="1195" xr:uid="{00000000-0005-0000-0000-00005A070000}"/>
    <cellStyle name="_대곡이설(투찰)_합덕-신례원(2공구)투찰_합덕-신례원(2공구)투찰_봉무지방산업단지도로(투찰)②_왜관-태평건설_청주사직골조(최종확정)" xfId="1196" xr:uid="{00000000-0005-0000-0000-00005B070000}"/>
    <cellStyle name="_대곡이설(투찰)_합덕-신례원(2공구)투찰_합덕-신례원(2공구)투찰_봉무지방산업단지도로(투찰)②_청주사직골조(최종확정)" xfId="1197" xr:uid="{00000000-0005-0000-0000-00005C070000}"/>
    <cellStyle name="_대곡이설(투찰)_합덕-신례원(2공구)투찰_합덕-신례원(2공구)투찰_봉무지방산업단지도로(투찰)②+0.250%" xfId="1198" xr:uid="{00000000-0005-0000-0000-00005D070000}"/>
    <cellStyle name="_대곡이설(투찰)_합덕-신례원(2공구)투찰_합덕-신례원(2공구)투찰_봉무지방산업단지도로(투찰)②+0.250%_Book1" xfId="1199" xr:uid="{00000000-0005-0000-0000-00005E070000}"/>
    <cellStyle name="_대곡이설(투찰)_합덕-신례원(2공구)투찰_합덕-신례원(2공구)투찰_봉무지방산업단지도로(투찰)②+0.250%_마현생창(동양고속)" xfId="1200" xr:uid="{00000000-0005-0000-0000-00005F070000}"/>
    <cellStyle name="_대곡이설(투찰)_합덕-신례원(2공구)투찰_합덕-신례원(2공구)투찰_봉무지방산업단지도로(투찰)②+0.250%_마현생창(동양고속)_Book1" xfId="1201" xr:uid="{00000000-0005-0000-0000-000060070000}"/>
    <cellStyle name="_대곡이설(투찰)_합덕-신례원(2공구)투찰_합덕-신례원(2공구)투찰_봉무지방산업단지도로(투찰)②+0.250%_마현생창(동양고속)_왜관-태평건설" xfId="1202" xr:uid="{00000000-0005-0000-0000-000061070000}"/>
    <cellStyle name="_대곡이설(투찰)_합덕-신례원(2공구)투찰_합덕-신례원(2공구)투찰_봉무지방산업단지도로(투찰)②+0.250%_마현생창(동양고속)_왜관-태평건설_Book1" xfId="1203" xr:uid="{00000000-0005-0000-0000-000062070000}"/>
    <cellStyle name="_대곡이설(투찰)_합덕-신례원(2공구)투찰_합덕-신례원(2공구)투찰_봉무지방산업단지도로(투찰)②+0.250%_마현생창(동양고속)_왜관-태평건설_청주사직골조(최종확정)" xfId="1204" xr:uid="{00000000-0005-0000-0000-000063070000}"/>
    <cellStyle name="_대곡이설(투찰)_합덕-신례원(2공구)투찰_합덕-신례원(2공구)투찰_봉무지방산업단지도로(투찰)②+0.250%_마현생창(동양고속)_청주사직골조(최종확정)" xfId="1205" xr:uid="{00000000-0005-0000-0000-000064070000}"/>
    <cellStyle name="_대곡이설(투찰)_합덕-신례원(2공구)투찰_합덕-신례원(2공구)투찰_봉무지방산업단지도로(투찰)②+0.250%_왜관-태평건설" xfId="1206" xr:uid="{00000000-0005-0000-0000-000065070000}"/>
    <cellStyle name="_대곡이설(투찰)_합덕-신례원(2공구)투찰_합덕-신례원(2공구)투찰_봉무지방산업단지도로(투찰)②+0.250%_왜관-태평건설_Book1" xfId="1207" xr:uid="{00000000-0005-0000-0000-000066070000}"/>
    <cellStyle name="_대곡이설(투찰)_합덕-신례원(2공구)투찰_합덕-신례원(2공구)투찰_봉무지방산업단지도로(투찰)②+0.250%_왜관-태평건설_청주사직골조(최종확정)" xfId="1208" xr:uid="{00000000-0005-0000-0000-000067070000}"/>
    <cellStyle name="_대곡이설(투찰)_합덕-신례원(2공구)투찰_합덕-신례원(2공구)투찰_봉무지방산업단지도로(투찰)②+0.250%_청주사직골조(최종확정)" xfId="1209" xr:uid="{00000000-0005-0000-0000-000068070000}"/>
    <cellStyle name="_대곡이설(투찰)_합덕-신례원(2공구)투찰_합덕-신례원(2공구)투찰_왜관-태평건설" xfId="1210" xr:uid="{00000000-0005-0000-0000-000069070000}"/>
    <cellStyle name="_대곡이설(투찰)_합덕-신례원(2공구)투찰_합덕-신례원(2공구)투찰_왜관-태평건설_Book1" xfId="1211" xr:uid="{00000000-0005-0000-0000-00006A070000}"/>
    <cellStyle name="_대곡이설(투찰)_합덕-신례원(2공구)투찰_합덕-신례원(2공구)투찰_왜관-태평건설_청주사직골조(최종확정)" xfId="1212" xr:uid="{00000000-0005-0000-0000-00006B070000}"/>
    <cellStyle name="_대곡이설(투찰)_합덕-신례원(2공구)투찰_합덕-신례원(2공구)투찰_청주사직골조(최종확정)" xfId="1213" xr:uid="{00000000-0005-0000-0000-00006C070000}"/>
    <cellStyle name="_대구논공초" xfId="1214" xr:uid="{00000000-0005-0000-0000-00006D070000}"/>
    <cellStyle name="_대구월성1013" xfId="1215" xr:uid="{00000000-0005-0000-0000-00006E070000}"/>
    <cellStyle name="_대국교일반수량" xfId="1216" xr:uid="{00000000-0005-0000-0000-00006F070000}"/>
    <cellStyle name="_대림산업구리인창" xfId="1217" xr:uid="{00000000-0005-0000-0000-000070070000}"/>
    <cellStyle name="_대비표양식" xfId="1218" xr:uid="{00000000-0005-0000-0000-000071070000}"/>
    <cellStyle name="_대안양동실행(0216)" xfId="1219" xr:uid="{00000000-0005-0000-0000-000072070000}"/>
    <cellStyle name="_대안양동실행(0216)_■당진iaan-실행예산 토목(-견적예산팀)" xfId="1220" xr:uid="{00000000-0005-0000-0000-000073070000}"/>
    <cellStyle name="_대안양동실행(0216)_■대구진천iaan - 실행예산 토목(견적예산팀)" xfId="1221" xr:uid="{00000000-0005-0000-0000-000074070000}"/>
    <cellStyle name="_대전까르프연결구(동해진흥)" xfId="1222" xr:uid="{00000000-0005-0000-0000-000075070000}"/>
    <cellStyle name="_대전서붕고하도급" xfId="1223" xr:uid="{00000000-0005-0000-0000-000076070000}"/>
    <cellStyle name="_대전입주현황" xfId="1224" xr:uid="{00000000-0005-0000-0000-000077070000}"/>
    <cellStyle name="_도급_실행내역" xfId="1225" xr:uid="{00000000-0005-0000-0000-000078070000}"/>
    <cellStyle name="_도급_실행내역서" xfId="1226" xr:uid="{00000000-0005-0000-0000-000079070000}"/>
    <cellStyle name="_도급_실행내역서(3단지)" xfId="1227" xr:uid="{00000000-0005-0000-0000-00007A070000}"/>
    <cellStyle name="_도급_실행내역서(9단지)" xfId="1228" xr:uid="{00000000-0005-0000-0000-00007B070000}"/>
    <cellStyle name="_도덕-고흥도로(투찰)" xfId="1229" xr:uid="{00000000-0005-0000-0000-00007C070000}"/>
    <cellStyle name="_도로공사대전지사" xfId="1230" xr:uid="{00000000-0005-0000-0000-00007D070000}"/>
    <cellStyle name="_도로수량" xfId="1231" xr:uid="{00000000-0005-0000-0000-00007E070000}"/>
    <cellStyle name="_x0001__도로수량" xfId="1232" xr:uid="{00000000-0005-0000-0000-00007F070000}"/>
    <cellStyle name="_동대문실내체육관(천마낙찰)" xfId="1233" xr:uid="{00000000-0005-0000-0000-000080070000}"/>
    <cellStyle name="_동부금융센타" xfId="1234" xr:uid="{00000000-0005-0000-0000-000081070000}"/>
    <cellStyle name="_동원꽃농원" xfId="1235" xr:uid="{00000000-0005-0000-0000-000082070000}"/>
    <cellStyle name="_두계변전소하도급" xfId="1236" xr:uid="{00000000-0005-0000-0000-000083070000}"/>
    <cellStyle name="_등촌고등총괄(동현하도급)" xfId="1237" xr:uid="{00000000-0005-0000-0000-000084070000}"/>
    <cellStyle name="_라멘교 토공" xfId="1238" xr:uid="{00000000-0005-0000-0000-000085070000}"/>
    <cellStyle name="_마산-우매" xfId="1239" xr:uid="{00000000-0005-0000-0000-000086070000}"/>
    <cellStyle name="_마산-우매_Book1" xfId="1240" xr:uid="{00000000-0005-0000-0000-000087070000}"/>
    <cellStyle name="_마산-우매_Book1 (version 1)" xfId="1241" xr:uid="{00000000-0005-0000-0000-000088070000}"/>
    <cellStyle name="_마산-우매_도급_실행내역서" xfId="1242" xr:uid="{00000000-0005-0000-0000-000089070000}"/>
    <cellStyle name="_마산-우매_도급_실행내역서_Book1" xfId="1243" xr:uid="{00000000-0005-0000-0000-00008A070000}"/>
    <cellStyle name="_마산-우매_안양임곡_실행)_05_1_15" xfId="1244" xr:uid="{00000000-0005-0000-0000-00008B070000}"/>
    <cellStyle name="_마산-우매_안양임곡_실행)_05_1_15_Book1" xfId="1245" xr:uid="{00000000-0005-0000-0000-00008C070000}"/>
    <cellStyle name="_마산-우매_역삼동실행(최종품의)" xfId="1246" xr:uid="{00000000-0005-0000-0000-00008D070000}"/>
    <cellStyle name="_마산-우매_역삼동실행(최종품의)_Book1" xfId="1247" xr:uid="{00000000-0005-0000-0000-00008E070000}"/>
    <cellStyle name="_마산-우매_역삼동실행(최종품의)_도급_실행내역서" xfId="1248" xr:uid="{00000000-0005-0000-0000-00008F070000}"/>
    <cellStyle name="_마산-우매_역삼동실행(최종품의)_도급_실행내역서_Book1" xfId="1249" xr:uid="{00000000-0005-0000-0000-000090070000}"/>
    <cellStyle name="_마산-우매_역삼동실행(최종품의)_안양임곡_실행)_05_1_15" xfId="1250" xr:uid="{00000000-0005-0000-0000-000091070000}"/>
    <cellStyle name="_마산-우매_역삼동실행(최종품의)_안양임곡_실행)_05_1_15_Book1" xfId="1251" xr:uid="{00000000-0005-0000-0000-000092070000}"/>
    <cellStyle name="_마산-우매_현대건설_창호견적" xfId="1252" xr:uid="{00000000-0005-0000-0000-000093070000}"/>
    <cellStyle name="_마포세일종합실행총괄" xfId="1253" xr:uid="{00000000-0005-0000-0000-000094070000}"/>
    <cellStyle name="_마현~생창국도건설공사" xfId="1254" xr:uid="{00000000-0005-0000-0000-000095070000}"/>
    <cellStyle name="_명암지-산성간" xfId="1255" xr:uid="{00000000-0005-0000-0000-000096070000}"/>
    <cellStyle name="_무창(전자입찰용)" xfId="1256" xr:uid="{00000000-0005-0000-0000-000097070000}"/>
    <cellStyle name="_무창(전자입찰용)_Book1" xfId="1257" xr:uid="{00000000-0005-0000-0000-000098070000}"/>
    <cellStyle name="_무창(전자입찰용)_왜관-태평건설" xfId="1258" xr:uid="{00000000-0005-0000-0000-000099070000}"/>
    <cellStyle name="_무창(전자입찰용)_왜관-태평건설_Book1" xfId="1259" xr:uid="{00000000-0005-0000-0000-00009A070000}"/>
    <cellStyle name="_무창(전자입찰용)_왜관-태평건설_청주사직골조(최종확정)" xfId="1260" xr:uid="{00000000-0005-0000-0000-00009B070000}"/>
    <cellStyle name="_무창(전자입찰용)_청주사직골조(최종확정)" xfId="1261" xr:uid="{00000000-0005-0000-0000-00009C070000}"/>
    <cellStyle name="_문주, 옹벽 마감 등 추가공사관련(특화금액-두번째)" xfId="1262" xr:uid="{00000000-0005-0000-0000-00009D070000}"/>
    <cellStyle name="_미래타운" xfId="1263" xr:uid="{00000000-0005-0000-0000-00009E070000}"/>
    <cellStyle name="_미일실행" xfId="1264" xr:uid="{00000000-0005-0000-0000-00009F070000}"/>
    <cellStyle name="_미일실행_Book1" xfId="1265" xr:uid="{00000000-0005-0000-0000-0000A0070000}"/>
    <cellStyle name="_미일실행_Book1 (version 1)" xfId="1266" xr:uid="{00000000-0005-0000-0000-0000A1070000}"/>
    <cellStyle name="_미일실행_도급_실행내역서" xfId="1267" xr:uid="{00000000-0005-0000-0000-0000A2070000}"/>
    <cellStyle name="_미일실행_도급_실행내역서_Book1" xfId="1268" xr:uid="{00000000-0005-0000-0000-0000A3070000}"/>
    <cellStyle name="_미일실행_안양임곡_실행)_05_1_15" xfId="1269" xr:uid="{00000000-0005-0000-0000-0000A4070000}"/>
    <cellStyle name="_미일실행_안양임곡_실행)_05_1_15_Book1" xfId="1270" xr:uid="{00000000-0005-0000-0000-0000A5070000}"/>
    <cellStyle name="_미일실행_역삼동실행(최종품의)" xfId="1271" xr:uid="{00000000-0005-0000-0000-0000A6070000}"/>
    <cellStyle name="_미일실행_역삼동실행(최종품의)_Book1" xfId="1272" xr:uid="{00000000-0005-0000-0000-0000A7070000}"/>
    <cellStyle name="_미일실행_역삼동실행(최종품의)_도급_실행내역서" xfId="1273" xr:uid="{00000000-0005-0000-0000-0000A8070000}"/>
    <cellStyle name="_미일실행_역삼동실행(최종품의)_도급_실행내역서_Book1" xfId="1274" xr:uid="{00000000-0005-0000-0000-0000A9070000}"/>
    <cellStyle name="_미일실행_역삼동실행(최종품의)_안양임곡_실행)_05_1_15" xfId="1275" xr:uid="{00000000-0005-0000-0000-0000AA070000}"/>
    <cellStyle name="_미일실행_역삼동실행(최종품의)_안양임곡_실행)_05_1_15_Book1" xfId="1276" xr:uid="{00000000-0005-0000-0000-0000AB070000}"/>
    <cellStyle name="_미일실행_현대건설_창호견적" xfId="1277" xr:uid="{00000000-0005-0000-0000-0000AC070000}"/>
    <cellStyle name="_미장공사 일위대가" xfId="1278" xr:uid="{00000000-0005-0000-0000-0000AD070000}"/>
    <cellStyle name="_발산5,8단지내역서(기계)" xfId="1279" xr:uid="{00000000-0005-0000-0000-0000AE070000}"/>
    <cellStyle name="_방동" xfId="1280" xr:uid="{00000000-0005-0000-0000-0000AF070000}"/>
    <cellStyle name="_방동_03구조~1" xfId="1281" xr:uid="{00000000-0005-0000-0000-0000B0070000}"/>
    <cellStyle name="_방동_03구조~1_라멘교 토공" xfId="1282" xr:uid="{00000000-0005-0000-0000-0000B1070000}"/>
    <cellStyle name="_방동_03구조~1_포장" xfId="1283" xr:uid="{00000000-0005-0000-0000-0000B2070000}"/>
    <cellStyle name="_방동_03구조~1_포장_라멘교 토공" xfId="1284" xr:uid="{00000000-0005-0000-0000-0000B3070000}"/>
    <cellStyle name="_방동_03구조물공" xfId="1285" xr:uid="{00000000-0005-0000-0000-0000B4070000}"/>
    <cellStyle name="_방동_03구조물공_라멘교 토공" xfId="1286" xr:uid="{00000000-0005-0000-0000-0000B5070000}"/>
    <cellStyle name="_방동_03구조물공_포장" xfId="1287" xr:uid="{00000000-0005-0000-0000-0000B6070000}"/>
    <cellStyle name="_방동_03구조물공_포장_라멘교 토공" xfId="1288" xr:uid="{00000000-0005-0000-0000-0000B7070000}"/>
    <cellStyle name="_방동_동막리소교량" xfId="1289" xr:uid="{00000000-0005-0000-0000-0000B8070000}"/>
    <cellStyle name="_방동_동막리소교량_라멘교 토공" xfId="1290" xr:uid="{00000000-0005-0000-0000-0000B9070000}"/>
    <cellStyle name="_방동_동막리소교량_포장" xfId="1291" xr:uid="{00000000-0005-0000-0000-0000BA070000}"/>
    <cellStyle name="_방동_동막리소교량_포장_라멘교 토공" xfId="1292" xr:uid="{00000000-0005-0000-0000-0000BB070000}"/>
    <cellStyle name="_방동_라멘교 토공" xfId="1293" xr:uid="{00000000-0005-0000-0000-0000BC070000}"/>
    <cellStyle name="_방동_마현12~1" xfId="1294" xr:uid="{00000000-0005-0000-0000-0000BD070000}"/>
    <cellStyle name="_방동_마현12~1_라멘교 토공" xfId="1295" xr:uid="{00000000-0005-0000-0000-0000BE070000}"/>
    <cellStyle name="_방동_마현12~1_포장" xfId="1296" xr:uid="{00000000-0005-0000-0000-0000BF070000}"/>
    <cellStyle name="_방동_마현12~1_포장_라멘교 토공" xfId="1297" xr:uid="{00000000-0005-0000-0000-0000C0070000}"/>
    <cellStyle name="_방동_문혜3리" xfId="1298" xr:uid="{00000000-0005-0000-0000-0000C1070000}"/>
    <cellStyle name="_방동_문혜3리_라멘교 토공" xfId="1299" xr:uid="{00000000-0005-0000-0000-0000C2070000}"/>
    <cellStyle name="_방동_문혜3리_포장" xfId="1300" xr:uid="{00000000-0005-0000-0000-0000C3070000}"/>
    <cellStyle name="_방동_문혜3리_포장_라멘교 토공" xfId="1301" xr:uid="{00000000-0005-0000-0000-0000C4070000}"/>
    <cellStyle name="_방동_방동" xfId="1302" xr:uid="{00000000-0005-0000-0000-0000C5070000}"/>
    <cellStyle name="_방동_방동_라멘교 토공" xfId="1303" xr:uid="{00000000-0005-0000-0000-0000C6070000}"/>
    <cellStyle name="_방동_방동_포장" xfId="1304" xr:uid="{00000000-0005-0000-0000-0000C7070000}"/>
    <cellStyle name="_방동_방동_포장_라멘교 토공" xfId="1305" xr:uid="{00000000-0005-0000-0000-0000C8070000}"/>
    <cellStyle name="_방동_산양2리지구" xfId="1306" xr:uid="{00000000-0005-0000-0000-0000C9070000}"/>
    <cellStyle name="_방동_산양2리지구_라멘교 토공" xfId="1307" xr:uid="{00000000-0005-0000-0000-0000CA070000}"/>
    <cellStyle name="_방동_산양2리지구_포장" xfId="1308" xr:uid="{00000000-0005-0000-0000-0000CB070000}"/>
    <cellStyle name="_방동_산양2리지구_포장_라멘교 토공" xfId="1309" xr:uid="{00000000-0005-0000-0000-0000CC070000}"/>
    <cellStyle name="_방동_산양리지구" xfId="1310" xr:uid="{00000000-0005-0000-0000-0000CD070000}"/>
    <cellStyle name="_방동_산양리지구_라멘교 토공" xfId="1311" xr:uid="{00000000-0005-0000-0000-0000CE070000}"/>
    <cellStyle name="_방동_산양리지구_포장" xfId="1312" xr:uid="{00000000-0005-0000-0000-0000CF070000}"/>
    <cellStyle name="_방동_산양리지구_포장_라멘교 토공" xfId="1313" xr:uid="{00000000-0005-0000-0000-0000D0070000}"/>
    <cellStyle name="_방동_서상2리" xfId="1314" xr:uid="{00000000-0005-0000-0000-0000D1070000}"/>
    <cellStyle name="_방동_서상2리_라멘교 토공" xfId="1315" xr:uid="{00000000-0005-0000-0000-0000D2070000}"/>
    <cellStyle name="_방동_서상2리_포장" xfId="1316" xr:uid="{00000000-0005-0000-0000-0000D3070000}"/>
    <cellStyle name="_방동_서상2리_포장_라멘교 토공" xfId="1317" xr:uid="{00000000-0005-0000-0000-0000D4070000}"/>
    <cellStyle name="_방동_오항" xfId="1318" xr:uid="{00000000-0005-0000-0000-0000D5070000}"/>
    <cellStyle name="_방동_오항_라멘교 토공" xfId="1319" xr:uid="{00000000-0005-0000-0000-0000D6070000}"/>
    <cellStyle name="_방동_오항_포장" xfId="1320" xr:uid="{00000000-0005-0000-0000-0000D7070000}"/>
    <cellStyle name="_방동_오항_포장_라멘교 토공" xfId="1321" xr:uid="{00000000-0005-0000-0000-0000D8070000}"/>
    <cellStyle name="_방동_원평" xfId="1322" xr:uid="{00000000-0005-0000-0000-0000D9070000}"/>
    <cellStyle name="_방동_원평_라멘교 토공" xfId="1323" xr:uid="{00000000-0005-0000-0000-0000DA070000}"/>
    <cellStyle name="_방동_원평_포장" xfId="1324" xr:uid="{00000000-0005-0000-0000-0000DB070000}"/>
    <cellStyle name="_방동_원평_포장_라멘교 토공" xfId="1325" xr:uid="{00000000-0005-0000-0000-0000DC070000}"/>
    <cellStyle name="_방동_추곡" xfId="1326" xr:uid="{00000000-0005-0000-0000-0000DD070000}"/>
    <cellStyle name="_방동_추곡_라멘교 토공" xfId="1327" xr:uid="{00000000-0005-0000-0000-0000DE070000}"/>
    <cellStyle name="_방동_추곡_포장" xfId="1328" xr:uid="{00000000-0005-0000-0000-0000DF070000}"/>
    <cellStyle name="_방동_추곡_포장_라멘교 토공" xfId="1329" xr:uid="{00000000-0005-0000-0000-0000E0070000}"/>
    <cellStyle name="_방동_포장" xfId="1330" xr:uid="{00000000-0005-0000-0000-0000E1070000}"/>
    <cellStyle name="_방동_포장_라멘교 토공" xfId="1331" xr:uid="{00000000-0005-0000-0000-0000E2070000}"/>
    <cellStyle name="_방배황실0804" xfId="1332" xr:uid="{00000000-0005-0000-0000-0000E3070000}"/>
    <cellStyle name="_백운초통신내역(최종)" xfId="1333" xr:uid="{00000000-0005-0000-0000-0000E4070000}"/>
    <cellStyle name="_별첨(계획서및실적서양식)" xfId="1334" xr:uid="{00000000-0005-0000-0000-0000E5070000}"/>
    <cellStyle name="_별첨(계획서및실적서양식)_1" xfId="1335" xr:uid="{00000000-0005-0000-0000-0000E6070000}"/>
    <cellStyle name="_봉곡중내역서(대지건설)" xfId="1336" xr:uid="{00000000-0005-0000-0000-0000E7070000}"/>
    <cellStyle name="_봉곡중총괄(대지완결)" xfId="1337" xr:uid="{00000000-0005-0000-0000-0000E8070000}"/>
    <cellStyle name="_부과" xfId="1338" xr:uid="{00000000-0005-0000-0000-0000E9070000}"/>
    <cellStyle name="_부대(용정~춘포)철강재" xfId="1339" xr:uid="{00000000-0005-0000-0000-0000EA070000}"/>
    <cellStyle name="_부대결-1" xfId="1340" xr:uid="{00000000-0005-0000-0000-0000EB070000}"/>
    <cellStyle name="_부대입찰서류" xfId="1341" xr:uid="{00000000-0005-0000-0000-0000EC070000}"/>
    <cellStyle name="_부대입찰양식②" xfId="1342" xr:uid="{00000000-0005-0000-0000-0000ED070000}"/>
    <cellStyle name="_부대입찰양식②_Book1" xfId="1343" xr:uid="{00000000-0005-0000-0000-0000EE070000}"/>
    <cellStyle name="_부대입찰양식②_경찰서-터미널간도로(투찰)②" xfId="1344" xr:uid="{00000000-0005-0000-0000-0000EF070000}"/>
    <cellStyle name="_부대입찰양식②_경찰서-터미널간도로(투찰)②_Book1" xfId="1345" xr:uid="{00000000-0005-0000-0000-0000F0070000}"/>
    <cellStyle name="_부대입찰양식②_경찰서-터미널간도로(투찰)②_마현생창(동양고속)" xfId="1346" xr:uid="{00000000-0005-0000-0000-0000F1070000}"/>
    <cellStyle name="_부대입찰양식②_경찰서-터미널간도로(투찰)②_마현생창(동양고속)_Book1" xfId="1347" xr:uid="{00000000-0005-0000-0000-0000F2070000}"/>
    <cellStyle name="_부대입찰양식②_경찰서-터미널간도로(투찰)②_마현생창(동양고속)_왜관-태평건설" xfId="1348" xr:uid="{00000000-0005-0000-0000-0000F3070000}"/>
    <cellStyle name="_부대입찰양식②_경찰서-터미널간도로(투찰)②_마현생창(동양고속)_왜관-태평건설_Book1" xfId="1349" xr:uid="{00000000-0005-0000-0000-0000F4070000}"/>
    <cellStyle name="_부대입찰양식②_경찰서-터미널간도로(투찰)②_마현생창(동양고속)_왜관-태평건설_청주사직골조(최종확정)" xfId="1350" xr:uid="{00000000-0005-0000-0000-0000F5070000}"/>
    <cellStyle name="_부대입찰양식②_경찰서-터미널간도로(투찰)②_마현생창(동양고속)_청주사직골조(최종확정)" xfId="1351" xr:uid="{00000000-0005-0000-0000-0000F6070000}"/>
    <cellStyle name="_부대입찰양식②_경찰서-터미널간도로(투찰)②_왜관-태평건설" xfId="1352" xr:uid="{00000000-0005-0000-0000-0000F7070000}"/>
    <cellStyle name="_부대입찰양식②_경찰서-터미널간도로(투찰)②_왜관-태평건설_Book1" xfId="1353" xr:uid="{00000000-0005-0000-0000-0000F8070000}"/>
    <cellStyle name="_부대입찰양식②_경찰서-터미널간도로(투찰)②_왜관-태평건설_청주사직골조(최종확정)" xfId="1354" xr:uid="{00000000-0005-0000-0000-0000F9070000}"/>
    <cellStyle name="_부대입찰양식②_경찰서-터미널간도로(투찰)②_청주사직골조(최종확정)" xfId="1355" xr:uid="{00000000-0005-0000-0000-0000FA070000}"/>
    <cellStyle name="_부대입찰양식②_마현생창(동양고속)" xfId="1356" xr:uid="{00000000-0005-0000-0000-0000FB070000}"/>
    <cellStyle name="_부대입찰양식②_마현생창(동양고속)_Book1" xfId="1357" xr:uid="{00000000-0005-0000-0000-0000FC070000}"/>
    <cellStyle name="_부대입찰양식②_마현생창(동양고속)_왜관-태평건설" xfId="1358" xr:uid="{00000000-0005-0000-0000-0000FD070000}"/>
    <cellStyle name="_부대입찰양식②_마현생창(동양고속)_왜관-태평건설_Book1" xfId="1359" xr:uid="{00000000-0005-0000-0000-0000FE070000}"/>
    <cellStyle name="_부대입찰양식②_마현생창(동양고속)_왜관-태평건설_청주사직골조(최종확정)" xfId="1360" xr:uid="{00000000-0005-0000-0000-0000FF070000}"/>
    <cellStyle name="_부대입찰양식②_마현생창(동양고속)_청주사직골조(최종확정)" xfId="1361" xr:uid="{00000000-0005-0000-0000-000000080000}"/>
    <cellStyle name="_부대입찰양식②_봉무지방산업단지도로(투찰)②" xfId="1362" xr:uid="{00000000-0005-0000-0000-000001080000}"/>
    <cellStyle name="_부대입찰양식②_봉무지방산업단지도로(투찰)②_Book1" xfId="1363" xr:uid="{00000000-0005-0000-0000-000002080000}"/>
    <cellStyle name="_부대입찰양식②_봉무지방산업단지도로(투찰)②_마현생창(동양고속)" xfId="1364" xr:uid="{00000000-0005-0000-0000-000003080000}"/>
    <cellStyle name="_부대입찰양식②_봉무지방산업단지도로(투찰)②_마현생창(동양고속)_Book1" xfId="1365" xr:uid="{00000000-0005-0000-0000-000004080000}"/>
    <cellStyle name="_부대입찰양식②_봉무지방산업단지도로(투찰)②_마현생창(동양고속)_왜관-태평건설" xfId="1366" xr:uid="{00000000-0005-0000-0000-000005080000}"/>
    <cellStyle name="_부대입찰양식②_봉무지방산업단지도로(투찰)②_마현생창(동양고속)_왜관-태평건설_Book1" xfId="1367" xr:uid="{00000000-0005-0000-0000-000006080000}"/>
    <cellStyle name="_부대입찰양식②_봉무지방산업단지도로(투찰)②_마현생창(동양고속)_왜관-태평건설_청주사직골조(최종확정)" xfId="1368" xr:uid="{00000000-0005-0000-0000-000007080000}"/>
    <cellStyle name="_부대입찰양식②_봉무지방산업단지도로(투찰)②_마현생창(동양고속)_청주사직골조(최종확정)" xfId="1369" xr:uid="{00000000-0005-0000-0000-000008080000}"/>
    <cellStyle name="_부대입찰양식②_봉무지방산업단지도로(투찰)②_왜관-태평건설" xfId="1370" xr:uid="{00000000-0005-0000-0000-000009080000}"/>
    <cellStyle name="_부대입찰양식②_봉무지방산업단지도로(투찰)②_왜관-태평건설_Book1" xfId="1371" xr:uid="{00000000-0005-0000-0000-00000A080000}"/>
    <cellStyle name="_부대입찰양식②_봉무지방산업단지도로(투찰)②_왜관-태평건설_청주사직골조(최종확정)" xfId="1372" xr:uid="{00000000-0005-0000-0000-00000B080000}"/>
    <cellStyle name="_부대입찰양식②_봉무지방산업단지도로(투찰)②_청주사직골조(최종확정)" xfId="1373" xr:uid="{00000000-0005-0000-0000-00000C080000}"/>
    <cellStyle name="_부대입찰양식②_봉무지방산업단지도로(투찰)②+0.250%" xfId="1374" xr:uid="{00000000-0005-0000-0000-00000D080000}"/>
    <cellStyle name="_부대입찰양식②_봉무지방산업단지도로(투찰)②+0.250%_Book1" xfId="1375" xr:uid="{00000000-0005-0000-0000-00000E080000}"/>
    <cellStyle name="_부대입찰양식②_봉무지방산업단지도로(투찰)②+0.250%_마현생창(동양고속)" xfId="1376" xr:uid="{00000000-0005-0000-0000-00000F080000}"/>
    <cellStyle name="_부대입찰양식②_봉무지방산업단지도로(투찰)②+0.250%_마현생창(동양고속)_Book1" xfId="1377" xr:uid="{00000000-0005-0000-0000-000010080000}"/>
    <cellStyle name="_부대입찰양식②_봉무지방산업단지도로(투찰)②+0.250%_마현생창(동양고속)_왜관-태평건설" xfId="1378" xr:uid="{00000000-0005-0000-0000-000011080000}"/>
    <cellStyle name="_부대입찰양식②_봉무지방산업단지도로(투찰)②+0.250%_마현생창(동양고속)_왜관-태평건설_Book1" xfId="1379" xr:uid="{00000000-0005-0000-0000-000012080000}"/>
    <cellStyle name="_부대입찰양식②_봉무지방산업단지도로(투찰)②+0.250%_마현생창(동양고속)_왜관-태평건설_청주사직골조(최종확정)" xfId="1380" xr:uid="{00000000-0005-0000-0000-000013080000}"/>
    <cellStyle name="_부대입찰양식②_봉무지방산업단지도로(투찰)②+0.250%_마현생창(동양고속)_청주사직골조(최종확정)" xfId="1381" xr:uid="{00000000-0005-0000-0000-000014080000}"/>
    <cellStyle name="_부대입찰양식②_봉무지방산업단지도로(투찰)②+0.250%_왜관-태평건설" xfId="1382" xr:uid="{00000000-0005-0000-0000-000015080000}"/>
    <cellStyle name="_부대입찰양식②_봉무지방산업단지도로(투찰)②+0.250%_왜관-태평건설_Book1" xfId="1383" xr:uid="{00000000-0005-0000-0000-000016080000}"/>
    <cellStyle name="_부대입찰양식②_봉무지방산업단지도로(투찰)②+0.250%_왜관-태평건설_청주사직골조(최종확정)" xfId="1384" xr:uid="{00000000-0005-0000-0000-000017080000}"/>
    <cellStyle name="_부대입찰양식②_봉무지방산업단지도로(투찰)②+0.250%_청주사직골조(최종확정)" xfId="1385" xr:uid="{00000000-0005-0000-0000-000018080000}"/>
    <cellStyle name="_부대입찰양식②_왜관-태평건설" xfId="1386" xr:uid="{00000000-0005-0000-0000-000019080000}"/>
    <cellStyle name="_부대입찰양식②_왜관-태평건설_Book1" xfId="1387" xr:uid="{00000000-0005-0000-0000-00001A080000}"/>
    <cellStyle name="_부대입찰양식②_왜관-태평건설_청주사직골조(최종확정)" xfId="1388" xr:uid="{00000000-0005-0000-0000-00001B080000}"/>
    <cellStyle name="_부대입찰양식②_청주사직골조(최종확정)" xfId="1389" xr:uid="{00000000-0005-0000-0000-00001C080000}"/>
    <cellStyle name="_부대입찰양식②_합덕-신례원(2공구)투찰" xfId="1390" xr:uid="{00000000-0005-0000-0000-00001D080000}"/>
    <cellStyle name="_부대입찰양식②_합덕-신례원(2공구)투찰_Book1" xfId="1391" xr:uid="{00000000-0005-0000-0000-00001E080000}"/>
    <cellStyle name="_부대입찰양식②_합덕-신례원(2공구)투찰_경찰서-터미널간도로(투찰)②" xfId="1392" xr:uid="{00000000-0005-0000-0000-00001F080000}"/>
    <cellStyle name="_부대입찰양식②_합덕-신례원(2공구)투찰_경찰서-터미널간도로(투찰)②_Book1" xfId="1393" xr:uid="{00000000-0005-0000-0000-000020080000}"/>
    <cellStyle name="_부대입찰양식②_합덕-신례원(2공구)투찰_경찰서-터미널간도로(투찰)②_마현생창(동양고속)" xfId="1394" xr:uid="{00000000-0005-0000-0000-000021080000}"/>
    <cellStyle name="_부대입찰양식②_합덕-신례원(2공구)투찰_경찰서-터미널간도로(투찰)②_마현생창(동양고속)_Book1" xfId="1395" xr:uid="{00000000-0005-0000-0000-000022080000}"/>
    <cellStyle name="_부대입찰양식②_합덕-신례원(2공구)투찰_경찰서-터미널간도로(투찰)②_마현생창(동양고속)_왜관-태평건설" xfId="1396" xr:uid="{00000000-0005-0000-0000-000023080000}"/>
    <cellStyle name="_부대입찰양식②_합덕-신례원(2공구)투찰_경찰서-터미널간도로(투찰)②_마현생창(동양고속)_왜관-태평건설_Book1" xfId="1397" xr:uid="{00000000-0005-0000-0000-000024080000}"/>
    <cellStyle name="_부대입찰양식②_합덕-신례원(2공구)투찰_경찰서-터미널간도로(투찰)②_마현생창(동양고속)_왜관-태평건설_청주사직골조(최종확정)" xfId="1398" xr:uid="{00000000-0005-0000-0000-000025080000}"/>
    <cellStyle name="_부대입찰양식②_합덕-신례원(2공구)투찰_경찰서-터미널간도로(투찰)②_마현생창(동양고속)_청주사직골조(최종확정)" xfId="1399" xr:uid="{00000000-0005-0000-0000-000026080000}"/>
    <cellStyle name="_부대입찰양식②_합덕-신례원(2공구)투찰_경찰서-터미널간도로(투찰)②_왜관-태평건설" xfId="1400" xr:uid="{00000000-0005-0000-0000-000027080000}"/>
    <cellStyle name="_부대입찰양식②_합덕-신례원(2공구)투찰_경찰서-터미널간도로(투찰)②_왜관-태평건설_Book1" xfId="1401" xr:uid="{00000000-0005-0000-0000-000028080000}"/>
    <cellStyle name="_부대입찰양식②_합덕-신례원(2공구)투찰_경찰서-터미널간도로(투찰)②_왜관-태평건설_청주사직골조(최종확정)" xfId="1402" xr:uid="{00000000-0005-0000-0000-000029080000}"/>
    <cellStyle name="_부대입찰양식②_합덕-신례원(2공구)투찰_경찰서-터미널간도로(투찰)②_청주사직골조(최종확정)" xfId="1403" xr:uid="{00000000-0005-0000-0000-00002A080000}"/>
    <cellStyle name="_부대입찰양식②_합덕-신례원(2공구)투찰_마현생창(동양고속)" xfId="1404" xr:uid="{00000000-0005-0000-0000-00002B080000}"/>
    <cellStyle name="_부대입찰양식②_합덕-신례원(2공구)투찰_마현생창(동양고속)_Book1" xfId="1405" xr:uid="{00000000-0005-0000-0000-00002C080000}"/>
    <cellStyle name="_부대입찰양식②_합덕-신례원(2공구)투찰_마현생창(동양고속)_왜관-태평건설" xfId="1406" xr:uid="{00000000-0005-0000-0000-00002D080000}"/>
    <cellStyle name="_부대입찰양식②_합덕-신례원(2공구)투찰_마현생창(동양고속)_왜관-태평건설_Book1" xfId="1407" xr:uid="{00000000-0005-0000-0000-00002E080000}"/>
    <cellStyle name="_부대입찰양식②_합덕-신례원(2공구)투찰_마현생창(동양고속)_왜관-태평건설_청주사직골조(최종확정)" xfId="1408" xr:uid="{00000000-0005-0000-0000-00002F080000}"/>
    <cellStyle name="_부대입찰양식②_합덕-신례원(2공구)투찰_마현생창(동양고속)_청주사직골조(최종확정)" xfId="1409" xr:uid="{00000000-0005-0000-0000-000030080000}"/>
    <cellStyle name="_부대입찰양식②_합덕-신례원(2공구)투찰_봉무지방산업단지도로(투찰)②" xfId="1410" xr:uid="{00000000-0005-0000-0000-000031080000}"/>
    <cellStyle name="_부대입찰양식②_합덕-신례원(2공구)투찰_봉무지방산업단지도로(투찰)②_Book1" xfId="1411" xr:uid="{00000000-0005-0000-0000-000032080000}"/>
    <cellStyle name="_부대입찰양식②_합덕-신례원(2공구)투찰_봉무지방산업단지도로(투찰)②_마현생창(동양고속)" xfId="1412" xr:uid="{00000000-0005-0000-0000-000033080000}"/>
    <cellStyle name="_부대입찰양식②_합덕-신례원(2공구)투찰_봉무지방산업단지도로(투찰)②_마현생창(동양고속)_Book1" xfId="1413" xr:uid="{00000000-0005-0000-0000-000034080000}"/>
    <cellStyle name="_부대입찰양식②_합덕-신례원(2공구)투찰_봉무지방산업단지도로(투찰)②_마현생창(동양고속)_왜관-태평건설" xfId="1414" xr:uid="{00000000-0005-0000-0000-000035080000}"/>
    <cellStyle name="_부대입찰양식②_합덕-신례원(2공구)투찰_봉무지방산업단지도로(투찰)②_마현생창(동양고속)_왜관-태평건설_Book1" xfId="1415" xr:uid="{00000000-0005-0000-0000-000036080000}"/>
    <cellStyle name="_부대입찰양식②_합덕-신례원(2공구)투찰_봉무지방산업단지도로(투찰)②_마현생창(동양고속)_왜관-태평건설_청주사직골조(최종확정)" xfId="1416" xr:uid="{00000000-0005-0000-0000-000037080000}"/>
    <cellStyle name="_부대입찰양식②_합덕-신례원(2공구)투찰_봉무지방산업단지도로(투찰)②_마현생창(동양고속)_청주사직골조(최종확정)" xfId="1417" xr:uid="{00000000-0005-0000-0000-000038080000}"/>
    <cellStyle name="_부대입찰양식②_합덕-신례원(2공구)투찰_봉무지방산업단지도로(투찰)②_왜관-태평건설" xfId="1418" xr:uid="{00000000-0005-0000-0000-000039080000}"/>
    <cellStyle name="_부대입찰양식②_합덕-신례원(2공구)투찰_봉무지방산업단지도로(투찰)②_왜관-태평건설_Book1" xfId="1419" xr:uid="{00000000-0005-0000-0000-00003A080000}"/>
    <cellStyle name="_부대입찰양식②_합덕-신례원(2공구)투찰_봉무지방산업단지도로(투찰)②_왜관-태평건설_청주사직골조(최종확정)" xfId="1420" xr:uid="{00000000-0005-0000-0000-00003B080000}"/>
    <cellStyle name="_부대입찰양식②_합덕-신례원(2공구)투찰_봉무지방산업단지도로(투찰)②_청주사직골조(최종확정)" xfId="1421" xr:uid="{00000000-0005-0000-0000-00003C080000}"/>
    <cellStyle name="_부대입찰양식②_합덕-신례원(2공구)투찰_봉무지방산업단지도로(투찰)②+0.250%" xfId="1422" xr:uid="{00000000-0005-0000-0000-00003D080000}"/>
    <cellStyle name="_부대입찰양식②_합덕-신례원(2공구)투찰_봉무지방산업단지도로(투찰)②+0.250%_Book1" xfId="1423" xr:uid="{00000000-0005-0000-0000-00003E080000}"/>
    <cellStyle name="_부대입찰양식②_합덕-신례원(2공구)투찰_봉무지방산업단지도로(투찰)②+0.250%_마현생창(동양고속)" xfId="1424" xr:uid="{00000000-0005-0000-0000-00003F080000}"/>
    <cellStyle name="_부대입찰양식②_합덕-신례원(2공구)투찰_봉무지방산업단지도로(투찰)②+0.250%_마현생창(동양고속)_Book1" xfId="1425" xr:uid="{00000000-0005-0000-0000-000040080000}"/>
    <cellStyle name="_부대입찰양식②_합덕-신례원(2공구)투찰_봉무지방산업단지도로(투찰)②+0.250%_마현생창(동양고속)_왜관-태평건설" xfId="1426" xr:uid="{00000000-0005-0000-0000-000041080000}"/>
    <cellStyle name="_부대입찰양식②_합덕-신례원(2공구)투찰_봉무지방산업단지도로(투찰)②+0.250%_마현생창(동양고속)_왜관-태평건설_Book1" xfId="1427" xr:uid="{00000000-0005-0000-0000-000042080000}"/>
    <cellStyle name="_부대입찰양식②_합덕-신례원(2공구)투찰_봉무지방산업단지도로(투찰)②+0.250%_마현생창(동양고속)_왜관-태평건설_청주사직골조(최종확정)" xfId="1428" xr:uid="{00000000-0005-0000-0000-000043080000}"/>
    <cellStyle name="_부대입찰양식②_합덕-신례원(2공구)투찰_봉무지방산업단지도로(투찰)②+0.250%_마현생창(동양고속)_청주사직골조(최종확정)" xfId="1429" xr:uid="{00000000-0005-0000-0000-000044080000}"/>
    <cellStyle name="_부대입찰양식②_합덕-신례원(2공구)투찰_봉무지방산업단지도로(투찰)②+0.250%_왜관-태평건설" xfId="1430" xr:uid="{00000000-0005-0000-0000-000045080000}"/>
    <cellStyle name="_부대입찰양식②_합덕-신례원(2공구)투찰_봉무지방산업단지도로(투찰)②+0.250%_왜관-태평건설_Book1" xfId="1431" xr:uid="{00000000-0005-0000-0000-000046080000}"/>
    <cellStyle name="_부대입찰양식②_합덕-신례원(2공구)투찰_봉무지방산업단지도로(투찰)②+0.250%_왜관-태평건설_청주사직골조(최종확정)" xfId="1432" xr:uid="{00000000-0005-0000-0000-000047080000}"/>
    <cellStyle name="_부대입찰양식②_합덕-신례원(2공구)투찰_봉무지방산업단지도로(투찰)②+0.250%_청주사직골조(최종확정)" xfId="1433" xr:uid="{00000000-0005-0000-0000-000048080000}"/>
    <cellStyle name="_부대입찰양식②_합덕-신례원(2공구)투찰_왜관-태평건설" xfId="1434" xr:uid="{00000000-0005-0000-0000-000049080000}"/>
    <cellStyle name="_부대입찰양식②_합덕-신례원(2공구)투찰_왜관-태평건설_Book1" xfId="1435" xr:uid="{00000000-0005-0000-0000-00004A080000}"/>
    <cellStyle name="_부대입찰양식②_합덕-신례원(2공구)투찰_왜관-태평건설_청주사직골조(최종확정)" xfId="1436" xr:uid="{00000000-0005-0000-0000-00004B080000}"/>
    <cellStyle name="_부대입찰양식②_합덕-신례원(2공구)투찰_청주사직골조(최종확정)" xfId="1437" xr:uid="{00000000-0005-0000-0000-00004C080000}"/>
    <cellStyle name="_부대입찰양식②_합덕-신례원(2공구)투찰_합덕-신례원(2공구)투찰" xfId="1438" xr:uid="{00000000-0005-0000-0000-00004D080000}"/>
    <cellStyle name="_부대입찰양식②_합덕-신례원(2공구)투찰_합덕-신례원(2공구)투찰_Book1" xfId="1439" xr:uid="{00000000-0005-0000-0000-00004E080000}"/>
    <cellStyle name="_부대입찰양식②_합덕-신례원(2공구)투찰_합덕-신례원(2공구)투찰_경찰서-터미널간도로(투찰)②" xfId="1440" xr:uid="{00000000-0005-0000-0000-00004F080000}"/>
    <cellStyle name="_부대입찰양식②_합덕-신례원(2공구)투찰_합덕-신례원(2공구)투찰_경찰서-터미널간도로(투찰)②_Book1" xfId="1441" xr:uid="{00000000-0005-0000-0000-000050080000}"/>
    <cellStyle name="_부대입찰양식②_합덕-신례원(2공구)투찰_합덕-신례원(2공구)투찰_경찰서-터미널간도로(투찰)②_마현생창(동양고속)" xfId="1442" xr:uid="{00000000-0005-0000-0000-000051080000}"/>
    <cellStyle name="_부대입찰양식②_합덕-신례원(2공구)투찰_합덕-신례원(2공구)투찰_경찰서-터미널간도로(투찰)②_마현생창(동양고속)_Book1" xfId="1443" xr:uid="{00000000-0005-0000-0000-000052080000}"/>
    <cellStyle name="_부대입찰양식②_합덕-신례원(2공구)투찰_합덕-신례원(2공구)투찰_경찰서-터미널간도로(투찰)②_마현생창(동양고속)_왜관-태평건설" xfId="1444" xr:uid="{00000000-0005-0000-0000-000053080000}"/>
    <cellStyle name="_부대입찰양식②_합덕-신례원(2공구)투찰_합덕-신례원(2공구)투찰_경찰서-터미널간도로(투찰)②_마현생창(동양고속)_왜관-태평건설_Book1" xfId="1445" xr:uid="{00000000-0005-0000-0000-000054080000}"/>
    <cellStyle name="_부대입찰양식②_합덕-신례원(2공구)투찰_합덕-신례원(2공구)투찰_경찰서-터미널간도로(투찰)②_마현생창(동양고속)_왜관-태평건설_청주사직골조(최종확정)" xfId="1446" xr:uid="{00000000-0005-0000-0000-000055080000}"/>
    <cellStyle name="_부대입찰양식②_합덕-신례원(2공구)투찰_합덕-신례원(2공구)투찰_경찰서-터미널간도로(투찰)②_마현생창(동양고속)_청주사직골조(최종확정)" xfId="1447" xr:uid="{00000000-0005-0000-0000-000056080000}"/>
    <cellStyle name="_부대입찰양식②_합덕-신례원(2공구)투찰_합덕-신례원(2공구)투찰_경찰서-터미널간도로(투찰)②_왜관-태평건설" xfId="1448" xr:uid="{00000000-0005-0000-0000-000057080000}"/>
    <cellStyle name="_부대입찰양식②_합덕-신례원(2공구)투찰_합덕-신례원(2공구)투찰_경찰서-터미널간도로(투찰)②_왜관-태평건설_Book1" xfId="1449" xr:uid="{00000000-0005-0000-0000-000058080000}"/>
    <cellStyle name="_부대입찰양식②_합덕-신례원(2공구)투찰_합덕-신례원(2공구)투찰_경찰서-터미널간도로(투찰)②_왜관-태평건설_청주사직골조(최종확정)" xfId="1450" xr:uid="{00000000-0005-0000-0000-000059080000}"/>
    <cellStyle name="_부대입찰양식②_합덕-신례원(2공구)투찰_합덕-신례원(2공구)투찰_경찰서-터미널간도로(투찰)②_청주사직골조(최종확정)" xfId="1451" xr:uid="{00000000-0005-0000-0000-00005A080000}"/>
    <cellStyle name="_부대입찰양식②_합덕-신례원(2공구)투찰_합덕-신례원(2공구)투찰_마현생창(동양고속)" xfId="1452" xr:uid="{00000000-0005-0000-0000-00005B080000}"/>
    <cellStyle name="_부대입찰양식②_합덕-신례원(2공구)투찰_합덕-신례원(2공구)투찰_마현생창(동양고속)_Book1" xfId="1453" xr:uid="{00000000-0005-0000-0000-00005C080000}"/>
    <cellStyle name="_부대입찰양식②_합덕-신례원(2공구)투찰_합덕-신례원(2공구)투찰_마현생창(동양고속)_왜관-태평건설" xfId="1454" xr:uid="{00000000-0005-0000-0000-00005D080000}"/>
    <cellStyle name="_부대입찰양식②_합덕-신례원(2공구)투찰_합덕-신례원(2공구)투찰_마현생창(동양고속)_왜관-태평건설_Book1" xfId="1455" xr:uid="{00000000-0005-0000-0000-00005E080000}"/>
    <cellStyle name="_부대입찰양식②_합덕-신례원(2공구)투찰_합덕-신례원(2공구)투찰_마현생창(동양고속)_왜관-태평건설_청주사직골조(최종확정)" xfId="1456" xr:uid="{00000000-0005-0000-0000-00005F080000}"/>
    <cellStyle name="_부대입찰양식②_합덕-신례원(2공구)투찰_합덕-신례원(2공구)투찰_마현생창(동양고속)_청주사직골조(최종확정)" xfId="1457" xr:uid="{00000000-0005-0000-0000-000060080000}"/>
    <cellStyle name="_부대입찰양식②_합덕-신례원(2공구)투찰_합덕-신례원(2공구)투찰_봉무지방산업단지도로(투찰)②" xfId="1458" xr:uid="{00000000-0005-0000-0000-000061080000}"/>
    <cellStyle name="_부대입찰양식②_합덕-신례원(2공구)투찰_합덕-신례원(2공구)투찰_봉무지방산업단지도로(투찰)②_Book1" xfId="1459" xr:uid="{00000000-0005-0000-0000-000062080000}"/>
    <cellStyle name="_부대입찰양식②_합덕-신례원(2공구)투찰_합덕-신례원(2공구)투찰_봉무지방산업단지도로(투찰)②_마현생창(동양고속)" xfId="1460" xr:uid="{00000000-0005-0000-0000-000063080000}"/>
    <cellStyle name="_부대입찰양식②_합덕-신례원(2공구)투찰_합덕-신례원(2공구)투찰_봉무지방산업단지도로(투찰)②_마현생창(동양고속)_Book1" xfId="1461" xr:uid="{00000000-0005-0000-0000-000064080000}"/>
    <cellStyle name="_부대입찰양식②_합덕-신례원(2공구)투찰_합덕-신례원(2공구)투찰_봉무지방산업단지도로(투찰)②_마현생창(동양고속)_왜관-태평건설" xfId="1462" xr:uid="{00000000-0005-0000-0000-000065080000}"/>
    <cellStyle name="_부대입찰양식②_합덕-신례원(2공구)투찰_합덕-신례원(2공구)투찰_봉무지방산업단지도로(투찰)②_마현생창(동양고속)_왜관-태평건설_Book1" xfId="1463" xr:uid="{00000000-0005-0000-0000-000066080000}"/>
    <cellStyle name="_부대입찰양식②_합덕-신례원(2공구)투찰_합덕-신례원(2공구)투찰_봉무지방산업단지도로(투찰)②_마현생창(동양고속)_왜관-태평건설_청주사직골조(최종확정)" xfId="1464" xr:uid="{00000000-0005-0000-0000-000067080000}"/>
    <cellStyle name="_부대입찰양식②_합덕-신례원(2공구)투찰_합덕-신례원(2공구)투찰_봉무지방산업단지도로(투찰)②_마현생창(동양고속)_청주사직골조(최종확정)" xfId="1465" xr:uid="{00000000-0005-0000-0000-000068080000}"/>
    <cellStyle name="_부대입찰양식②_합덕-신례원(2공구)투찰_합덕-신례원(2공구)투찰_봉무지방산업단지도로(투찰)②_왜관-태평건설" xfId="1466" xr:uid="{00000000-0005-0000-0000-000069080000}"/>
    <cellStyle name="_부대입찰양식②_합덕-신례원(2공구)투찰_합덕-신례원(2공구)투찰_봉무지방산업단지도로(투찰)②_왜관-태평건설_Book1" xfId="1467" xr:uid="{00000000-0005-0000-0000-00006A080000}"/>
    <cellStyle name="_부대입찰양식②_합덕-신례원(2공구)투찰_합덕-신례원(2공구)투찰_봉무지방산업단지도로(투찰)②_왜관-태평건설_청주사직골조(최종확정)" xfId="1468" xr:uid="{00000000-0005-0000-0000-00006B080000}"/>
    <cellStyle name="_부대입찰양식②_합덕-신례원(2공구)투찰_합덕-신례원(2공구)투찰_봉무지방산업단지도로(투찰)②_청주사직골조(최종확정)" xfId="1469" xr:uid="{00000000-0005-0000-0000-00006C080000}"/>
    <cellStyle name="_부대입찰양식②_합덕-신례원(2공구)투찰_합덕-신례원(2공구)투찰_봉무지방산업단지도로(투찰)②+0.250%" xfId="1470" xr:uid="{00000000-0005-0000-0000-00006D080000}"/>
    <cellStyle name="_부대입찰양식②_합덕-신례원(2공구)투찰_합덕-신례원(2공구)투찰_봉무지방산업단지도로(투찰)②+0.250%_Book1" xfId="1471" xr:uid="{00000000-0005-0000-0000-00006E080000}"/>
    <cellStyle name="_부대입찰양식②_합덕-신례원(2공구)투찰_합덕-신례원(2공구)투찰_봉무지방산업단지도로(투찰)②+0.250%_마현생창(동양고속)" xfId="1472" xr:uid="{00000000-0005-0000-0000-00006F080000}"/>
    <cellStyle name="_부대입찰양식②_합덕-신례원(2공구)투찰_합덕-신례원(2공구)투찰_봉무지방산업단지도로(투찰)②+0.250%_마현생창(동양고속)_Book1" xfId="1473" xr:uid="{00000000-0005-0000-0000-000070080000}"/>
    <cellStyle name="_부대입찰양식②_합덕-신례원(2공구)투찰_합덕-신례원(2공구)투찰_봉무지방산업단지도로(투찰)②+0.250%_마현생창(동양고속)_왜관-태평건설" xfId="1474" xr:uid="{00000000-0005-0000-0000-000071080000}"/>
    <cellStyle name="_부대입찰양식②_합덕-신례원(2공구)투찰_합덕-신례원(2공구)투찰_봉무지방산업단지도로(투찰)②+0.250%_마현생창(동양고속)_왜관-태평건설_Book1" xfId="1475" xr:uid="{00000000-0005-0000-0000-000072080000}"/>
    <cellStyle name="_부대입찰양식②_합덕-신례원(2공구)투찰_합덕-신례원(2공구)투찰_봉무지방산업단지도로(투찰)②+0.250%_마현생창(동양고속)_왜관-태평건설_청주사직골조(최종확정)" xfId="1476" xr:uid="{00000000-0005-0000-0000-000073080000}"/>
    <cellStyle name="_부대입찰양식②_합덕-신례원(2공구)투찰_합덕-신례원(2공구)투찰_봉무지방산업단지도로(투찰)②+0.250%_마현생창(동양고속)_청주사직골조(최종확정)" xfId="1477" xr:uid="{00000000-0005-0000-0000-000074080000}"/>
    <cellStyle name="_부대입찰양식②_합덕-신례원(2공구)투찰_합덕-신례원(2공구)투찰_봉무지방산업단지도로(투찰)②+0.250%_왜관-태평건설" xfId="1478" xr:uid="{00000000-0005-0000-0000-000075080000}"/>
    <cellStyle name="_부대입찰양식②_합덕-신례원(2공구)투찰_합덕-신례원(2공구)투찰_봉무지방산업단지도로(투찰)②+0.250%_왜관-태평건설_Book1" xfId="1479" xr:uid="{00000000-0005-0000-0000-000076080000}"/>
    <cellStyle name="_부대입찰양식②_합덕-신례원(2공구)투찰_합덕-신례원(2공구)투찰_봉무지방산업단지도로(투찰)②+0.250%_왜관-태평건설_청주사직골조(최종확정)" xfId="1480" xr:uid="{00000000-0005-0000-0000-000077080000}"/>
    <cellStyle name="_부대입찰양식②_합덕-신례원(2공구)투찰_합덕-신례원(2공구)투찰_봉무지방산업단지도로(투찰)②+0.250%_청주사직골조(최종확정)" xfId="1481" xr:uid="{00000000-0005-0000-0000-000078080000}"/>
    <cellStyle name="_부대입찰양식②_합덕-신례원(2공구)투찰_합덕-신례원(2공구)투찰_왜관-태평건설" xfId="1482" xr:uid="{00000000-0005-0000-0000-000079080000}"/>
    <cellStyle name="_부대입찰양식②_합덕-신례원(2공구)투찰_합덕-신례원(2공구)투찰_왜관-태평건설_Book1" xfId="1483" xr:uid="{00000000-0005-0000-0000-00007A080000}"/>
    <cellStyle name="_부대입찰양식②_합덕-신례원(2공구)투찰_합덕-신례원(2공구)투찰_왜관-태평건설_청주사직골조(최종확정)" xfId="1484" xr:uid="{00000000-0005-0000-0000-00007B080000}"/>
    <cellStyle name="_부대입찰양식②_합덕-신례원(2공구)투찰_합덕-신례원(2공구)투찰_청주사직골조(최종확정)" xfId="1485" xr:uid="{00000000-0005-0000-0000-00007C080000}"/>
    <cellStyle name="_부대입찰확약서" xfId="1486" xr:uid="{00000000-0005-0000-0000-00007D080000}"/>
    <cellStyle name="_부대토목(최종분)" xfId="1487" xr:uid="{00000000-0005-0000-0000-00007E080000}"/>
    <cellStyle name="_부림제(혁성종합)" xfId="1488" xr:uid="{00000000-0005-0000-0000-00007F080000}"/>
    <cellStyle name="_부산월드마크아시아드실행예산(현장검토후-1)" xfId="1489" xr:uid="{00000000-0005-0000-0000-000080080000}"/>
    <cellStyle name="_부산월드마크아시아드실행예산(현장검토후-3)" xfId="1490" xr:uid="{00000000-0005-0000-0000-000081080000}"/>
    <cellStyle name="_부천상동아파트" xfId="1491" xr:uid="{00000000-0005-0000-0000-000082080000}"/>
    <cellStyle name="_부평배수지(투찰)" xfId="1492" xr:uid="{00000000-0005-0000-0000-000083080000}"/>
    <cellStyle name="_부평배수지(투찰)_Book1" xfId="1493" xr:uid="{00000000-0005-0000-0000-000084080000}"/>
    <cellStyle name="_부평배수지(투찰)_경찰서-터미널간도로(투찰)②" xfId="1494" xr:uid="{00000000-0005-0000-0000-000085080000}"/>
    <cellStyle name="_부평배수지(투찰)_경찰서-터미널간도로(투찰)②_Book1" xfId="1495" xr:uid="{00000000-0005-0000-0000-000086080000}"/>
    <cellStyle name="_부평배수지(투찰)_경찰서-터미널간도로(투찰)②_마현생창(동양고속)" xfId="1496" xr:uid="{00000000-0005-0000-0000-000087080000}"/>
    <cellStyle name="_부평배수지(투찰)_경찰서-터미널간도로(투찰)②_마현생창(동양고속)_Book1" xfId="1497" xr:uid="{00000000-0005-0000-0000-000088080000}"/>
    <cellStyle name="_부평배수지(투찰)_경찰서-터미널간도로(투찰)②_마현생창(동양고속)_왜관-태평건설" xfId="1498" xr:uid="{00000000-0005-0000-0000-000089080000}"/>
    <cellStyle name="_부평배수지(투찰)_경찰서-터미널간도로(투찰)②_마현생창(동양고속)_왜관-태평건설_Book1" xfId="1499" xr:uid="{00000000-0005-0000-0000-00008A080000}"/>
    <cellStyle name="_부평배수지(투찰)_경찰서-터미널간도로(투찰)②_마현생창(동양고속)_왜관-태평건설_청주사직골조(최종확정)" xfId="1500" xr:uid="{00000000-0005-0000-0000-00008B080000}"/>
    <cellStyle name="_부평배수지(투찰)_경찰서-터미널간도로(투찰)②_마현생창(동양고속)_청주사직골조(최종확정)" xfId="1501" xr:uid="{00000000-0005-0000-0000-00008C080000}"/>
    <cellStyle name="_부평배수지(투찰)_경찰서-터미널간도로(투찰)②_왜관-태평건설" xfId="1502" xr:uid="{00000000-0005-0000-0000-00008D080000}"/>
    <cellStyle name="_부평배수지(투찰)_경찰서-터미널간도로(투찰)②_왜관-태평건설_Book1" xfId="1503" xr:uid="{00000000-0005-0000-0000-00008E080000}"/>
    <cellStyle name="_부평배수지(투찰)_경찰서-터미널간도로(투찰)②_왜관-태평건설_청주사직골조(최종확정)" xfId="1504" xr:uid="{00000000-0005-0000-0000-00008F080000}"/>
    <cellStyle name="_부평배수지(투찰)_경찰서-터미널간도로(투찰)②_청주사직골조(최종확정)" xfId="1505" xr:uid="{00000000-0005-0000-0000-000090080000}"/>
    <cellStyle name="_부평배수지(투찰)_마현생창(동양고속)" xfId="1506" xr:uid="{00000000-0005-0000-0000-000091080000}"/>
    <cellStyle name="_부평배수지(투찰)_마현생창(동양고속)_Book1" xfId="1507" xr:uid="{00000000-0005-0000-0000-000092080000}"/>
    <cellStyle name="_부평배수지(투찰)_마현생창(동양고속)_왜관-태평건설" xfId="1508" xr:uid="{00000000-0005-0000-0000-000093080000}"/>
    <cellStyle name="_부평배수지(투찰)_마현생창(동양고속)_왜관-태평건설_Book1" xfId="1509" xr:uid="{00000000-0005-0000-0000-000094080000}"/>
    <cellStyle name="_부평배수지(투찰)_마현생창(동양고속)_왜관-태평건설_청주사직골조(최종확정)" xfId="1510" xr:uid="{00000000-0005-0000-0000-000095080000}"/>
    <cellStyle name="_부평배수지(투찰)_마현생창(동양고속)_청주사직골조(최종확정)" xfId="1511" xr:uid="{00000000-0005-0000-0000-000096080000}"/>
    <cellStyle name="_부평배수지(투찰)_봉무지방산업단지도로(투찰)②" xfId="1512" xr:uid="{00000000-0005-0000-0000-000097080000}"/>
    <cellStyle name="_부평배수지(투찰)_봉무지방산업단지도로(투찰)②_Book1" xfId="1513" xr:uid="{00000000-0005-0000-0000-000098080000}"/>
    <cellStyle name="_부평배수지(투찰)_봉무지방산업단지도로(투찰)②_마현생창(동양고속)" xfId="1514" xr:uid="{00000000-0005-0000-0000-000099080000}"/>
    <cellStyle name="_부평배수지(투찰)_봉무지방산업단지도로(투찰)②_마현생창(동양고속)_Book1" xfId="1515" xr:uid="{00000000-0005-0000-0000-00009A080000}"/>
    <cellStyle name="_부평배수지(투찰)_봉무지방산업단지도로(투찰)②_마현생창(동양고속)_왜관-태평건설" xfId="1516" xr:uid="{00000000-0005-0000-0000-00009B080000}"/>
    <cellStyle name="_부평배수지(투찰)_봉무지방산업단지도로(투찰)②_마현생창(동양고속)_왜관-태평건설_Book1" xfId="1517" xr:uid="{00000000-0005-0000-0000-00009C080000}"/>
    <cellStyle name="_부평배수지(투찰)_봉무지방산업단지도로(투찰)②_마현생창(동양고속)_왜관-태평건설_청주사직골조(최종확정)" xfId="1518" xr:uid="{00000000-0005-0000-0000-00009D080000}"/>
    <cellStyle name="_부평배수지(투찰)_봉무지방산업단지도로(투찰)②_마현생창(동양고속)_청주사직골조(최종확정)" xfId="1519" xr:uid="{00000000-0005-0000-0000-00009E080000}"/>
    <cellStyle name="_부평배수지(투찰)_봉무지방산업단지도로(투찰)②_왜관-태평건설" xfId="1520" xr:uid="{00000000-0005-0000-0000-00009F080000}"/>
    <cellStyle name="_부평배수지(투찰)_봉무지방산업단지도로(투찰)②_왜관-태평건설_Book1" xfId="1521" xr:uid="{00000000-0005-0000-0000-0000A0080000}"/>
    <cellStyle name="_부평배수지(투찰)_봉무지방산업단지도로(투찰)②_왜관-태평건설_청주사직골조(최종확정)" xfId="1522" xr:uid="{00000000-0005-0000-0000-0000A1080000}"/>
    <cellStyle name="_부평배수지(투찰)_봉무지방산업단지도로(투찰)②_청주사직골조(최종확정)" xfId="1523" xr:uid="{00000000-0005-0000-0000-0000A2080000}"/>
    <cellStyle name="_부평배수지(투찰)_봉무지방산업단지도로(투찰)②+0.250%" xfId="1524" xr:uid="{00000000-0005-0000-0000-0000A3080000}"/>
    <cellStyle name="_부평배수지(투찰)_봉무지방산업단지도로(투찰)②+0.250%_Book1" xfId="1525" xr:uid="{00000000-0005-0000-0000-0000A4080000}"/>
    <cellStyle name="_부평배수지(투찰)_봉무지방산업단지도로(투찰)②+0.250%_마현생창(동양고속)" xfId="1526" xr:uid="{00000000-0005-0000-0000-0000A5080000}"/>
    <cellStyle name="_부평배수지(투찰)_봉무지방산업단지도로(투찰)②+0.250%_마현생창(동양고속)_Book1" xfId="1527" xr:uid="{00000000-0005-0000-0000-0000A6080000}"/>
    <cellStyle name="_부평배수지(투찰)_봉무지방산업단지도로(투찰)②+0.250%_마현생창(동양고속)_왜관-태평건설" xfId="1528" xr:uid="{00000000-0005-0000-0000-0000A7080000}"/>
    <cellStyle name="_부평배수지(투찰)_봉무지방산업단지도로(투찰)②+0.250%_마현생창(동양고속)_왜관-태평건설_Book1" xfId="1529" xr:uid="{00000000-0005-0000-0000-0000A8080000}"/>
    <cellStyle name="_부평배수지(투찰)_봉무지방산업단지도로(투찰)②+0.250%_마현생창(동양고속)_왜관-태평건설_청주사직골조(최종확정)" xfId="1530" xr:uid="{00000000-0005-0000-0000-0000A9080000}"/>
    <cellStyle name="_부평배수지(투찰)_봉무지방산업단지도로(투찰)②+0.250%_마현생창(동양고속)_청주사직골조(최종확정)" xfId="1531" xr:uid="{00000000-0005-0000-0000-0000AA080000}"/>
    <cellStyle name="_부평배수지(투찰)_봉무지방산업단지도로(투찰)②+0.250%_왜관-태평건설" xfId="1532" xr:uid="{00000000-0005-0000-0000-0000AB080000}"/>
    <cellStyle name="_부평배수지(투찰)_봉무지방산업단지도로(투찰)②+0.250%_왜관-태평건설_Book1" xfId="1533" xr:uid="{00000000-0005-0000-0000-0000AC080000}"/>
    <cellStyle name="_부평배수지(투찰)_봉무지방산업단지도로(투찰)②+0.250%_왜관-태평건설_청주사직골조(최종확정)" xfId="1534" xr:uid="{00000000-0005-0000-0000-0000AD080000}"/>
    <cellStyle name="_부평배수지(투찰)_봉무지방산업단지도로(투찰)②+0.250%_청주사직골조(최종확정)" xfId="1535" xr:uid="{00000000-0005-0000-0000-0000AE080000}"/>
    <cellStyle name="_부평배수지(투찰)_왜관-태평건설" xfId="1536" xr:uid="{00000000-0005-0000-0000-0000AF080000}"/>
    <cellStyle name="_부평배수지(투찰)_왜관-태평건설_Book1" xfId="1537" xr:uid="{00000000-0005-0000-0000-0000B0080000}"/>
    <cellStyle name="_부평배수지(투찰)_왜관-태평건설_청주사직골조(최종확정)" xfId="1538" xr:uid="{00000000-0005-0000-0000-0000B1080000}"/>
    <cellStyle name="_부평배수지(투찰)_청주사직골조(최종확정)" xfId="1539" xr:uid="{00000000-0005-0000-0000-0000B2080000}"/>
    <cellStyle name="_부평배수지(투찰)_합덕-신례원(2공구)투찰" xfId="1540" xr:uid="{00000000-0005-0000-0000-0000B3080000}"/>
    <cellStyle name="_부평배수지(투찰)_합덕-신례원(2공구)투찰_Book1" xfId="1541" xr:uid="{00000000-0005-0000-0000-0000B4080000}"/>
    <cellStyle name="_부평배수지(투찰)_합덕-신례원(2공구)투찰_경찰서-터미널간도로(투찰)②" xfId="1542" xr:uid="{00000000-0005-0000-0000-0000B5080000}"/>
    <cellStyle name="_부평배수지(투찰)_합덕-신례원(2공구)투찰_경찰서-터미널간도로(투찰)②_Book1" xfId="1543" xr:uid="{00000000-0005-0000-0000-0000B6080000}"/>
    <cellStyle name="_부평배수지(투찰)_합덕-신례원(2공구)투찰_경찰서-터미널간도로(투찰)②_마현생창(동양고속)" xfId="1544" xr:uid="{00000000-0005-0000-0000-0000B7080000}"/>
    <cellStyle name="_부평배수지(투찰)_합덕-신례원(2공구)투찰_경찰서-터미널간도로(투찰)②_마현생창(동양고속)_Book1" xfId="1545" xr:uid="{00000000-0005-0000-0000-0000B8080000}"/>
    <cellStyle name="_부평배수지(투찰)_합덕-신례원(2공구)투찰_경찰서-터미널간도로(투찰)②_마현생창(동양고속)_왜관-태평건설" xfId="1546" xr:uid="{00000000-0005-0000-0000-0000B9080000}"/>
    <cellStyle name="_부평배수지(투찰)_합덕-신례원(2공구)투찰_경찰서-터미널간도로(투찰)②_마현생창(동양고속)_왜관-태평건설_Book1" xfId="1547" xr:uid="{00000000-0005-0000-0000-0000BA080000}"/>
    <cellStyle name="_부평배수지(투찰)_합덕-신례원(2공구)투찰_경찰서-터미널간도로(투찰)②_마현생창(동양고속)_왜관-태평건설_청주사직골조(최종확정)" xfId="1548" xr:uid="{00000000-0005-0000-0000-0000BB080000}"/>
    <cellStyle name="_부평배수지(투찰)_합덕-신례원(2공구)투찰_경찰서-터미널간도로(투찰)②_마현생창(동양고속)_청주사직골조(최종확정)" xfId="1549" xr:uid="{00000000-0005-0000-0000-0000BC080000}"/>
    <cellStyle name="_부평배수지(투찰)_합덕-신례원(2공구)투찰_경찰서-터미널간도로(투찰)②_왜관-태평건설" xfId="1550" xr:uid="{00000000-0005-0000-0000-0000BD080000}"/>
    <cellStyle name="_부평배수지(투찰)_합덕-신례원(2공구)투찰_경찰서-터미널간도로(투찰)②_왜관-태평건설_Book1" xfId="1551" xr:uid="{00000000-0005-0000-0000-0000BE080000}"/>
    <cellStyle name="_부평배수지(투찰)_합덕-신례원(2공구)투찰_경찰서-터미널간도로(투찰)②_왜관-태평건설_청주사직골조(최종확정)" xfId="1552" xr:uid="{00000000-0005-0000-0000-0000BF080000}"/>
    <cellStyle name="_부평배수지(투찰)_합덕-신례원(2공구)투찰_경찰서-터미널간도로(투찰)②_청주사직골조(최종확정)" xfId="1553" xr:uid="{00000000-0005-0000-0000-0000C0080000}"/>
    <cellStyle name="_부평배수지(투찰)_합덕-신례원(2공구)투찰_마현생창(동양고속)" xfId="1554" xr:uid="{00000000-0005-0000-0000-0000C1080000}"/>
    <cellStyle name="_부평배수지(투찰)_합덕-신례원(2공구)투찰_마현생창(동양고속)_Book1" xfId="1555" xr:uid="{00000000-0005-0000-0000-0000C2080000}"/>
    <cellStyle name="_부평배수지(투찰)_합덕-신례원(2공구)투찰_마현생창(동양고속)_왜관-태평건설" xfId="1556" xr:uid="{00000000-0005-0000-0000-0000C3080000}"/>
    <cellStyle name="_부평배수지(투찰)_합덕-신례원(2공구)투찰_마현생창(동양고속)_왜관-태평건설_Book1" xfId="1557" xr:uid="{00000000-0005-0000-0000-0000C4080000}"/>
    <cellStyle name="_부평배수지(투찰)_합덕-신례원(2공구)투찰_마현생창(동양고속)_왜관-태평건설_청주사직골조(최종확정)" xfId="1558" xr:uid="{00000000-0005-0000-0000-0000C5080000}"/>
    <cellStyle name="_부평배수지(투찰)_합덕-신례원(2공구)투찰_마현생창(동양고속)_청주사직골조(최종확정)" xfId="1559" xr:uid="{00000000-0005-0000-0000-0000C6080000}"/>
    <cellStyle name="_부평배수지(투찰)_합덕-신례원(2공구)투찰_봉무지방산업단지도로(투찰)②" xfId="1560" xr:uid="{00000000-0005-0000-0000-0000C7080000}"/>
    <cellStyle name="_부평배수지(투찰)_합덕-신례원(2공구)투찰_봉무지방산업단지도로(투찰)②_Book1" xfId="1561" xr:uid="{00000000-0005-0000-0000-0000C8080000}"/>
    <cellStyle name="_부평배수지(투찰)_합덕-신례원(2공구)투찰_봉무지방산업단지도로(투찰)②_마현생창(동양고속)" xfId="1562" xr:uid="{00000000-0005-0000-0000-0000C9080000}"/>
    <cellStyle name="_부평배수지(투찰)_합덕-신례원(2공구)투찰_봉무지방산업단지도로(투찰)②_마현생창(동양고속)_Book1" xfId="1563" xr:uid="{00000000-0005-0000-0000-0000CA080000}"/>
    <cellStyle name="_부평배수지(투찰)_합덕-신례원(2공구)투찰_봉무지방산업단지도로(투찰)②_마현생창(동양고속)_왜관-태평건설" xfId="1564" xr:uid="{00000000-0005-0000-0000-0000CB080000}"/>
    <cellStyle name="_부평배수지(투찰)_합덕-신례원(2공구)투찰_봉무지방산업단지도로(투찰)②_마현생창(동양고속)_왜관-태평건설_Book1" xfId="1565" xr:uid="{00000000-0005-0000-0000-0000CC080000}"/>
    <cellStyle name="_부평배수지(투찰)_합덕-신례원(2공구)투찰_봉무지방산업단지도로(투찰)②_마현생창(동양고속)_왜관-태평건설_청주사직골조(최종확정)" xfId="1566" xr:uid="{00000000-0005-0000-0000-0000CD080000}"/>
    <cellStyle name="_부평배수지(투찰)_합덕-신례원(2공구)투찰_봉무지방산업단지도로(투찰)②_마현생창(동양고속)_청주사직골조(최종확정)" xfId="1567" xr:uid="{00000000-0005-0000-0000-0000CE080000}"/>
    <cellStyle name="_부평배수지(투찰)_합덕-신례원(2공구)투찰_봉무지방산업단지도로(투찰)②_왜관-태평건설" xfId="1568" xr:uid="{00000000-0005-0000-0000-0000CF080000}"/>
    <cellStyle name="_부평배수지(투찰)_합덕-신례원(2공구)투찰_봉무지방산업단지도로(투찰)②_왜관-태평건설_Book1" xfId="1569" xr:uid="{00000000-0005-0000-0000-0000D0080000}"/>
    <cellStyle name="_부평배수지(투찰)_합덕-신례원(2공구)투찰_봉무지방산업단지도로(투찰)②_왜관-태평건설_청주사직골조(최종확정)" xfId="1570" xr:uid="{00000000-0005-0000-0000-0000D1080000}"/>
    <cellStyle name="_부평배수지(투찰)_합덕-신례원(2공구)투찰_봉무지방산업단지도로(투찰)②_청주사직골조(최종확정)" xfId="1571" xr:uid="{00000000-0005-0000-0000-0000D2080000}"/>
    <cellStyle name="_부평배수지(투찰)_합덕-신례원(2공구)투찰_봉무지방산업단지도로(투찰)②+0.250%" xfId="1572" xr:uid="{00000000-0005-0000-0000-0000D3080000}"/>
    <cellStyle name="_부평배수지(투찰)_합덕-신례원(2공구)투찰_봉무지방산업단지도로(투찰)②+0.250%_Book1" xfId="1573" xr:uid="{00000000-0005-0000-0000-0000D4080000}"/>
    <cellStyle name="_부평배수지(투찰)_합덕-신례원(2공구)투찰_봉무지방산업단지도로(투찰)②+0.250%_마현생창(동양고속)" xfId="1574" xr:uid="{00000000-0005-0000-0000-0000D5080000}"/>
    <cellStyle name="_부평배수지(투찰)_합덕-신례원(2공구)투찰_봉무지방산업단지도로(투찰)②+0.250%_마현생창(동양고속)_Book1" xfId="1575" xr:uid="{00000000-0005-0000-0000-0000D6080000}"/>
    <cellStyle name="_부평배수지(투찰)_합덕-신례원(2공구)투찰_봉무지방산업단지도로(투찰)②+0.250%_마현생창(동양고속)_왜관-태평건설" xfId="1576" xr:uid="{00000000-0005-0000-0000-0000D7080000}"/>
    <cellStyle name="_부평배수지(투찰)_합덕-신례원(2공구)투찰_봉무지방산업단지도로(투찰)②+0.250%_마현생창(동양고속)_왜관-태평건설_Book1" xfId="1577" xr:uid="{00000000-0005-0000-0000-0000D8080000}"/>
    <cellStyle name="_부평배수지(투찰)_합덕-신례원(2공구)투찰_봉무지방산업단지도로(투찰)②+0.250%_마현생창(동양고속)_왜관-태평건설_청주사직골조(최종확정)" xfId="1578" xr:uid="{00000000-0005-0000-0000-0000D9080000}"/>
    <cellStyle name="_부평배수지(투찰)_합덕-신례원(2공구)투찰_봉무지방산업단지도로(투찰)②+0.250%_마현생창(동양고속)_청주사직골조(최종확정)" xfId="1579" xr:uid="{00000000-0005-0000-0000-0000DA080000}"/>
    <cellStyle name="_부평배수지(투찰)_합덕-신례원(2공구)투찰_봉무지방산업단지도로(투찰)②+0.250%_왜관-태평건설" xfId="1580" xr:uid="{00000000-0005-0000-0000-0000DB080000}"/>
    <cellStyle name="_부평배수지(투찰)_합덕-신례원(2공구)투찰_봉무지방산업단지도로(투찰)②+0.250%_왜관-태평건설_Book1" xfId="1581" xr:uid="{00000000-0005-0000-0000-0000DC080000}"/>
    <cellStyle name="_부평배수지(투찰)_합덕-신례원(2공구)투찰_봉무지방산업단지도로(투찰)②+0.250%_왜관-태평건설_청주사직골조(최종확정)" xfId="1582" xr:uid="{00000000-0005-0000-0000-0000DD080000}"/>
    <cellStyle name="_부평배수지(투찰)_합덕-신례원(2공구)투찰_봉무지방산업단지도로(투찰)②+0.250%_청주사직골조(최종확정)" xfId="1583" xr:uid="{00000000-0005-0000-0000-0000DE080000}"/>
    <cellStyle name="_부평배수지(투찰)_합덕-신례원(2공구)투찰_왜관-태평건설" xfId="1584" xr:uid="{00000000-0005-0000-0000-0000DF080000}"/>
    <cellStyle name="_부평배수지(투찰)_합덕-신례원(2공구)투찰_왜관-태평건설_Book1" xfId="1585" xr:uid="{00000000-0005-0000-0000-0000E0080000}"/>
    <cellStyle name="_부평배수지(투찰)_합덕-신례원(2공구)투찰_왜관-태평건설_청주사직골조(최종확정)" xfId="1586" xr:uid="{00000000-0005-0000-0000-0000E1080000}"/>
    <cellStyle name="_부평배수지(투찰)_합덕-신례원(2공구)투찰_청주사직골조(최종확정)" xfId="1587" xr:uid="{00000000-0005-0000-0000-0000E2080000}"/>
    <cellStyle name="_부평배수지(투찰)_합덕-신례원(2공구)투찰_합덕-신례원(2공구)투찰" xfId="1588" xr:uid="{00000000-0005-0000-0000-0000E3080000}"/>
    <cellStyle name="_부평배수지(투찰)_합덕-신례원(2공구)투찰_합덕-신례원(2공구)투찰_Book1" xfId="1589" xr:uid="{00000000-0005-0000-0000-0000E4080000}"/>
    <cellStyle name="_부평배수지(투찰)_합덕-신례원(2공구)투찰_합덕-신례원(2공구)투찰_경찰서-터미널간도로(투찰)②" xfId="1590" xr:uid="{00000000-0005-0000-0000-0000E5080000}"/>
    <cellStyle name="_부평배수지(투찰)_합덕-신례원(2공구)투찰_합덕-신례원(2공구)투찰_경찰서-터미널간도로(투찰)②_Book1" xfId="1591" xr:uid="{00000000-0005-0000-0000-0000E6080000}"/>
    <cellStyle name="_부평배수지(투찰)_합덕-신례원(2공구)투찰_합덕-신례원(2공구)투찰_경찰서-터미널간도로(투찰)②_마현생창(동양고속)" xfId="1592" xr:uid="{00000000-0005-0000-0000-0000E7080000}"/>
    <cellStyle name="_부평배수지(투찰)_합덕-신례원(2공구)투찰_합덕-신례원(2공구)투찰_경찰서-터미널간도로(투찰)②_마현생창(동양고속)_Book1" xfId="1593" xr:uid="{00000000-0005-0000-0000-0000E8080000}"/>
    <cellStyle name="_부평배수지(투찰)_합덕-신례원(2공구)투찰_합덕-신례원(2공구)투찰_경찰서-터미널간도로(투찰)②_마현생창(동양고속)_왜관-태평건설" xfId="1594" xr:uid="{00000000-0005-0000-0000-0000E9080000}"/>
    <cellStyle name="_부평배수지(투찰)_합덕-신례원(2공구)투찰_합덕-신례원(2공구)투찰_경찰서-터미널간도로(투찰)②_마현생창(동양고속)_왜관-태평건설_Book1" xfId="1595" xr:uid="{00000000-0005-0000-0000-0000EA080000}"/>
    <cellStyle name="_부평배수지(투찰)_합덕-신례원(2공구)투찰_합덕-신례원(2공구)투찰_경찰서-터미널간도로(투찰)②_마현생창(동양고속)_왜관-태평건설_청주사직골조(최종확정)" xfId="1596" xr:uid="{00000000-0005-0000-0000-0000EB080000}"/>
    <cellStyle name="_부평배수지(투찰)_합덕-신례원(2공구)투찰_합덕-신례원(2공구)투찰_경찰서-터미널간도로(투찰)②_마현생창(동양고속)_청주사직골조(최종확정)" xfId="1597" xr:uid="{00000000-0005-0000-0000-0000EC080000}"/>
    <cellStyle name="_부평배수지(투찰)_합덕-신례원(2공구)투찰_합덕-신례원(2공구)투찰_경찰서-터미널간도로(투찰)②_왜관-태평건설" xfId="1598" xr:uid="{00000000-0005-0000-0000-0000ED080000}"/>
    <cellStyle name="_부평배수지(투찰)_합덕-신례원(2공구)투찰_합덕-신례원(2공구)투찰_경찰서-터미널간도로(투찰)②_왜관-태평건설_Book1" xfId="1599" xr:uid="{00000000-0005-0000-0000-0000EE080000}"/>
    <cellStyle name="_부평배수지(투찰)_합덕-신례원(2공구)투찰_합덕-신례원(2공구)투찰_경찰서-터미널간도로(투찰)②_왜관-태평건설_청주사직골조(최종확정)" xfId="1600" xr:uid="{00000000-0005-0000-0000-0000EF080000}"/>
    <cellStyle name="_부평배수지(투찰)_합덕-신례원(2공구)투찰_합덕-신례원(2공구)투찰_경찰서-터미널간도로(투찰)②_청주사직골조(최종확정)" xfId="1601" xr:uid="{00000000-0005-0000-0000-0000F0080000}"/>
    <cellStyle name="_부평배수지(투찰)_합덕-신례원(2공구)투찰_합덕-신례원(2공구)투찰_마현생창(동양고속)" xfId="1602" xr:uid="{00000000-0005-0000-0000-0000F1080000}"/>
    <cellStyle name="_부평배수지(투찰)_합덕-신례원(2공구)투찰_합덕-신례원(2공구)투찰_마현생창(동양고속)_Book1" xfId="1603" xr:uid="{00000000-0005-0000-0000-0000F2080000}"/>
    <cellStyle name="_부평배수지(투찰)_합덕-신례원(2공구)투찰_합덕-신례원(2공구)투찰_마현생창(동양고속)_왜관-태평건설" xfId="1604" xr:uid="{00000000-0005-0000-0000-0000F3080000}"/>
    <cellStyle name="_부평배수지(투찰)_합덕-신례원(2공구)투찰_합덕-신례원(2공구)투찰_마현생창(동양고속)_왜관-태평건설_Book1" xfId="1605" xr:uid="{00000000-0005-0000-0000-0000F4080000}"/>
    <cellStyle name="_부평배수지(투찰)_합덕-신례원(2공구)투찰_합덕-신례원(2공구)투찰_마현생창(동양고속)_왜관-태평건설_청주사직골조(최종확정)" xfId="1606" xr:uid="{00000000-0005-0000-0000-0000F5080000}"/>
    <cellStyle name="_부평배수지(투찰)_합덕-신례원(2공구)투찰_합덕-신례원(2공구)투찰_마현생창(동양고속)_청주사직골조(최종확정)" xfId="1607" xr:uid="{00000000-0005-0000-0000-0000F6080000}"/>
    <cellStyle name="_부평배수지(투찰)_합덕-신례원(2공구)투찰_합덕-신례원(2공구)투찰_봉무지방산업단지도로(투찰)②" xfId="1608" xr:uid="{00000000-0005-0000-0000-0000F7080000}"/>
    <cellStyle name="_부평배수지(투찰)_합덕-신례원(2공구)투찰_합덕-신례원(2공구)투찰_봉무지방산업단지도로(투찰)②_Book1" xfId="1609" xr:uid="{00000000-0005-0000-0000-0000F8080000}"/>
    <cellStyle name="_부평배수지(투찰)_합덕-신례원(2공구)투찰_합덕-신례원(2공구)투찰_봉무지방산업단지도로(투찰)②_마현생창(동양고속)" xfId="1610" xr:uid="{00000000-0005-0000-0000-0000F9080000}"/>
    <cellStyle name="_부평배수지(투찰)_합덕-신례원(2공구)투찰_합덕-신례원(2공구)투찰_봉무지방산업단지도로(투찰)②_마현생창(동양고속)_Book1" xfId="1611" xr:uid="{00000000-0005-0000-0000-0000FA080000}"/>
    <cellStyle name="_부평배수지(투찰)_합덕-신례원(2공구)투찰_합덕-신례원(2공구)투찰_봉무지방산업단지도로(투찰)②_마현생창(동양고속)_왜관-태평건설" xfId="1612" xr:uid="{00000000-0005-0000-0000-0000FB080000}"/>
    <cellStyle name="_부평배수지(투찰)_합덕-신례원(2공구)투찰_합덕-신례원(2공구)투찰_봉무지방산업단지도로(투찰)②_마현생창(동양고속)_왜관-태평건설_Book1" xfId="1613" xr:uid="{00000000-0005-0000-0000-0000FC080000}"/>
    <cellStyle name="_부평배수지(투찰)_합덕-신례원(2공구)투찰_합덕-신례원(2공구)투찰_봉무지방산업단지도로(투찰)②_마현생창(동양고속)_왜관-태평건설_청주사직골조(최종확정)" xfId="1614" xr:uid="{00000000-0005-0000-0000-0000FD080000}"/>
    <cellStyle name="_부평배수지(투찰)_합덕-신례원(2공구)투찰_합덕-신례원(2공구)투찰_봉무지방산업단지도로(투찰)②_마현생창(동양고속)_청주사직골조(최종확정)" xfId="1615" xr:uid="{00000000-0005-0000-0000-0000FE080000}"/>
    <cellStyle name="_부평배수지(투찰)_합덕-신례원(2공구)투찰_합덕-신례원(2공구)투찰_봉무지방산업단지도로(투찰)②_왜관-태평건설" xfId="1616" xr:uid="{00000000-0005-0000-0000-0000FF080000}"/>
    <cellStyle name="_부평배수지(투찰)_합덕-신례원(2공구)투찰_합덕-신례원(2공구)투찰_봉무지방산업단지도로(투찰)②_왜관-태평건설_Book1" xfId="1617" xr:uid="{00000000-0005-0000-0000-000000090000}"/>
    <cellStyle name="_부평배수지(투찰)_합덕-신례원(2공구)투찰_합덕-신례원(2공구)투찰_봉무지방산업단지도로(투찰)②_왜관-태평건설_청주사직골조(최종확정)" xfId="1618" xr:uid="{00000000-0005-0000-0000-000001090000}"/>
    <cellStyle name="_부평배수지(투찰)_합덕-신례원(2공구)투찰_합덕-신례원(2공구)투찰_봉무지방산업단지도로(투찰)②_청주사직골조(최종확정)" xfId="1619" xr:uid="{00000000-0005-0000-0000-000002090000}"/>
    <cellStyle name="_부평배수지(투찰)_합덕-신례원(2공구)투찰_합덕-신례원(2공구)투찰_봉무지방산업단지도로(투찰)②+0.250%" xfId="1620" xr:uid="{00000000-0005-0000-0000-000003090000}"/>
    <cellStyle name="_부평배수지(투찰)_합덕-신례원(2공구)투찰_합덕-신례원(2공구)투찰_봉무지방산업단지도로(투찰)②+0.250%_Book1" xfId="1621" xr:uid="{00000000-0005-0000-0000-000004090000}"/>
    <cellStyle name="_부평배수지(투찰)_합덕-신례원(2공구)투찰_합덕-신례원(2공구)투찰_봉무지방산업단지도로(투찰)②+0.250%_마현생창(동양고속)" xfId="1622" xr:uid="{00000000-0005-0000-0000-000005090000}"/>
    <cellStyle name="_부평배수지(투찰)_합덕-신례원(2공구)투찰_합덕-신례원(2공구)투찰_봉무지방산업단지도로(투찰)②+0.250%_마현생창(동양고속)_Book1" xfId="1623" xr:uid="{00000000-0005-0000-0000-000006090000}"/>
    <cellStyle name="_부평배수지(투찰)_합덕-신례원(2공구)투찰_합덕-신례원(2공구)투찰_봉무지방산업단지도로(투찰)②+0.250%_마현생창(동양고속)_왜관-태평건설" xfId="1624" xr:uid="{00000000-0005-0000-0000-000007090000}"/>
    <cellStyle name="_부평배수지(투찰)_합덕-신례원(2공구)투찰_합덕-신례원(2공구)투찰_봉무지방산업단지도로(투찰)②+0.250%_마현생창(동양고속)_왜관-태평건설_Book1" xfId="1625" xr:uid="{00000000-0005-0000-0000-000008090000}"/>
    <cellStyle name="_부평배수지(투찰)_합덕-신례원(2공구)투찰_합덕-신례원(2공구)투찰_봉무지방산업단지도로(투찰)②+0.250%_마현생창(동양고속)_왜관-태평건설_청주사직골조(최종확정)" xfId="1626" xr:uid="{00000000-0005-0000-0000-000009090000}"/>
    <cellStyle name="_부평배수지(투찰)_합덕-신례원(2공구)투찰_합덕-신례원(2공구)투찰_봉무지방산업단지도로(투찰)②+0.250%_마현생창(동양고속)_청주사직골조(최종확정)" xfId="1627" xr:uid="{00000000-0005-0000-0000-00000A090000}"/>
    <cellStyle name="_부평배수지(투찰)_합덕-신례원(2공구)투찰_합덕-신례원(2공구)투찰_봉무지방산업단지도로(투찰)②+0.250%_왜관-태평건설" xfId="1628" xr:uid="{00000000-0005-0000-0000-00000B090000}"/>
    <cellStyle name="_부평배수지(투찰)_합덕-신례원(2공구)투찰_합덕-신례원(2공구)투찰_봉무지방산업단지도로(투찰)②+0.250%_왜관-태평건설_Book1" xfId="1629" xr:uid="{00000000-0005-0000-0000-00000C090000}"/>
    <cellStyle name="_부평배수지(투찰)_합덕-신례원(2공구)투찰_합덕-신례원(2공구)투찰_봉무지방산업단지도로(투찰)②+0.250%_왜관-태평건설_청주사직골조(최종확정)" xfId="1630" xr:uid="{00000000-0005-0000-0000-00000D090000}"/>
    <cellStyle name="_부평배수지(투찰)_합덕-신례원(2공구)투찰_합덕-신례원(2공구)투찰_봉무지방산업단지도로(투찰)②+0.250%_청주사직골조(최종확정)" xfId="1631" xr:uid="{00000000-0005-0000-0000-00000E090000}"/>
    <cellStyle name="_부평배수지(투찰)_합덕-신례원(2공구)투찰_합덕-신례원(2공구)투찰_왜관-태평건설" xfId="1632" xr:uid="{00000000-0005-0000-0000-00000F090000}"/>
    <cellStyle name="_부평배수지(투찰)_합덕-신례원(2공구)투찰_합덕-신례원(2공구)투찰_왜관-태평건설_Book1" xfId="1633" xr:uid="{00000000-0005-0000-0000-000010090000}"/>
    <cellStyle name="_부평배수지(투찰)_합덕-신례원(2공구)투찰_합덕-신례원(2공구)투찰_왜관-태평건설_청주사직골조(최종확정)" xfId="1634" xr:uid="{00000000-0005-0000-0000-000011090000}"/>
    <cellStyle name="_부평배수지(투찰)_합덕-신례원(2공구)투찰_합덕-신례원(2공구)투찰_청주사직골조(최종확정)" xfId="1635" xr:uid="{00000000-0005-0000-0000-000012090000}"/>
    <cellStyle name="_분당 야탑동 APT(실행)" xfId="1636" xr:uid="{00000000-0005-0000-0000-000013090000}"/>
    <cellStyle name="_분당실행 산출근거" xfId="1637" xr:uid="{00000000-0005-0000-0000-000014090000}"/>
    <cellStyle name="_사업부발송" xfId="1638" xr:uid="{00000000-0005-0000-0000-000015090000}"/>
    <cellStyle name="_사업수지대비표양식" xfId="1639" xr:uid="{00000000-0005-0000-0000-000016090000}"/>
    <cellStyle name="_사유서" xfId="1640" xr:uid="{00000000-0005-0000-0000-000017090000}"/>
    <cellStyle name="_사유서_내역서" xfId="1641" xr:uid="{00000000-0005-0000-0000-000018090000}"/>
    <cellStyle name="_삼선1구역경비(2005년기준)" xfId="1642" xr:uid="{00000000-0005-0000-0000-000019090000}"/>
    <cellStyle name="_삼선1구역실행예산(FINAL)-3" xfId="1643" xr:uid="{00000000-0005-0000-0000-00001A090000}"/>
    <cellStyle name="_삼선1구역실행예산(예산관리팀감사대비용,20070526)" xfId="1644" xr:uid="{00000000-0005-0000-0000-00001B090000}"/>
    <cellStyle name="_삼성금광성남(변경,0720)" xfId="1645" xr:uid="{00000000-0005-0000-0000-00001C090000}"/>
    <cellStyle name="_삼성금광성남xls" xfId="1646" xr:uid="{00000000-0005-0000-0000-00001D090000}"/>
    <cellStyle name="_삼성동현장" xfId="1647" xr:uid="{00000000-0005-0000-0000-00001E090000}"/>
    <cellStyle name="_상리~사천간국도4차로공사내역" xfId="1648" xr:uid="{00000000-0005-0000-0000-00001F090000}"/>
    <cellStyle name="_새들초등학교(동성)" xfId="1649" xr:uid="{00000000-0005-0000-0000-000020090000}"/>
    <cellStyle name="_서울구의마루현설" xfId="1650" xr:uid="{00000000-0005-0000-0000-000021090000}"/>
    <cellStyle name="_서울구의테라조타일첨부(1)" xfId="1651" xr:uid="{00000000-0005-0000-0000-000022090000}"/>
    <cellStyle name="_서울구의테라조타일현설" xfId="1652" xr:uid="{00000000-0005-0000-0000-000023090000}"/>
    <cellStyle name="_서울화일초(덕동)" xfId="1653" xr:uid="{00000000-0005-0000-0000-000024090000}"/>
    <cellStyle name="_서초삼익아파트도어,창 견적" xfId="1654" xr:uid="{00000000-0005-0000-0000-000025090000}"/>
    <cellStyle name="_서초삼익아파트도어,창 견적 10" xfId="1655" xr:uid="{00000000-0005-0000-0000-000026090000}"/>
    <cellStyle name="_서초삼익아파트도어,창 견적 10 2" xfId="12571" xr:uid="{00000000-0005-0000-0000-000027090000}"/>
    <cellStyle name="_서초삼익아파트도어,창 견적 10 2 2" xfId="12739" xr:uid="{00000000-0005-0000-0000-000028090000}"/>
    <cellStyle name="_서초삼익아파트도어,창 견적 10 3" xfId="12655" xr:uid="{00000000-0005-0000-0000-000029090000}"/>
    <cellStyle name="_서초삼익아파트도어,창 견적 11" xfId="1656" xr:uid="{00000000-0005-0000-0000-00002A090000}"/>
    <cellStyle name="_서초삼익아파트도어,창 견적 11 2" xfId="12572" xr:uid="{00000000-0005-0000-0000-00002B090000}"/>
    <cellStyle name="_서초삼익아파트도어,창 견적 11 2 2" xfId="12740" xr:uid="{00000000-0005-0000-0000-00002C090000}"/>
    <cellStyle name="_서초삼익아파트도어,창 견적 11 3" xfId="12656" xr:uid="{00000000-0005-0000-0000-00002D090000}"/>
    <cellStyle name="_서초삼익아파트도어,창 견적 12" xfId="1657" xr:uid="{00000000-0005-0000-0000-00002E090000}"/>
    <cellStyle name="_서초삼익아파트도어,창 견적 12 2" xfId="12573" xr:uid="{00000000-0005-0000-0000-00002F090000}"/>
    <cellStyle name="_서초삼익아파트도어,창 견적 12 2 2" xfId="12741" xr:uid="{00000000-0005-0000-0000-000030090000}"/>
    <cellStyle name="_서초삼익아파트도어,창 견적 12 3" xfId="12657" xr:uid="{00000000-0005-0000-0000-000031090000}"/>
    <cellStyle name="_서초삼익아파트도어,창 견적 13" xfId="1658" xr:uid="{00000000-0005-0000-0000-000032090000}"/>
    <cellStyle name="_서초삼익아파트도어,창 견적 13 2" xfId="12574" xr:uid="{00000000-0005-0000-0000-000033090000}"/>
    <cellStyle name="_서초삼익아파트도어,창 견적 13 2 2" xfId="12742" xr:uid="{00000000-0005-0000-0000-000034090000}"/>
    <cellStyle name="_서초삼익아파트도어,창 견적 13 3" xfId="12658" xr:uid="{00000000-0005-0000-0000-000035090000}"/>
    <cellStyle name="_서초삼익아파트도어,창 견적 14" xfId="1659" xr:uid="{00000000-0005-0000-0000-000036090000}"/>
    <cellStyle name="_서초삼익아파트도어,창 견적 14 2" xfId="12575" xr:uid="{00000000-0005-0000-0000-000037090000}"/>
    <cellStyle name="_서초삼익아파트도어,창 견적 14 2 2" xfId="12743" xr:uid="{00000000-0005-0000-0000-000038090000}"/>
    <cellStyle name="_서초삼익아파트도어,창 견적 14 3" xfId="12659" xr:uid="{00000000-0005-0000-0000-000039090000}"/>
    <cellStyle name="_서초삼익아파트도어,창 견적 15" xfId="1660" xr:uid="{00000000-0005-0000-0000-00003A090000}"/>
    <cellStyle name="_서초삼익아파트도어,창 견적 15 2" xfId="12576" xr:uid="{00000000-0005-0000-0000-00003B090000}"/>
    <cellStyle name="_서초삼익아파트도어,창 견적 15 2 2" xfId="12744" xr:uid="{00000000-0005-0000-0000-00003C090000}"/>
    <cellStyle name="_서초삼익아파트도어,창 견적 15 3" xfId="12660" xr:uid="{00000000-0005-0000-0000-00003D090000}"/>
    <cellStyle name="_서초삼익아파트도어,창 견적 16" xfId="1661" xr:uid="{00000000-0005-0000-0000-00003E090000}"/>
    <cellStyle name="_서초삼익아파트도어,창 견적 16 2" xfId="12577" xr:uid="{00000000-0005-0000-0000-00003F090000}"/>
    <cellStyle name="_서초삼익아파트도어,창 견적 16 2 2" xfId="12745" xr:uid="{00000000-0005-0000-0000-000040090000}"/>
    <cellStyle name="_서초삼익아파트도어,창 견적 16 3" xfId="12661" xr:uid="{00000000-0005-0000-0000-000041090000}"/>
    <cellStyle name="_서초삼익아파트도어,창 견적 17" xfId="1662" xr:uid="{00000000-0005-0000-0000-000042090000}"/>
    <cellStyle name="_서초삼익아파트도어,창 견적 17 2" xfId="12578" xr:uid="{00000000-0005-0000-0000-000043090000}"/>
    <cellStyle name="_서초삼익아파트도어,창 견적 17 2 2" xfId="12746" xr:uid="{00000000-0005-0000-0000-000044090000}"/>
    <cellStyle name="_서초삼익아파트도어,창 견적 17 3" xfId="12662" xr:uid="{00000000-0005-0000-0000-000045090000}"/>
    <cellStyle name="_서초삼익아파트도어,창 견적 18" xfId="1663" xr:uid="{00000000-0005-0000-0000-000046090000}"/>
    <cellStyle name="_서초삼익아파트도어,창 견적 18 2" xfId="12579" xr:uid="{00000000-0005-0000-0000-000047090000}"/>
    <cellStyle name="_서초삼익아파트도어,창 견적 18 2 2" xfId="12747" xr:uid="{00000000-0005-0000-0000-000048090000}"/>
    <cellStyle name="_서초삼익아파트도어,창 견적 18 3" xfId="12663" xr:uid="{00000000-0005-0000-0000-000049090000}"/>
    <cellStyle name="_서초삼익아파트도어,창 견적 19" xfId="1664" xr:uid="{00000000-0005-0000-0000-00004A090000}"/>
    <cellStyle name="_서초삼익아파트도어,창 견적 19 2" xfId="12580" xr:uid="{00000000-0005-0000-0000-00004B090000}"/>
    <cellStyle name="_서초삼익아파트도어,창 견적 19 2 2" xfId="12748" xr:uid="{00000000-0005-0000-0000-00004C090000}"/>
    <cellStyle name="_서초삼익아파트도어,창 견적 19 3" xfId="12664" xr:uid="{00000000-0005-0000-0000-00004D090000}"/>
    <cellStyle name="_서초삼익아파트도어,창 견적 2" xfId="1665" xr:uid="{00000000-0005-0000-0000-00004E090000}"/>
    <cellStyle name="_서초삼익아파트도어,창 견적 2 2" xfId="12581" xr:uid="{00000000-0005-0000-0000-00004F090000}"/>
    <cellStyle name="_서초삼익아파트도어,창 견적 2 2 2" xfId="12749" xr:uid="{00000000-0005-0000-0000-000050090000}"/>
    <cellStyle name="_서초삼익아파트도어,창 견적 2 3" xfId="12665" xr:uid="{00000000-0005-0000-0000-000051090000}"/>
    <cellStyle name="_서초삼익아파트도어,창 견적 20" xfId="1666" xr:uid="{00000000-0005-0000-0000-000052090000}"/>
    <cellStyle name="_서초삼익아파트도어,창 견적 20 2" xfId="12582" xr:uid="{00000000-0005-0000-0000-000053090000}"/>
    <cellStyle name="_서초삼익아파트도어,창 견적 20 2 2" xfId="12750" xr:uid="{00000000-0005-0000-0000-000054090000}"/>
    <cellStyle name="_서초삼익아파트도어,창 견적 20 3" xfId="12666" xr:uid="{00000000-0005-0000-0000-000055090000}"/>
    <cellStyle name="_서초삼익아파트도어,창 견적 21" xfId="1667" xr:uid="{00000000-0005-0000-0000-000056090000}"/>
    <cellStyle name="_서초삼익아파트도어,창 견적 21 2" xfId="12583" xr:uid="{00000000-0005-0000-0000-000057090000}"/>
    <cellStyle name="_서초삼익아파트도어,창 견적 21 2 2" xfId="12751" xr:uid="{00000000-0005-0000-0000-000058090000}"/>
    <cellStyle name="_서초삼익아파트도어,창 견적 21 3" xfId="12667" xr:uid="{00000000-0005-0000-0000-000059090000}"/>
    <cellStyle name="_서초삼익아파트도어,창 견적 22" xfId="1668" xr:uid="{00000000-0005-0000-0000-00005A090000}"/>
    <cellStyle name="_서초삼익아파트도어,창 견적 22 2" xfId="12584" xr:uid="{00000000-0005-0000-0000-00005B090000}"/>
    <cellStyle name="_서초삼익아파트도어,창 견적 22 2 2" xfId="12752" xr:uid="{00000000-0005-0000-0000-00005C090000}"/>
    <cellStyle name="_서초삼익아파트도어,창 견적 22 3" xfId="12668" xr:uid="{00000000-0005-0000-0000-00005D090000}"/>
    <cellStyle name="_서초삼익아파트도어,창 견적 23" xfId="1669" xr:uid="{00000000-0005-0000-0000-00005E090000}"/>
    <cellStyle name="_서초삼익아파트도어,창 견적 23 2" xfId="12585" xr:uid="{00000000-0005-0000-0000-00005F090000}"/>
    <cellStyle name="_서초삼익아파트도어,창 견적 23 2 2" xfId="12753" xr:uid="{00000000-0005-0000-0000-000060090000}"/>
    <cellStyle name="_서초삼익아파트도어,창 견적 23 3" xfId="12669" xr:uid="{00000000-0005-0000-0000-000061090000}"/>
    <cellStyle name="_서초삼익아파트도어,창 견적 24" xfId="1670" xr:uid="{00000000-0005-0000-0000-000062090000}"/>
    <cellStyle name="_서초삼익아파트도어,창 견적 24 2" xfId="12586" xr:uid="{00000000-0005-0000-0000-000063090000}"/>
    <cellStyle name="_서초삼익아파트도어,창 견적 24 2 2" xfId="12754" xr:uid="{00000000-0005-0000-0000-000064090000}"/>
    <cellStyle name="_서초삼익아파트도어,창 견적 24 3" xfId="12670" xr:uid="{00000000-0005-0000-0000-000065090000}"/>
    <cellStyle name="_서초삼익아파트도어,창 견적 25" xfId="1671" xr:uid="{00000000-0005-0000-0000-000066090000}"/>
    <cellStyle name="_서초삼익아파트도어,창 견적 25 2" xfId="12587" xr:uid="{00000000-0005-0000-0000-000067090000}"/>
    <cellStyle name="_서초삼익아파트도어,창 견적 25 2 2" xfId="12755" xr:uid="{00000000-0005-0000-0000-000068090000}"/>
    <cellStyle name="_서초삼익아파트도어,창 견적 25 3" xfId="12671" xr:uid="{00000000-0005-0000-0000-000069090000}"/>
    <cellStyle name="_서초삼익아파트도어,창 견적 26" xfId="1672" xr:uid="{00000000-0005-0000-0000-00006A090000}"/>
    <cellStyle name="_서초삼익아파트도어,창 견적 26 2" xfId="12588" xr:uid="{00000000-0005-0000-0000-00006B090000}"/>
    <cellStyle name="_서초삼익아파트도어,창 견적 26 2 2" xfId="12756" xr:uid="{00000000-0005-0000-0000-00006C090000}"/>
    <cellStyle name="_서초삼익아파트도어,창 견적 26 3" xfId="12672" xr:uid="{00000000-0005-0000-0000-00006D090000}"/>
    <cellStyle name="_서초삼익아파트도어,창 견적 27" xfId="1673" xr:uid="{00000000-0005-0000-0000-00006E090000}"/>
    <cellStyle name="_서초삼익아파트도어,창 견적 27 2" xfId="12589" xr:uid="{00000000-0005-0000-0000-00006F090000}"/>
    <cellStyle name="_서초삼익아파트도어,창 견적 27 2 2" xfId="12757" xr:uid="{00000000-0005-0000-0000-000070090000}"/>
    <cellStyle name="_서초삼익아파트도어,창 견적 27 3" xfId="12673" xr:uid="{00000000-0005-0000-0000-000071090000}"/>
    <cellStyle name="_서초삼익아파트도어,창 견적 28" xfId="1674" xr:uid="{00000000-0005-0000-0000-000072090000}"/>
    <cellStyle name="_서초삼익아파트도어,창 견적 28 2" xfId="12590" xr:uid="{00000000-0005-0000-0000-000073090000}"/>
    <cellStyle name="_서초삼익아파트도어,창 견적 28 2 2" xfId="12758" xr:uid="{00000000-0005-0000-0000-000074090000}"/>
    <cellStyle name="_서초삼익아파트도어,창 견적 28 3" xfId="12674" xr:uid="{00000000-0005-0000-0000-000075090000}"/>
    <cellStyle name="_서초삼익아파트도어,창 견적 29" xfId="1675" xr:uid="{00000000-0005-0000-0000-000076090000}"/>
    <cellStyle name="_서초삼익아파트도어,창 견적 29 2" xfId="12591" xr:uid="{00000000-0005-0000-0000-000077090000}"/>
    <cellStyle name="_서초삼익아파트도어,창 견적 29 2 2" xfId="12759" xr:uid="{00000000-0005-0000-0000-000078090000}"/>
    <cellStyle name="_서초삼익아파트도어,창 견적 29 3" xfId="12675" xr:uid="{00000000-0005-0000-0000-000079090000}"/>
    <cellStyle name="_서초삼익아파트도어,창 견적 3" xfId="1676" xr:uid="{00000000-0005-0000-0000-00007A090000}"/>
    <cellStyle name="_서초삼익아파트도어,창 견적 3 2" xfId="12592" xr:uid="{00000000-0005-0000-0000-00007B090000}"/>
    <cellStyle name="_서초삼익아파트도어,창 견적 3 2 2" xfId="12760" xr:uid="{00000000-0005-0000-0000-00007C090000}"/>
    <cellStyle name="_서초삼익아파트도어,창 견적 3 3" xfId="12676" xr:uid="{00000000-0005-0000-0000-00007D090000}"/>
    <cellStyle name="_서초삼익아파트도어,창 견적 30" xfId="1677" xr:uid="{00000000-0005-0000-0000-00007E090000}"/>
    <cellStyle name="_서초삼익아파트도어,창 견적 30 2" xfId="12593" xr:uid="{00000000-0005-0000-0000-00007F090000}"/>
    <cellStyle name="_서초삼익아파트도어,창 견적 30 2 2" xfId="12761" xr:uid="{00000000-0005-0000-0000-000080090000}"/>
    <cellStyle name="_서초삼익아파트도어,창 견적 30 3" xfId="12677" xr:uid="{00000000-0005-0000-0000-000081090000}"/>
    <cellStyle name="_서초삼익아파트도어,창 견적 31" xfId="1678" xr:uid="{00000000-0005-0000-0000-000082090000}"/>
    <cellStyle name="_서초삼익아파트도어,창 견적 31 2" xfId="12594" xr:uid="{00000000-0005-0000-0000-000083090000}"/>
    <cellStyle name="_서초삼익아파트도어,창 견적 31 2 2" xfId="12762" xr:uid="{00000000-0005-0000-0000-000084090000}"/>
    <cellStyle name="_서초삼익아파트도어,창 견적 31 3" xfId="12678" xr:uid="{00000000-0005-0000-0000-000085090000}"/>
    <cellStyle name="_서초삼익아파트도어,창 견적 32" xfId="12570" xr:uid="{00000000-0005-0000-0000-000086090000}"/>
    <cellStyle name="_서초삼익아파트도어,창 견적 32 2" xfId="12738" xr:uid="{00000000-0005-0000-0000-000087090000}"/>
    <cellStyle name="_서초삼익아파트도어,창 견적 33" xfId="12654" xr:uid="{00000000-0005-0000-0000-000088090000}"/>
    <cellStyle name="_서초삼익아파트도어,창 견적 4" xfId="1679" xr:uid="{00000000-0005-0000-0000-000089090000}"/>
    <cellStyle name="_서초삼익아파트도어,창 견적 4 2" xfId="12595" xr:uid="{00000000-0005-0000-0000-00008A090000}"/>
    <cellStyle name="_서초삼익아파트도어,창 견적 4 2 2" xfId="12763" xr:uid="{00000000-0005-0000-0000-00008B090000}"/>
    <cellStyle name="_서초삼익아파트도어,창 견적 4 3" xfId="12679" xr:uid="{00000000-0005-0000-0000-00008C090000}"/>
    <cellStyle name="_서초삼익아파트도어,창 견적 5" xfId="1680" xr:uid="{00000000-0005-0000-0000-00008D090000}"/>
    <cellStyle name="_서초삼익아파트도어,창 견적 5 2" xfId="12596" xr:uid="{00000000-0005-0000-0000-00008E090000}"/>
    <cellStyle name="_서초삼익아파트도어,창 견적 5 2 2" xfId="12764" xr:uid="{00000000-0005-0000-0000-00008F090000}"/>
    <cellStyle name="_서초삼익아파트도어,창 견적 5 3" xfId="12680" xr:uid="{00000000-0005-0000-0000-000090090000}"/>
    <cellStyle name="_서초삼익아파트도어,창 견적 6" xfId="1681" xr:uid="{00000000-0005-0000-0000-000091090000}"/>
    <cellStyle name="_서초삼익아파트도어,창 견적 6 2" xfId="12597" xr:uid="{00000000-0005-0000-0000-000092090000}"/>
    <cellStyle name="_서초삼익아파트도어,창 견적 6 2 2" xfId="12765" xr:uid="{00000000-0005-0000-0000-000093090000}"/>
    <cellStyle name="_서초삼익아파트도어,창 견적 6 3" xfId="12681" xr:uid="{00000000-0005-0000-0000-000094090000}"/>
    <cellStyle name="_서초삼익아파트도어,창 견적 7" xfId="1682" xr:uid="{00000000-0005-0000-0000-000095090000}"/>
    <cellStyle name="_서초삼익아파트도어,창 견적 7 2" xfId="12598" xr:uid="{00000000-0005-0000-0000-000096090000}"/>
    <cellStyle name="_서초삼익아파트도어,창 견적 7 2 2" xfId="12766" xr:uid="{00000000-0005-0000-0000-000097090000}"/>
    <cellStyle name="_서초삼익아파트도어,창 견적 7 3" xfId="12682" xr:uid="{00000000-0005-0000-0000-000098090000}"/>
    <cellStyle name="_서초삼익아파트도어,창 견적 8" xfId="1683" xr:uid="{00000000-0005-0000-0000-000099090000}"/>
    <cellStyle name="_서초삼익아파트도어,창 견적 8 2" xfId="12599" xr:uid="{00000000-0005-0000-0000-00009A090000}"/>
    <cellStyle name="_서초삼익아파트도어,창 견적 8 2 2" xfId="12767" xr:uid="{00000000-0005-0000-0000-00009B090000}"/>
    <cellStyle name="_서초삼익아파트도어,창 견적 8 3" xfId="12683" xr:uid="{00000000-0005-0000-0000-00009C090000}"/>
    <cellStyle name="_서초삼익아파트도어,창 견적 9" xfId="1684" xr:uid="{00000000-0005-0000-0000-00009D090000}"/>
    <cellStyle name="_서초삼익아파트도어,창 견적 9 2" xfId="12600" xr:uid="{00000000-0005-0000-0000-00009E090000}"/>
    <cellStyle name="_서초삼익아파트도어,창 견적 9 2 2" xfId="12768" xr:uid="{00000000-0005-0000-0000-00009F090000}"/>
    <cellStyle name="_서초삼익아파트도어,창 견적 9 3" xfId="12684" xr:uid="{00000000-0005-0000-0000-0000A0090000}"/>
    <cellStyle name="_서초트라팰리스(평형별내역)" xfId="1685" xr:uid="{00000000-0005-0000-0000-0000A1090000}"/>
    <cellStyle name="_서초트라팰리스(평형별내역) 10" xfId="1686" xr:uid="{00000000-0005-0000-0000-0000A2090000}"/>
    <cellStyle name="_서초트라팰리스(평형별내역) 11" xfId="1687" xr:uid="{00000000-0005-0000-0000-0000A3090000}"/>
    <cellStyle name="_서초트라팰리스(평형별내역) 12" xfId="1688" xr:uid="{00000000-0005-0000-0000-0000A4090000}"/>
    <cellStyle name="_서초트라팰리스(평형별내역) 13" xfId="1689" xr:uid="{00000000-0005-0000-0000-0000A5090000}"/>
    <cellStyle name="_서초트라팰리스(평형별내역) 14" xfId="1690" xr:uid="{00000000-0005-0000-0000-0000A6090000}"/>
    <cellStyle name="_서초트라팰리스(평형별내역) 15" xfId="1691" xr:uid="{00000000-0005-0000-0000-0000A7090000}"/>
    <cellStyle name="_서초트라팰리스(평형별내역) 16" xfId="1692" xr:uid="{00000000-0005-0000-0000-0000A8090000}"/>
    <cellStyle name="_서초트라팰리스(평형별내역) 17" xfId="1693" xr:uid="{00000000-0005-0000-0000-0000A9090000}"/>
    <cellStyle name="_서초트라팰리스(평형별내역) 18" xfId="1694" xr:uid="{00000000-0005-0000-0000-0000AA090000}"/>
    <cellStyle name="_서초트라팰리스(평형별내역) 19" xfId="1695" xr:uid="{00000000-0005-0000-0000-0000AB090000}"/>
    <cellStyle name="_서초트라팰리스(평형별내역) 2" xfId="1696" xr:uid="{00000000-0005-0000-0000-0000AC090000}"/>
    <cellStyle name="_서초트라팰리스(평형별내역) 20" xfId="1697" xr:uid="{00000000-0005-0000-0000-0000AD090000}"/>
    <cellStyle name="_서초트라팰리스(평형별내역) 21" xfId="1698" xr:uid="{00000000-0005-0000-0000-0000AE090000}"/>
    <cellStyle name="_서초트라팰리스(평형별내역) 22" xfId="1699" xr:uid="{00000000-0005-0000-0000-0000AF090000}"/>
    <cellStyle name="_서초트라팰리스(평형별내역) 23" xfId="1700" xr:uid="{00000000-0005-0000-0000-0000B0090000}"/>
    <cellStyle name="_서초트라팰리스(평형별내역) 24" xfId="1701" xr:uid="{00000000-0005-0000-0000-0000B1090000}"/>
    <cellStyle name="_서초트라팰리스(평형별내역) 25" xfId="1702" xr:uid="{00000000-0005-0000-0000-0000B2090000}"/>
    <cellStyle name="_서초트라팰리스(평형별내역) 26" xfId="1703" xr:uid="{00000000-0005-0000-0000-0000B3090000}"/>
    <cellStyle name="_서초트라팰리스(평형별내역) 27" xfId="1704" xr:uid="{00000000-0005-0000-0000-0000B4090000}"/>
    <cellStyle name="_서초트라팰리스(평형별내역) 28" xfId="1705" xr:uid="{00000000-0005-0000-0000-0000B5090000}"/>
    <cellStyle name="_서초트라팰리스(평형별내역) 29" xfId="1706" xr:uid="{00000000-0005-0000-0000-0000B6090000}"/>
    <cellStyle name="_서초트라팰리스(평형별내역) 3" xfId="1707" xr:uid="{00000000-0005-0000-0000-0000B7090000}"/>
    <cellStyle name="_서초트라팰리스(평형별내역) 30" xfId="1708" xr:uid="{00000000-0005-0000-0000-0000B8090000}"/>
    <cellStyle name="_서초트라팰리스(평형별내역) 31" xfId="1709" xr:uid="{00000000-0005-0000-0000-0000B9090000}"/>
    <cellStyle name="_서초트라팰리스(평형별내역) 4" xfId="1710" xr:uid="{00000000-0005-0000-0000-0000BA090000}"/>
    <cellStyle name="_서초트라팰리스(평형별내역) 5" xfId="1711" xr:uid="{00000000-0005-0000-0000-0000BB090000}"/>
    <cellStyle name="_서초트라팰리스(평형별내역) 6" xfId="1712" xr:uid="{00000000-0005-0000-0000-0000BC090000}"/>
    <cellStyle name="_서초트라팰리스(평형별내역) 7" xfId="1713" xr:uid="{00000000-0005-0000-0000-0000BD090000}"/>
    <cellStyle name="_서초트라팰리스(평형별내역) 8" xfId="1714" xr:uid="{00000000-0005-0000-0000-0000BE090000}"/>
    <cellStyle name="_서초트라팰리스(평형별내역) 9" xfId="1715" xr:uid="{00000000-0005-0000-0000-0000BF090000}"/>
    <cellStyle name="_석자재" xfId="1716" xr:uid="{00000000-0005-0000-0000-0000C0090000}"/>
    <cellStyle name="_설계변경내역서(동두천7)-건축준공정산" xfId="1717" xr:uid="{00000000-0005-0000-0000-0000C1090000}"/>
    <cellStyle name="_설계변경내역서(동두천7)-건축준공정산_Book1" xfId="1718" xr:uid="{00000000-0005-0000-0000-0000C2090000}"/>
    <cellStyle name="_성내동주상복합개략" xfId="1719" xr:uid="{00000000-0005-0000-0000-0000C3090000}"/>
    <cellStyle name="_성환우회실행추정" xfId="1720" xr:uid="{00000000-0005-0000-0000-0000C4090000}"/>
    <cellStyle name="_성환우회투찰" xfId="1721" xr:uid="{00000000-0005-0000-0000-0000C5090000}"/>
    <cellStyle name="_세부 일위대가 작성 관련-2" xfId="1722" xr:uid="{00000000-0005-0000-0000-0000C6090000}"/>
    <cellStyle name="_소향투찰" xfId="1723" xr:uid="{00000000-0005-0000-0000-0000C7090000}"/>
    <cellStyle name="_소향투찰_■당진iaan-실행예산 토목(-견적예산팀)" xfId="1724" xr:uid="{00000000-0005-0000-0000-0000C8090000}"/>
    <cellStyle name="_소향투찰_■대구진천iaan - 실행예산 토목(견적예산팀)" xfId="1725" xr:uid="{00000000-0005-0000-0000-0000C9090000}"/>
    <cellStyle name="_소향투찰_강남순환실행" xfId="1726" xr:uid="{00000000-0005-0000-0000-0000CA090000}"/>
    <cellStyle name="_소향투찰_강남순환실행_■당진iaan-실행예산 토목(-견적예산팀)" xfId="1727" xr:uid="{00000000-0005-0000-0000-0000CB090000}"/>
    <cellStyle name="_소향투찰_강남순환실행_■대구진천iaan - 실행예산 토목(견적예산팀)" xfId="1728" xr:uid="{00000000-0005-0000-0000-0000CC090000}"/>
    <cellStyle name="_소향투찰_경춘선3실행추정(당초)" xfId="1729" xr:uid="{00000000-0005-0000-0000-0000CD090000}"/>
    <cellStyle name="_소향투찰_경춘선3실행추정(당초)_■당진iaan-실행예산 토목(-견적예산팀)" xfId="1730" xr:uid="{00000000-0005-0000-0000-0000CE090000}"/>
    <cellStyle name="_소향투찰_경춘선3실행추정(당초)_■대구진천iaan - 실행예산 토목(견적예산팀)" xfId="1731" xr:uid="{00000000-0005-0000-0000-0000CF090000}"/>
    <cellStyle name="_소향투찰_경춘선3투찰" xfId="1732" xr:uid="{00000000-0005-0000-0000-0000D0090000}"/>
    <cellStyle name="_소향투찰_경춘선3투찰_■당진iaan-실행예산 토목(-견적예산팀)" xfId="1733" xr:uid="{00000000-0005-0000-0000-0000D1090000}"/>
    <cellStyle name="_소향투찰_경춘선3투찰_■대구진천iaan - 실행예산 토목(견적예산팀)" xfId="1734" xr:uid="{00000000-0005-0000-0000-0000D2090000}"/>
    <cellStyle name="_소향투찰_덕포연하실행추정" xfId="1735" xr:uid="{00000000-0005-0000-0000-0000D3090000}"/>
    <cellStyle name="_소향투찰_덕포연하실행추정_■당진iaan-실행예산 토목(-견적예산팀)" xfId="1736" xr:uid="{00000000-0005-0000-0000-0000D4090000}"/>
    <cellStyle name="_소향투찰_덕포연하실행추정_■대구진천iaan - 실행예산 토목(견적예산팀)" xfId="1737" xr:uid="{00000000-0005-0000-0000-0000D5090000}"/>
    <cellStyle name="_소향투찰_덕포연하투찰" xfId="1738" xr:uid="{00000000-0005-0000-0000-0000D6090000}"/>
    <cellStyle name="_소향투찰_덕포연하투찰(최저가)" xfId="1739" xr:uid="{00000000-0005-0000-0000-0000D7090000}"/>
    <cellStyle name="_소향투찰_덕포연하투찰(최저가)_■당진iaan-실행예산 토목(-견적예산팀)" xfId="1740" xr:uid="{00000000-0005-0000-0000-0000D8090000}"/>
    <cellStyle name="_소향투찰_덕포연하투찰(최저가)_■대구진천iaan - 실행예산 토목(견적예산팀)" xfId="1741" xr:uid="{00000000-0005-0000-0000-0000D9090000}"/>
    <cellStyle name="_소향투찰_덕포연하투찰_■당진iaan-실행예산 토목(-견적예산팀)" xfId="1742" xr:uid="{00000000-0005-0000-0000-0000DA090000}"/>
    <cellStyle name="_소향투찰_덕포연하투찰_■대구진천iaan - 실행예산 토목(견적예산팀)" xfId="1743" xr:uid="{00000000-0005-0000-0000-0000DB090000}"/>
    <cellStyle name="_소향투찰_보령우회투찰" xfId="1744" xr:uid="{00000000-0005-0000-0000-0000DC090000}"/>
    <cellStyle name="_소향투찰_보령우회투찰_■당진iaan-실행예산 토목(-견적예산팀)" xfId="1745" xr:uid="{00000000-0005-0000-0000-0000DD090000}"/>
    <cellStyle name="_소향투찰_보령우회투찰_■대구진천iaan - 실행예산 토목(견적예산팀)" xfId="1746" xr:uid="{00000000-0005-0000-0000-0000DE090000}"/>
    <cellStyle name="_소향투찰_장안발안실행추정" xfId="1747" xr:uid="{00000000-0005-0000-0000-0000DF090000}"/>
    <cellStyle name="_소향투찰_장안발안실행추정_■당진iaan-실행예산 토목(-견적예산팀)" xfId="1748" xr:uid="{00000000-0005-0000-0000-0000E0090000}"/>
    <cellStyle name="_소향투찰_장안발안실행추정_■대구진천iaan - 실행예산 토목(견적예산팀)" xfId="1749" xr:uid="{00000000-0005-0000-0000-0000E1090000}"/>
    <cellStyle name="_소향투찰_장안발안투찰" xfId="1750" xr:uid="{00000000-0005-0000-0000-0000E2090000}"/>
    <cellStyle name="_소향투찰_장안발안투찰_■당진iaan-실행예산 토목(-견적예산팀)" xfId="1751" xr:uid="{00000000-0005-0000-0000-0000E3090000}"/>
    <cellStyle name="_소향투찰_장안발안투찰_■대구진천iaan - 실행예산 토목(견적예산팀)" xfId="1752" xr:uid="{00000000-0005-0000-0000-0000E4090000}"/>
    <cellStyle name="_소향투찰_현리신팔실행추정" xfId="1753" xr:uid="{00000000-0005-0000-0000-0000E5090000}"/>
    <cellStyle name="_소향투찰_현리신팔실행추정_■당진iaan-실행예산 토목(-견적예산팀)" xfId="1754" xr:uid="{00000000-0005-0000-0000-0000E6090000}"/>
    <cellStyle name="_소향투찰_현리신팔실행추정_■대구진천iaan - 실행예산 토목(견적예산팀)" xfId="1755" xr:uid="{00000000-0005-0000-0000-0000E7090000}"/>
    <cellStyle name="_소향투찰_현리신팔투찰" xfId="1756" xr:uid="{00000000-0005-0000-0000-0000E8090000}"/>
    <cellStyle name="_소향투찰_현리신팔투찰_■당진iaan-실행예산 토목(-견적예산팀)" xfId="1757" xr:uid="{00000000-0005-0000-0000-0000E9090000}"/>
    <cellStyle name="_소향투찰_현리신팔투찰_■대구진천iaan - 실행예산 토목(견적예산팀)" xfId="1758" xr:uid="{00000000-0005-0000-0000-0000EA090000}"/>
    <cellStyle name="_송도공사분석3" xfId="1759" xr:uid="{00000000-0005-0000-0000-0000EB090000}"/>
    <cellStyle name="_송도금융비" xfId="1760" xr:uid="{00000000-0005-0000-0000-0000EC090000}"/>
    <cellStyle name="_송산고(백산하도급포함)" xfId="1761" xr:uid="{00000000-0005-0000-0000-0000ED090000}"/>
    <cellStyle name="_수량" xfId="11099" xr:uid="{00000000-0005-0000-0000-0000EE090000}"/>
    <cellStyle name="_수량_1" xfId="11100" xr:uid="{00000000-0005-0000-0000-0000EF090000}"/>
    <cellStyle name="_수량_2" xfId="11101" xr:uid="{00000000-0005-0000-0000-0000F0090000}"/>
    <cellStyle name="_수량1" xfId="11102" xr:uid="{00000000-0005-0000-0000-0000F1090000}"/>
    <cellStyle name="_수량1_1" xfId="11103" xr:uid="{00000000-0005-0000-0000-0000F2090000}"/>
    <cellStyle name="_수량2" xfId="11104" xr:uid="{00000000-0005-0000-0000-0000F3090000}"/>
    <cellStyle name="_수량2_1" xfId="11105" xr:uid="{00000000-0005-0000-0000-0000F4090000}"/>
    <cellStyle name="_수량last" xfId="11106" xr:uid="{00000000-0005-0000-0000-0000F5090000}"/>
    <cellStyle name="_수량last_1" xfId="11107" xr:uid="{00000000-0005-0000-0000-0000F6090000}"/>
    <cellStyle name="_수량last_2" xfId="11108" xr:uid="{00000000-0005-0000-0000-0000F7090000}"/>
    <cellStyle name="_수량제목" xfId="1762" xr:uid="{00000000-0005-0000-0000-0000F8090000}"/>
    <cellStyle name="_수량제목_내역서" xfId="1763" xr:uid="{00000000-0005-0000-0000-0000F9090000}"/>
    <cellStyle name="_수정갑지" xfId="1764" xr:uid="{00000000-0005-0000-0000-0000FA090000}"/>
    <cellStyle name="_식사동실행" xfId="1765" xr:uid="{00000000-0005-0000-0000-0000FB090000}"/>
    <cellStyle name="_신양산동부산" xfId="1766" xr:uid="{00000000-0005-0000-0000-0000FC090000}"/>
    <cellStyle name="_신양산동부산_■당진iaan-실행예산 토목(-견적예산팀)" xfId="1767" xr:uid="{00000000-0005-0000-0000-0000FD090000}"/>
    <cellStyle name="_신양산동부산_■대구진천iaan - 실행예산 토목(견적예산팀)" xfId="1768" xr:uid="{00000000-0005-0000-0000-0000FE090000}"/>
    <cellStyle name="_신양산동부산_반곡~개야간" xfId="1769" xr:uid="{00000000-0005-0000-0000-0000FF090000}"/>
    <cellStyle name="_신양산동부산_반곡~개야간_■당진iaan-실행예산 토목(-견적예산팀)" xfId="1770" xr:uid="{00000000-0005-0000-0000-0000000A0000}"/>
    <cellStyle name="_신양산동부산_반곡~개야간_■대구진천iaan - 실행예산 토목(견적예산팀)" xfId="1771" xr:uid="{00000000-0005-0000-0000-0000010A0000}"/>
    <cellStyle name="_신중점현장20020810굴포천" xfId="1772" xr:uid="{00000000-0005-0000-0000-0000020A0000}"/>
    <cellStyle name="_신태백(가실행)" xfId="1773" xr:uid="{00000000-0005-0000-0000-0000030A0000}"/>
    <cellStyle name="_신태백(가실행)_1" xfId="1774" xr:uid="{00000000-0005-0000-0000-0000040A0000}"/>
    <cellStyle name="_신태백(가실행)_1_Book1" xfId="1775" xr:uid="{00000000-0005-0000-0000-0000050A0000}"/>
    <cellStyle name="_신태백(가실행)_1_경찰서-터미널간도로(투찰)②" xfId="1776" xr:uid="{00000000-0005-0000-0000-0000060A0000}"/>
    <cellStyle name="_신태백(가실행)_1_경찰서-터미널간도로(투찰)②_Book1" xfId="1777" xr:uid="{00000000-0005-0000-0000-0000070A0000}"/>
    <cellStyle name="_신태백(가실행)_1_경찰서-터미널간도로(투찰)②_마현생창(동양고속)" xfId="1778" xr:uid="{00000000-0005-0000-0000-0000080A0000}"/>
    <cellStyle name="_신태백(가실행)_1_경찰서-터미널간도로(투찰)②_마현생창(동양고속)_Book1" xfId="1779" xr:uid="{00000000-0005-0000-0000-0000090A0000}"/>
    <cellStyle name="_신태백(가실행)_1_경찰서-터미널간도로(투찰)②_마현생창(동양고속)_왜관-태평건설" xfId="1780" xr:uid="{00000000-0005-0000-0000-00000A0A0000}"/>
    <cellStyle name="_신태백(가실행)_1_경찰서-터미널간도로(투찰)②_마현생창(동양고속)_왜관-태평건설_Book1" xfId="1781" xr:uid="{00000000-0005-0000-0000-00000B0A0000}"/>
    <cellStyle name="_신태백(가실행)_1_경찰서-터미널간도로(투찰)②_마현생창(동양고속)_왜관-태평건설_청주사직골조(최종확정)" xfId="1782" xr:uid="{00000000-0005-0000-0000-00000C0A0000}"/>
    <cellStyle name="_신태백(가실행)_1_경찰서-터미널간도로(투찰)②_마현생창(동양고속)_청주사직골조(최종확정)" xfId="1783" xr:uid="{00000000-0005-0000-0000-00000D0A0000}"/>
    <cellStyle name="_신태백(가실행)_1_경찰서-터미널간도로(투찰)②_왜관-태평건설" xfId="1784" xr:uid="{00000000-0005-0000-0000-00000E0A0000}"/>
    <cellStyle name="_신태백(가실행)_1_경찰서-터미널간도로(투찰)②_왜관-태평건설_Book1" xfId="1785" xr:uid="{00000000-0005-0000-0000-00000F0A0000}"/>
    <cellStyle name="_신태백(가실행)_1_경찰서-터미널간도로(투찰)②_왜관-태평건설_청주사직골조(최종확정)" xfId="1786" xr:uid="{00000000-0005-0000-0000-0000100A0000}"/>
    <cellStyle name="_신태백(가실행)_1_경찰서-터미널간도로(투찰)②_청주사직골조(최종확정)" xfId="1787" xr:uid="{00000000-0005-0000-0000-0000110A0000}"/>
    <cellStyle name="_신태백(가실행)_1_마현생창(동양고속)" xfId="1788" xr:uid="{00000000-0005-0000-0000-0000120A0000}"/>
    <cellStyle name="_신태백(가실행)_1_마현생창(동양고속)_Book1" xfId="1789" xr:uid="{00000000-0005-0000-0000-0000130A0000}"/>
    <cellStyle name="_신태백(가실행)_1_마현생창(동양고속)_왜관-태평건설" xfId="1790" xr:uid="{00000000-0005-0000-0000-0000140A0000}"/>
    <cellStyle name="_신태백(가실행)_1_마현생창(동양고속)_왜관-태평건설_Book1" xfId="1791" xr:uid="{00000000-0005-0000-0000-0000150A0000}"/>
    <cellStyle name="_신태백(가실행)_1_마현생창(동양고속)_왜관-태평건설_청주사직골조(최종확정)" xfId="1792" xr:uid="{00000000-0005-0000-0000-0000160A0000}"/>
    <cellStyle name="_신태백(가실행)_1_마현생창(동양고속)_청주사직골조(최종확정)" xfId="1793" xr:uid="{00000000-0005-0000-0000-0000170A0000}"/>
    <cellStyle name="_신태백(가실행)_1_봉무지방산업단지도로(투찰)②" xfId="1794" xr:uid="{00000000-0005-0000-0000-0000180A0000}"/>
    <cellStyle name="_신태백(가실행)_1_봉무지방산업단지도로(투찰)②_Book1" xfId="1795" xr:uid="{00000000-0005-0000-0000-0000190A0000}"/>
    <cellStyle name="_신태백(가실행)_1_봉무지방산업단지도로(투찰)②_마현생창(동양고속)" xfId="1796" xr:uid="{00000000-0005-0000-0000-00001A0A0000}"/>
    <cellStyle name="_신태백(가실행)_1_봉무지방산업단지도로(투찰)②_마현생창(동양고속)_Book1" xfId="1797" xr:uid="{00000000-0005-0000-0000-00001B0A0000}"/>
    <cellStyle name="_신태백(가실행)_1_봉무지방산업단지도로(투찰)②_마현생창(동양고속)_왜관-태평건설" xfId="1798" xr:uid="{00000000-0005-0000-0000-00001C0A0000}"/>
    <cellStyle name="_신태백(가실행)_1_봉무지방산업단지도로(투찰)②_마현생창(동양고속)_왜관-태평건설_Book1" xfId="1799" xr:uid="{00000000-0005-0000-0000-00001D0A0000}"/>
    <cellStyle name="_신태백(가실행)_1_봉무지방산업단지도로(투찰)②_마현생창(동양고속)_왜관-태평건설_청주사직골조(최종확정)" xfId="1800" xr:uid="{00000000-0005-0000-0000-00001E0A0000}"/>
    <cellStyle name="_신태백(가실행)_1_봉무지방산업단지도로(투찰)②_마현생창(동양고속)_청주사직골조(최종확정)" xfId="1801" xr:uid="{00000000-0005-0000-0000-00001F0A0000}"/>
    <cellStyle name="_신태백(가실행)_1_봉무지방산업단지도로(투찰)②_왜관-태평건설" xfId="1802" xr:uid="{00000000-0005-0000-0000-0000200A0000}"/>
    <cellStyle name="_신태백(가실행)_1_봉무지방산업단지도로(투찰)②_왜관-태평건설_Book1" xfId="1803" xr:uid="{00000000-0005-0000-0000-0000210A0000}"/>
    <cellStyle name="_신태백(가실행)_1_봉무지방산업단지도로(투찰)②_왜관-태평건설_청주사직골조(최종확정)" xfId="1804" xr:uid="{00000000-0005-0000-0000-0000220A0000}"/>
    <cellStyle name="_신태백(가실행)_1_봉무지방산업단지도로(투찰)②_청주사직골조(최종확정)" xfId="1805" xr:uid="{00000000-0005-0000-0000-0000230A0000}"/>
    <cellStyle name="_신태백(가실행)_1_봉무지방산업단지도로(투찰)②+0.250%" xfId="1806" xr:uid="{00000000-0005-0000-0000-0000240A0000}"/>
    <cellStyle name="_신태백(가실행)_1_봉무지방산업단지도로(투찰)②+0.250%_Book1" xfId="1807" xr:uid="{00000000-0005-0000-0000-0000250A0000}"/>
    <cellStyle name="_신태백(가실행)_1_봉무지방산업단지도로(투찰)②+0.250%_마현생창(동양고속)" xfId="1808" xr:uid="{00000000-0005-0000-0000-0000260A0000}"/>
    <cellStyle name="_신태백(가실행)_1_봉무지방산업단지도로(투찰)②+0.250%_마현생창(동양고속)_Book1" xfId="1809" xr:uid="{00000000-0005-0000-0000-0000270A0000}"/>
    <cellStyle name="_신태백(가실행)_1_봉무지방산업단지도로(투찰)②+0.250%_마현생창(동양고속)_왜관-태평건설" xfId="1810" xr:uid="{00000000-0005-0000-0000-0000280A0000}"/>
    <cellStyle name="_신태백(가실행)_1_봉무지방산업단지도로(투찰)②+0.250%_마현생창(동양고속)_왜관-태평건설_Book1" xfId="1811" xr:uid="{00000000-0005-0000-0000-0000290A0000}"/>
    <cellStyle name="_신태백(가실행)_1_봉무지방산업단지도로(투찰)②+0.250%_마현생창(동양고속)_왜관-태평건설_청주사직골조(최종확정)" xfId="1812" xr:uid="{00000000-0005-0000-0000-00002A0A0000}"/>
    <cellStyle name="_신태백(가실행)_1_봉무지방산업단지도로(투찰)②+0.250%_마현생창(동양고속)_청주사직골조(최종확정)" xfId="1813" xr:uid="{00000000-0005-0000-0000-00002B0A0000}"/>
    <cellStyle name="_신태백(가실행)_1_봉무지방산업단지도로(투찰)②+0.250%_왜관-태평건설" xfId="1814" xr:uid="{00000000-0005-0000-0000-00002C0A0000}"/>
    <cellStyle name="_신태백(가실행)_1_봉무지방산업단지도로(투찰)②+0.250%_왜관-태평건설_Book1" xfId="1815" xr:uid="{00000000-0005-0000-0000-00002D0A0000}"/>
    <cellStyle name="_신태백(가실행)_1_봉무지방산업단지도로(투찰)②+0.250%_왜관-태평건설_청주사직골조(최종확정)" xfId="1816" xr:uid="{00000000-0005-0000-0000-00002E0A0000}"/>
    <cellStyle name="_신태백(가실행)_1_봉무지방산업단지도로(투찰)②+0.250%_청주사직골조(최종확정)" xfId="1817" xr:uid="{00000000-0005-0000-0000-00002F0A0000}"/>
    <cellStyle name="_신태백(가실행)_1_왜관-태평건설" xfId="1818" xr:uid="{00000000-0005-0000-0000-0000300A0000}"/>
    <cellStyle name="_신태백(가실행)_1_왜관-태평건설_Book1" xfId="1819" xr:uid="{00000000-0005-0000-0000-0000310A0000}"/>
    <cellStyle name="_신태백(가실행)_1_왜관-태평건설_청주사직골조(최종확정)" xfId="1820" xr:uid="{00000000-0005-0000-0000-0000320A0000}"/>
    <cellStyle name="_신태백(가실행)_1_청주사직골조(최종확정)" xfId="1821" xr:uid="{00000000-0005-0000-0000-0000330A0000}"/>
    <cellStyle name="_신태백(가실행)_1_합덕-신례원(2공구)투찰" xfId="1822" xr:uid="{00000000-0005-0000-0000-0000340A0000}"/>
    <cellStyle name="_신태백(가실행)_1_합덕-신례원(2공구)투찰_Book1" xfId="1823" xr:uid="{00000000-0005-0000-0000-0000350A0000}"/>
    <cellStyle name="_신태백(가실행)_1_합덕-신례원(2공구)투찰_경찰서-터미널간도로(투찰)②" xfId="1824" xr:uid="{00000000-0005-0000-0000-0000360A0000}"/>
    <cellStyle name="_신태백(가실행)_1_합덕-신례원(2공구)투찰_경찰서-터미널간도로(투찰)②_Book1" xfId="1825" xr:uid="{00000000-0005-0000-0000-0000370A0000}"/>
    <cellStyle name="_신태백(가실행)_1_합덕-신례원(2공구)투찰_경찰서-터미널간도로(투찰)②_마현생창(동양고속)" xfId="1826" xr:uid="{00000000-0005-0000-0000-0000380A0000}"/>
    <cellStyle name="_신태백(가실행)_1_합덕-신례원(2공구)투찰_경찰서-터미널간도로(투찰)②_마현생창(동양고속)_Book1" xfId="1827" xr:uid="{00000000-0005-0000-0000-0000390A0000}"/>
    <cellStyle name="_신태백(가실행)_1_합덕-신례원(2공구)투찰_경찰서-터미널간도로(투찰)②_마현생창(동양고속)_왜관-태평건설" xfId="1828" xr:uid="{00000000-0005-0000-0000-00003A0A0000}"/>
    <cellStyle name="_신태백(가실행)_1_합덕-신례원(2공구)투찰_경찰서-터미널간도로(투찰)②_마현생창(동양고속)_왜관-태평건설_Book1" xfId="1829" xr:uid="{00000000-0005-0000-0000-00003B0A0000}"/>
    <cellStyle name="_신태백(가실행)_1_합덕-신례원(2공구)투찰_경찰서-터미널간도로(투찰)②_마현생창(동양고속)_왜관-태평건설_청주사직골조(최종확정)" xfId="1830" xr:uid="{00000000-0005-0000-0000-00003C0A0000}"/>
    <cellStyle name="_신태백(가실행)_1_합덕-신례원(2공구)투찰_경찰서-터미널간도로(투찰)②_마현생창(동양고속)_청주사직골조(최종확정)" xfId="1831" xr:uid="{00000000-0005-0000-0000-00003D0A0000}"/>
    <cellStyle name="_신태백(가실행)_1_합덕-신례원(2공구)투찰_경찰서-터미널간도로(투찰)②_왜관-태평건설" xfId="1832" xr:uid="{00000000-0005-0000-0000-00003E0A0000}"/>
    <cellStyle name="_신태백(가실행)_1_합덕-신례원(2공구)투찰_경찰서-터미널간도로(투찰)②_왜관-태평건설_Book1" xfId="1833" xr:uid="{00000000-0005-0000-0000-00003F0A0000}"/>
    <cellStyle name="_신태백(가실행)_1_합덕-신례원(2공구)투찰_경찰서-터미널간도로(투찰)②_왜관-태평건설_청주사직골조(최종확정)" xfId="1834" xr:uid="{00000000-0005-0000-0000-0000400A0000}"/>
    <cellStyle name="_신태백(가실행)_1_합덕-신례원(2공구)투찰_경찰서-터미널간도로(투찰)②_청주사직골조(최종확정)" xfId="1835" xr:uid="{00000000-0005-0000-0000-0000410A0000}"/>
    <cellStyle name="_신태백(가실행)_1_합덕-신례원(2공구)투찰_마현생창(동양고속)" xfId="1836" xr:uid="{00000000-0005-0000-0000-0000420A0000}"/>
    <cellStyle name="_신태백(가실행)_1_합덕-신례원(2공구)투찰_마현생창(동양고속)_Book1" xfId="1837" xr:uid="{00000000-0005-0000-0000-0000430A0000}"/>
    <cellStyle name="_신태백(가실행)_1_합덕-신례원(2공구)투찰_마현생창(동양고속)_왜관-태평건설" xfId="1838" xr:uid="{00000000-0005-0000-0000-0000440A0000}"/>
    <cellStyle name="_신태백(가실행)_1_합덕-신례원(2공구)투찰_마현생창(동양고속)_왜관-태평건설_Book1" xfId="1839" xr:uid="{00000000-0005-0000-0000-0000450A0000}"/>
    <cellStyle name="_신태백(가실행)_1_합덕-신례원(2공구)투찰_마현생창(동양고속)_왜관-태평건설_청주사직골조(최종확정)" xfId="1840" xr:uid="{00000000-0005-0000-0000-0000460A0000}"/>
    <cellStyle name="_신태백(가실행)_1_합덕-신례원(2공구)투찰_마현생창(동양고속)_청주사직골조(최종확정)" xfId="1841" xr:uid="{00000000-0005-0000-0000-0000470A0000}"/>
    <cellStyle name="_신태백(가실행)_1_합덕-신례원(2공구)투찰_봉무지방산업단지도로(투찰)②" xfId="1842" xr:uid="{00000000-0005-0000-0000-0000480A0000}"/>
    <cellStyle name="_신태백(가실행)_1_합덕-신례원(2공구)투찰_봉무지방산업단지도로(투찰)②_Book1" xfId="1843" xr:uid="{00000000-0005-0000-0000-0000490A0000}"/>
    <cellStyle name="_신태백(가실행)_1_합덕-신례원(2공구)투찰_봉무지방산업단지도로(투찰)②_마현생창(동양고속)" xfId="1844" xr:uid="{00000000-0005-0000-0000-00004A0A0000}"/>
    <cellStyle name="_신태백(가실행)_1_합덕-신례원(2공구)투찰_봉무지방산업단지도로(투찰)②_마현생창(동양고속)_Book1" xfId="1845" xr:uid="{00000000-0005-0000-0000-00004B0A0000}"/>
    <cellStyle name="_신태백(가실행)_1_합덕-신례원(2공구)투찰_봉무지방산업단지도로(투찰)②_마현생창(동양고속)_왜관-태평건설" xfId="1846" xr:uid="{00000000-0005-0000-0000-00004C0A0000}"/>
    <cellStyle name="_신태백(가실행)_1_합덕-신례원(2공구)투찰_봉무지방산업단지도로(투찰)②_마현생창(동양고속)_왜관-태평건설_Book1" xfId="1847" xr:uid="{00000000-0005-0000-0000-00004D0A0000}"/>
    <cellStyle name="_신태백(가실행)_1_합덕-신례원(2공구)투찰_봉무지방산업단지도로(투찰)②_마현생창(동양고속)_왜관-태평건설_청주사직골조(최종확정)" xfId="1848" xr:uid="{00000000-0005-0000-0000-00004E0A0000}"/>
    <cellStyle name="_신태백(가실행)_1_합덕-신례원(2공구)투찰_봉무지방산업단지도로(투찰)②_마현생창(동양고속)_청주사직골조(최종확정)" xfId="1849" xr:uid="{00000000-0005-0000-0000-00004F0A0000}"/>
    <cellStyle name="_신태백(가실행)_1_합덕-신례원(2공구)투찰_봉무지방산업단지도로(투찰)②_왜관-태평건설" xfId="1850" xr:uid="{00000000-0005-0000-0000-0000500A0000}"/>
    <cellStyle name="_신태백(가실행)_1_합덕-신례원(2공구)투찰_봉무지방산업단지도로(투찰)②_왜관-태평건설_Book1" xfId="1851" xr:uid="{00000000-0005-0000-0000-0000510A0000}"/>
    <cellStyle name="_신태백(가실행)_1_합덕-신례원(2공구)투찰_봉무지방산업단지도로(투찰)②_왜관-태평건설_청주사직골조(최종확정)" xfId="1852" xr:uid="{00000000-0005-0000-0000-0000520A0000}"/>
    <cellStyle name="_신태백(가실행)_1_합덕-신례원(2공구)투찰_봉무지방산업단지도로(투찰)②_청주사직골조(최종확정)" xfId="1853" xr:uid="{00000000-0005-0000-0000-0000530A0000}"/>
    <cellStyle name="_신태백(가실행)_1_합덕-신례원(2공구)투찰_봉무지방산업단지도로(투찰)②+0.250%" xfId="1854" xr:uid="{00000000-0005-0000-0000-0000540A0000}"/>
    <cellStyle name="_신태백(가실행)_1_합덕-신례원(2공구)투찰_봉무지방산업단지도로(투찰)②+0.250%_Book1" xfId="1855" xr:uid="{00000000-0005-0000-0000-0000550A0000}"/>
    <cellStyle name="_신태백(가실행)_1_합덕-신례원(2공구)투찰_봉무지방산업단지도로(투찰)②+0.250%_마현생창(동양고속)" xfId="1856" xr:uid="{00000000-0005-0000-0000-0000560A0000}"/>
    <cellStyle name="_신태백(가실행)_1_합덕-신례원(2공구)투찰_봉무지방산업단지도로(투찰)②+0.250%_마현생창(동양고속)_Book1" xfId="1857" xr:uid="{00000000-0005-0000-0000-0000570A0000}"/>
    <cellStyle name="_신태백(가실행)_1_합덕-신례원(2공구)투찰_봉무지방산업단지도로(투찰)②+0.250%_마현생창(동양고속)_왜관-태평건설" xfId="1858" xr:uid="{00000000-0005-0000-0000-0000580A0000}"/>
    <cellStyle name="_신태백(가실행)_1_합덕-신례원(2공구)투찰_봉무지방산업단지도로(투찰)②+0.250%_마현생창(동양고속)_왜관-태평건설_Book1" xfId="1859" xr:uid="{00000000-0005-0000-0000-0000590A0000}"/>
    <cellStyle name="_신태백(가실행)_1_합덕-신례원(2공구)투찰_봉무지방산업단지도로(투찰)②+0.250%_마현생창(동양고속)_왜관-태평건설_청주사직골조(최종확정)" xfId="1860" xr:uid="{00000000-0005-0000-0000-00005A0A0000}"/>
    <cellStyle name="_신태백(가실행)_1_합덕-신례원(2공구)투찰_봉무지방산업단지도로(투찰)②+0.250%_마현생창(동양고속)_청주사직골조(최종확정)" xfId="1861" xr:uid="{00000000-0005-0000-0000-00005B0A0000}"/>
    <cellStyle name="_신태백(가실행)_1_합덕-신례원(2공구)투찰_봉무지방산업단지도로(투찰)②+0.250%_왜관-태평건설" xfId="1862" xr:uid="{00000000-0005-0000-0000-00005C0A0000}"/>
    <cellStyle name="_신태백(가실행)_1_합덕-신례원(2공구)투찰_봉무지방산업단지도로(투찰)②+0.250%_왜관-태평건설_Book1" xfId="1863" xr:uid="{00000000-0005-0000-0000-00005D0A0000}"/>
    <cellStyle name="_신태백(가실행)_1_합덕-신례원(2공구)투찰_봉무지방산업단지도로(투찰)②+0.250%_왜관-태평건설_청주사직골조(최종확정)" xfId="1864" xr:uid="{00000000-0005-0000-0000-00005E0A0000}"/>
    <cellStyle name="_신태백(가실행)_1_합덕-신례원(2공구)투찰_봉무지방산업단지도로(투찰)②+0.250%_청주사직골조(최종확정)" xfId="1865" xr:uid="{00000000-0005-0000-0000-00005F0A0000}"/>
    <cellStyle name="_신태백(가실행)_1_합덕-신례원(2공구)투찰_왜관-태평건설" xfId="1866" xr:uid="{00000000-0005-0000-0000-0000600A0000}"/>
    <cellStyle name="_신태백(가실행)_1_합덕-신례원(2공구)투찰_왜관-태평건설_Book1" xfId="1867" xr:uid="{00000000-0005-0000-0000-0000610A0000}"/>
    <cellStyle name="_신태백(가실행)_1_합덕-신례원(2공구)투찰_왜관-태평건설_청주사직골조(최종확정)" xfId="1868" xr:uid="{00000000-0005-0000-0000-0000620A0000}"/>
    <cellStyle name="_신태백(가실행)_1_합덕-신례원(2공구)투찰_청주사직골조(최종확정)" xfId="1869" xr:uid="{00000000-0005-0000-0000-0000630A0000}"/>
    <cellStyle name="_신태백(가실행)_1_합덕-신례원(2공구)투찰_합덕-신례원(2공구)투찰" xfId="1870" xr:uid="{00000000-0005-0000-0000-0000640A0000}"/>
    <cellStyle name="_신태백(가실행)_1_합덕-신례원(2공구)투찰_합덕-신례원(2공구)투찰_Book1" xfId="1871" xr:uid="{00000000-0005-0000-0000-0000650A0000}"/>
    <cellStyle name="_신태백(가실행)_1_합덕-신례원(2공구)투찰_합덕-신례원(2공구)투찰_경찰서-터미널간도로(투찰)②" xfId="1872" xr:uid="{00000000-0005-0000-0000-0000660A0000}"/>
    <cellStyle name="_신태백(가실행)_1_합덕-신례원(2공구)투찰_합덕-신례원(2공구)투찰_경찰서-터미널간도로(투찰)②_Book1" xfId="1873" xr:uid="{00000000-0005-0000-0000-0000670A0000}"/>
    <cellStyle name="_신태백(가실행)_1_합덕-신례원(2공구)투찰_합덕-신례원(2공구)투찰_경찰서-터미널간도로(투찰)②_마현생창(동양고속)" xfId="1874" xr:uid="{00000000-0005-0000-0000-0000680A0000}"/>
    <cellStyle name="_신태백(가실행)_1_합덕-신례원(2공구)투찰_합덕-신례원(2공구)투찰_경찰서-터미널간도로(투찰)②_마현생창(동양고속)_Book1" xfId="1875" xr:uid="{00000000-0005-0000-0000-0000690A0000}"/>
    <cellStyle name="_신태백(가실행)_1_합덕-신례원(2공구)투찰_합덕-신례원(2공구)투찰_경찰서-터미널간도로(투찰)②_마현생창(동양고속)_왜관-태평건설" xfId="1876" xr:uid="{00000000-0005-0000-0000-00006A0A0000}"/>
    <cellStyle name="_신태백(가실행)_1_합덕-신례원(2공구)투찰_합덕-신례원(2공구)투찰_경찰서-터미널간도로(투찰)②_마현생창(동양고속)_왜관-태평건설_Book1" xfId="1877" xr:uid="{00000000-0005-0000-0000-00006B0A0000}"/>
    <cellStyle name="_신태백(가실행)_1_합덕-신례원(2공구)투찰_합덕-신례원(2공구)투찰_경찰서-터미널간도로(투찰)②_마현생창(동양고속)_왜관-태평건설_청주사직골조(최종확정)" xfId="1878" xr:uid="{00000000-0005-0000-0000-00006C0A0000}"/>
    <cellStyle name="_신태백(가실행)_1_합덕-신례원(2공구)투찰_합덕-신례원(2공구)투찰_경찰서-터미널간도로(투찰)②_마현생창(동양고속)_청주사직골조(최종확정)" xfId="1879" xr:uid="{00000000-0005-0000-0000-00006D0A0000}"/>
    <cellStyle name="_신태백(가실행)_1_합덕-신례원(2공구)투찰_합덕-신례원(2공구)투찰_경찰서-터미널간도로(투찰)②_왜관-태평건설" xfId="1880" xr:uid="{00000000-0005-0000-0000-00006E0A0000}"/>
    <cellStyle name="_신태백(가실행)_1_합덕-신례원(2공구)투찰_합덕-신례원(2공구)투찰_경찰서-터미널간도로(투찰)②_왜관-태평건설_Book1" xfId="1881" xr:uid="{00000000-0005-0000-0000-00006F0A0000}"/>
    <cellStyle name="_신태백(가실행)_1_합덕-신례원(2공구)투찰_합덕-신례원(2공구)투찰_경찰서-터미널간도로(투찰)②_왜관-태평건설_청주사직골조(최종확정)" xfId="1882" xr:uid="{00000000-0005-0000-0000-0000700A0000}"/>
    <cellStyle name="_신태백(가실행)_1_합덕-신례원(2공구)투찰_합덕-신례원(2공구)투찰_경찰서-터미널간도로(투찰)②_청주사직골조(최종확정)" xfId="1883" xr:uid="{00000000-0005-0000-0000-0000710A0000}"/>
    <cellStyle name="_신태백(가실행)_1_합덕-신례원(2공구)투찰_합덕-신례원(2공구)투찰_마현생창(동양고속)" xfId="1884" xr:uid="{00000000-0005-0000-0000-0000720A0000}"/>
    <cellStyle name="_신태백(가실행)_1_합덕-신례원(2공구)투찰_합덕-신례원(2공구)투찰_마현생창(동양고속)_Book1" xfId="1885" xr:uid="{00000000-0005-0000-0000-0000730A0000}"/>
    <cellStyle name="_신태백(가실행)_1_합덕-신례원(2공구)투찰_합덕-신례원(2공구)투찰_마현생창(동양고속)_왜관-태평건설" xfId="1886" xr:uid="{00000000-0005-0000-0000-0000740A0000}"/>
    <cellStyle name="_신태백(가실행)_1_합덕-신례원(2공구)투찰_합덕-신례원(2공구)투찰_마현생창(동양고속)_왜관-태평건설_Book1" xfId="1887" xr:uid="{00000000-0005-0000-0000-0000750A0000}"/>
    <cellStyle name="_신태백(가실행)_1_합덕-신례원(2공구)투찰_합덕-신례원(2공구)투찰_마현생창(동양고속)_왜관-태평건설_청주사직골조(최종확정)" xfId="1888" xr:uid="{00000000-0005-0000-0000-0000760A0000}"/>
    <cellStyle name="_신태백(가실행)_1_합덕-신례원(2공구)투찰_합덕-신례원(2공구)투찰_마현생창(동양고속)_청주사직골조(최종확정)" xfId="1889" xr:uid="{00000000-0005-0000-0000-0000770A0000}"/>
    <cellStyle name="_신태백(가실행)_1_합덕-신례원(2공구)투찰_합덕-신례원(2공구)투찰_봉무지방산업단지도로(투찰)②" xfId="1890" xr:uid="{00000000-0005-0000-0000-0000780A0000}"/>
    <cellStyle name="_신태백(가실행)_1_합덕-신례원(2공구)투찰_합덕-신례원(2공구)투찰_봉무지방산업단지도로(투찰)②_Book1" xfId="1891" xr:uid="{00000000-0005-0000-0000-0000790A0000}"/>
    <cellStyle name="_신태백(가실행)_1_합덕-신례원(2공구)투찰_합덕-신례원(2공구)투찰_봉무지방산업단지도로(투찰)②_마현생창(동양고속)" xfId="1892" xr:uid="{00000000-0005-0000-0000-00007A0A0000}"/>
    <cellStyle name="_신태백(가실행)_1_합덕-신례원(2공구)투찰_합덕-신례원(2공구)투찰_봉무지방산업단지도로(투찰)②_마현생창(동양고속)_Book1" xfId="1893" xr:uid="{00000000-0005-0000-0000-00007B0A0000}"/>
    <cellStyle name="_신태백(가실행)_1_합덕-신례원(2공구)투찰_합덕-신례원(2공구)투찰_봉무지방산업단지도로(투찰)②_마현생창(동양고속)_왜관-태평건설" xfId="1894" xr:uid="{00000000-0005-0000-0000-00007C0A0000}"/>
    <cellStyle name="_신태백(가실행)_1_합덕-신례원(2공구)투찰_합덕-신례원(2공구)투찰_봉무지방산업단지도로(투찰)②_마현생창(동양고속)_왜관-태평건설_Book1" xfId="1895" xr:uid="{00000000-0005-0000-0000-00007D0A0000}"/>
    <cellStyle name="_신태백(가실행)_1_합덕-신례원(2공구)투찰_합덕-신례원(2공구)투찰_봉무지방산업단지도로(투찰)②_마현생창(동양고속)_왜관-태평건설_청주사직골조(최종확정)" xfId="1896" xr:uid="{00000000-0005-0000-0000-00007E0A0000}"/>
    <cellStyle name="_신태백(가실행)_1_합덕-신례원(2공구)투찰_합덕-신례원(2공구)투찰_봉무지방산업단지도로(투찰)②_마현생창(동양고속)_청주사직골조(최종확정)" xfId="1897" xr:uid="{00000000-0005-0000-0000-00007F0A0000}"/>
    <cellStyle name="_신태백(가실행)_1_합덕-신례원(2공구)투찰_합덕-신례원(2공구)투찰_봉무지방산업단지도로(투찰)②_왜관-태평건설" xfId="1898" xr:uid="{00000000-0005-0000-0000-0000800A0000}"/>
    <cellStyle name="_신태백(가실행)_1_합덕-신례원(2공구)투찰_합덕-신례원(2공구)투찰_봉무지방산업단지도로(투찰)②_왜관-태평건설_Book1" xfId="1899" xr:uid="{00000000-0005-0000-0000-0000810A0000}"/>
    <cellStyle name="_신태백(가실행)_1_합덕-신례원(2공구)투찰_합덕-신례원(2공구)투찰_봉무지방산업단지도로(투찰)②_왜관-태평건설_청주사직골조(최종확정)" xfId="1900" xr:uid="{00000000-0005-0000-0000-0000820A0000}"/>
    <cellStyle name="_신태백(가실행)_1_합덕-신례원(2공구)투찰_합덕-신례원(2공구)투찰_봉무지방산업단지도로(투찰)②_청주사직골조(최종확정)" xfId="1901" xr:uid="{00000000-0005-0000-0000-0000830A0000}"/>
    <cellStyle name="_신태백(가실행)_1_합덕-신례원(2공구)투찰_합덕-신례원(2공구)투찰_봉무지방산업단지도로(투찰)②+0.250%" xfId="1902" xr:uid="{00000000-0005-0000-0000-0000840A0000}"/>
    <cellStyle name="_신태백(가실행)_1_합덕-신례원(2공구)투찰_합덕-신례원(2공구)투찰_봉무지방산업단지도로(투찰)②+0.250%_Book1" xfId="1903" xr:uid="{00000000-0005-0000-0000-0000850A0000}"/>
    <cellStyle name="_신태백(가실행)_1_합덕-신례원(2공구)투찰_합덕-신례원(2공구)투찰_봉무지방산업단지도로(투찰)②+0.250%_마현생창(동양고속)" xfId="1904" xr:uid="{00000000-0005-0000-0000-0000860A0000}"/>
    <cellStyle name="_신태백(가실행)_1_합덕-신례원(2공구)투찰_합덕-신례원(2공구)투찰_봉무지방산업단지도로(투찰)②+0.250%_마현생창(동양고속)_Book1" xfId="1905" xr:uid="{00000000-0005-0000-0000-0000870A0000}"/>
    <cellStyle name="_신태백(가실행)_1_합덕-신례원(2공구)투찰_합덕-신례원(2공구)투찰_봉무지방산업단지도로(투찰)②+0.250%_마현생창(동양고속)_왜관-태평건설" xfId="1906" xr:uid="{00000000-0005-0000-0000-0000880A0000}"/>
    <cellStyle name="_신태백(가실행)_1_합덕-신례원(2공구)투찰_합덕-신례원(2공구)투찰_봉무지방산업단지도로(투찰)②+0.250%_마현생창(동양고속)_왜관-태평건설_Book1" xfId="1907" xr:uid="{00000000-0005-0000-0000-0000890A0000}"/>
    <cellStyle name="_신태백(가실행)_1_합덕-신례원(2공구)투찰_합덕-신례원(2공구)투찰_봉무지방산업단지도로(투찰)②+0.250%_마현생창(동양고속)_왜관-태평건설_청주사직골조(최종확정)" xfId="1908" xr:uid="{00000000-0005-0000-0000-00008A0A0000}"/>
    <cellStyle name="_신태백(가실행)_1_합덕-신례원(2공구)투찰_합덕-신례원(2공구)투찰_봉무지방산업단지도로(투찰)②+0.250%_마현생창(동양고속)_청주사직골조(최종확정)" xfId="1909" xr:uid="{00000000-0005-0000-0000-00008B0A0000}"/>
    <cellStyle name="_신태백(가실행)_1_합덕-신례원(2공구)투찰_합덕-신례원(2공구)투찰_봉무지방산업단지도로(투찰)②+0.250%_왜관-태평건설" xfId="1910" xr:uid="{00000000-0005-0000-0000-00008C0A0000}"/>
    <cellStyle name="_신태백(가실행)_1_합덕-신례원(2공구)투찰_합덕-신례원(2공구)투찰_봉무지방산업단지도로(투찰)②+0.250%_왜관-태평건설_Book1" xfId="1911" xr:uid="{00000000-0005-0000-0000-00008D0A0000}"/>
    <cellStyle name="_신태백(가실행)_1_합덕-신례원(2공구)투찰_합덕-신례원(2공구)투찰_봉무지방산업단지도로(투찰)②+0.250%_왜관-태평건설_청주사직골조(최종확정)" xfId="1912" xr:uid="{00000000-0005-0000-0000-00008E0A0000}"/>
    <cellStyle name="_신태백(가실행)_1_합덕-신례원(2공구)투찰_합덕-신례원(2공구)투찰_봉무지방산업단지도로(투찰)②+0.250%_청주사직골조(최종확정)" xfId="1913" xr:uid="{00000000-0005-0000-0000-00008F0A0000}"/>
    <cellStyle name="_신태백(가실행)_1_합덕-신례원(2공구)투찰_합덕-신례원(2공구)투찰_왜관-태평건설" xfId="1914" xr:uid="{00000000-0005-0000-0000-0000900A0000}"/>
    <cellStyle name="_신태백(가실행)_1_합덕-신례원(2공구)투찰_합덕-신례원(2공구)투찰_왜관-태평건설_Book1" xfId="1915" xr:uid="{00000000-0005-0000-0000-0000910A0000}"/>
    <cellStyle name="_신태백(가실행)_1_합덕-신례원(2공구)투찰_합덕-신례원(2공구)투찰_왜관-태평건설_청주사직골조(최종확정)" xfId="1916" xr:uid="{00000000-0005-0000-0000-0000920A0000}"/>
    <cellStyle name="_신태백(가실행)_1_합덕-신례원(2공구)투찰_합덕-신례원(2공구)투찰_청주사직골조(최종확정)" xfId="1917" xr:uid="{00000000-0005-0000-0000-0000930A0000}"/>
    <cellStyle name="_신태백(가실행)_Book1" xfId="1918" xr:uid="{00000000-0005-0000-0000-0000940A0000}"/>
    <cellStyle name="_신태백(가실행)_경찰서-터미널간도로(투찰)②" xfId="1919" xr:uid="{00000000-0005-0000-0000-0000950A0000}"/>
    <cellStyle name="_신태백(가실행)_경찰서-터미널간도로(투찰)②_Book1" xfId="1920" xr:uid="{00000000-0005-0000-0000-0000960A0000}"/>
    <cellStyle name="_신태백(가실행)_경찰서-터미널간도로(투찰)②_마현생창(동양고속)" xfId="1921" xr:uid="{00000000-0005-0000-0000-0000970A0000}"/>
    <cellStyle name="_신태백(가실행)_경찰서-터미널간도로(투찰)②_마현생창(동양고속)_Book1" xfId="1922" xr:uid="{00000000-0005-0000-0000-0000980A0000}"/>
    <cellStyle name="_신태백(가실행)_경찰서-터미널간도로(투찰)②_마현생창(동양고속)_왜관-태평건설" xfId="1923" xr:uid="{00000000-0005-0000-0000-0000990A0000}"/>
    <cellStyle name="_신태백(가실행)_경찰서-터미널간도로(투찰)②_마현생창(동양고속)_왜관-태평건설_Book1" xfId="1924" xr:uid="{00000000-0005-0000-0000-00009A0A0000}"/>
    <cellStyle name="_신태백(가실행)_경찰서-터미널간도로(투찰)②_마현생창(동양고속)_왜관-태평건설_청주사직골조(최종확정)" xfId="1925" xr:uid="{00000000-0005-0000-0000-00009B0A0000}"/>
    <cellStyle name="_신태백(가실행)_경찰서-터미널간도로(투찰)②_마현생창(동양고속)_청주사직골조(최종확정)" xfId="1926" xr:uid="{00000000-0005-0000-0000-00009C0A0000}"/>
    <cellStyle name="_신태백(가실행)_경찰서-터미널간도로(투찰)②_왜관-태평건설" xfId="1927" xr:uid="{00000000-0005-0000-0000-00009D0A0000}"/>
    <cellStyle name="_신태백(가실행)_경찰서-터미널간도로(투찰)②_왜관-태평건설_Book1" xfId="1928" xr:uid="{00000000-0005-0000-0000-00009E0A0000}"/>
    <cellStyle name="_신태백(가실행)_경찰서-터미널간도로(투찰)②_왜관-태평건설_청주사직골조(최종확정)" xfId="1929" xr:uid="{00000000-0005-0000-0000-00009F0A0000}"/>
    <cellStyle name="_신태백(가실행)_경찰서-터미널간도로(투찰)②_청주사직골조(최종확정)" xfId="1930" xr:uid="{00000000-0005-0000-0000-0000A00A0000}"/>
    <cellStyle name="_신태백(가실행)_도덕-고흥도로(투찰)" xfId="1931" xr:uid="{00000000-0005-0000-0000-0000A10A0000}"/>
    <cellStyle name="_신태백(가실행)_도덕-고흥도로(투찰)_Book1" xfId="1932" xr:uid="{00000000-0005-0000-0000-0000A20A0000}"/>
    <cellStyle name="_신태백(가실행)_도덕-고흥도로(투찰)_경찰서-터미널간도로(투찰)②" xfId="1933" xr:uid="{00000000-0005-0000-0000-0000A30A0000}"/>
    <cellStyle name="_신태백(가실행)_도덕-고흥도로(투찰)_경찰서-터미널간도로(투찰)②_Book1" xfId="1934" xr:uid="{00000000-0005-0000-0000-0000A40A0000}"/>
    <cellStyle name="_신태백(가실행)_도덕-고흥도로(투찰)_경찰서-터미널간도로(투찰)②_마현생창(동양고속)" xfId="1935" xr:uid="{00000000-0005-0000-0000-0000A50A0000}"/>
    <cellStyle name="_신태백(가실행)_도덕-고흥도로(투찰)_경찰서-터미널간도로(투찰)②_마현생창(동양고속)_Book1" xfId="1936" xr:uid="{00000000-0005-0000-0000-0000A60A0000}"/>
    <cellStyle name="_신태백(가실행)_도덕-고흥도로(투찰)_경찰서-터미널간도로(투찰)②_마현생창(동양고속)_왜관-태평건설" xfId="1937" xr:uid="{00000000-0005-0000-0000-0000A70A0000}"/>
    <cellStyle name="_신태백(가실행)_도덕-고흥도로(투찰)_경찰서-터미널간도로(투찰)②_마현생창(동양고속)_왜관-태평건설_Book1" xfId="1938" xr:uid="{00000000-0005-0000-0000-0000A80A0000}"/>
    <cellStyle name="_신태백(가실행)_도덕-고흥도로(투찰)_경찰서-터미널간도로(투찰)②_마현생창(동양고속)_왜관-태평건설_청주사직골조(최종확정)" xfId="1939" xr:uid="{00000000-0005-0000-0000-0000A90A0000}"/>
    <cellStyle name="_신태백(가실행)_도덕-고흥도로(투찰)_경찰서-터미널간도로(투찰)②_마현생창(동양고속)_청주사직골조(최종확정)" xfId="1940" xr:uid="{00000000-0005-0000-0000-0000AA0A0000}"/>
    <cellStyle name="_신태백(가실행)_도덕-고흥도로(투찰)_경찰서-터미널간도로(투찰)②_왜관-태평건설" xfId="1941" xr:uid="{00000000-0005-0000-0000-0000AB0A0000}"/>
    <cellStyle name="_신태백(가실행)_도덕-고흥도로(투찰)_경찰서-터미널간도로(투찰)②_왜관-태평건설_Book1" xfId="1942" xr:uid="{00000000-0005-0000-0000-0000AC0A0000}"/>
    <cellStyle name="_신태백(가실행)_도덕-고흥도로(투찰)_경찰서-터미널간도로(투찰)②_왜관-태평건설_청주사직골조(최종확정)" xfId="1943" xr:uid="{00000000-0005-0000-0000-0000AD0A0000}"/>
    <cellStyle name="_신태백(가실행)_도덕-고흥도로(투찰)_경찰서-터미널간도로(투찰)②_청주사직골조(최종확정)" xfId="1944" xr:uid="{00000000-0005-0000-0000-0000AE0A0000}"/>
    <cellStyle name="_신태백(가실행)_도덕-고흥도로(투찰)_마현생창(동양고속)" xfId="1945" xr:uid="{00000000-0005-0000-0000-0000AF0A0000}"/>
    <cellStyle name="_신태백(가실행)_도덕-고흥도로(투찰)_마현생창(동양고속)_Book1" xfId="1946" xr:uid="{00000000-0005-0000-0000-0000B00A0000}"/>
    <cellStyle name="_신태백(가실행)_도덕-고흥도로(투찰)_마현생창(동양고속)_왜관-태평건설" xfId="1947" xr:uid="{00000000-0005-0000-0000-0000B10A0000}"/>
    <cellStyle name="_신태백(가실행)_도덕-고흥도로(투찰)_마현생창(동양고속)_왜관-태평건설_Book1" xfId="1948" xr:uid="{00000000-0005-0000-0000-0000B20A0000}"/>
    <cellStyle name="_신태백(가실행)_도덕-고흥도로(투찰)_마현생창(동양고속)_왜관-태평건설_청주사직골조(최종확정)" xfId="1949" xr:uid="{00000000-0005-0000-0000-0000B30A0000}"/>
    <cellStyle name="_신태백(가실행)_도덕-고흥도로(투찰)_마현생창(동양고속)_청주사직골조(최종확정)" xfId="1950" xr:uid="{00000000-0005-0000-0000-0000B40A0000}"/>
    <cellStyle name="_신태백(가실행)_도덕-고흥도로(투찰)_봉무지방산업단지도로(투찰)②" xfId="1951" xr:uid="{00000000-0005-0000-0000-0000B50A0000}"/>
    <cellStyle name="_신태백(가실행)_도덕-고흥도로(투찰)_봉무지방산업단지도로(투찰)②_Book1" xfId="1952" xr:uid="{00000000-0005-0000-0000-0000B60A0000}"/>
    <cellStyle name="_신태백(가실행)_도덕-고흥도로(투찰)_봉무지방산업단지도로(투찰)②_마현생창(동양고속)" xfId="1953" xr:uid="{00000000-0005-0000-0000-0000B70A0000}"/>
    <cellStyle name="_신태백(가실행)_도덕-고흥도로(투찰)_봉무지방산업단지도로(투찰)②_마현생창(동양고속)_Book1" xfId="1954" xr:uid="{00000000-0005-0000-0000-0000B80A0000}"/>
    <cellStyle name="_신태백(가실행)_도덕-고흥도로(투찰)_봉무지방산업단지도로(투찰)②_마현생창(동양고속)_왜관-태평건설" xfId="1955" xr:uid="{00000000-0005-0000-0000-0000B90A0000}"/>
    <cellStyle name="_신태백(가실행)_도덕-고흥도로(투찰)_봉무지방산업단지도로(투찰)②_마현생창(동양고속)_왜관-태평건설_Book1" xfId="1956" xr:uid="{00000000-0005-0000-0000-0000BA0A0000}"/>
    <cellStyle name="_신태백(가실행)_도덕-고흥도로(투찰)_봉무지방산업단지도로(투찰)②_마현생창(동양고속)_왜관-태평건설_청주사직골조(최종확정)" xfId="1957" xr:uid="{00000000-0005-0000-0000-0000BB0A0000}"/>
    <cellStyle name="_신태백(가실행)_도덕-고흥도로(투찰)_봉무지방산업단지도로(투찰)②_마현생창(동양고속)_청주사직골조(최종확정)" xfId="1958" xr:uid="{00000000-0005-0000-0000-0000BC0A0000}"/>
    <cellStyle name="_신태백(가실행)_도덕-고흥도로(투찰)_봉무지방산업단지도로(투찰)②_왜관-태평건설" xfId="1959" xr:uid="{00000000-0005-0000-0000-0000BD0A0000}"/>
    <cellStyle name="_신태백(가실행)_도덕-고흥도로(투찰)_봉무지방산업단지도로(투찰)②_왜관-태평건설_Book1" xfId="1960" xr:uid="{00000000-0005-0000-0000-0000BE0A0000}"/>
    <cellStyle name="_신태백(가실행)_도덕-고흥도로(투찰)_봉무지방산업단지도로(투찰)②_왜관-태평건설_청주사직골조(최종확정)" xfId="1961" xr:uid="{00000000-0005-0000-0000-0000BF0A0000}"/>
    <cellStyle name="_신태백(가실행)_도덕-고흥도로(투찰)_봉무지방산업단지도로(투찰)②_청주사직골조(최종확정)" xfId="1962" xr:uid="{00000000-0005-0000-0000-0000C00A0000}"/>
    <cellStyle name="_신태백(가실행)_도덕-고흥도로(투찰)_봉무지방산업단지도로(투찰)②+0.250%" xfId="1963" xr:uid="{00000000-0005-0000-0000-0000C10A0000}"/>
    <cellStyle name="_신태백(가실행)_도덕-고흥도로(투찰)_봉무지방산업단지도로(투찰)②+0.250%_Book1" xfId="1964" xr:uid="{00000000-0005-0000-0000-0000C20A0000}"/>
    <cellStyle name="_신태백(가실행)_도덕-고흥도로(투찰)_봉무지방산업단지도로(투찰)②+0.250%_마현생창(동양고속)" xfId="1965" xr:uid="{00000000-0005-0000-0000-0000C30A0000}"/>
    <cellStyle name="_신태백(가실행)_도덕-고흥도로(투찰)_봉무지방산업단지도로(투찰)②+0.250%_마현생창(동양고속)_Book1" xfId="1966" xr:uid="{00000000-0005-0000-0000-0000C40A0000}"/>
    <cellStyle name="_신태백(가실행)_도덕-고흥도로(투찰)_봉무지방산업단지도로(투찰)②+0.250%_마현생창(동양고속)_왜관-태평건설" xfId="1967" xr:uid="{00000000-0005-0000-0000-0000C50A0000}"/>
    <cellStyle name="_신태백(가실행)_도덕-고흥도로(투찰)_봉무지방산업단지도로(투찰)②+0.250%_마현생창(동양고속)_왜관-태평건설_Book1" xfId="1968" xr:uid="{00000000-0005-0000-0000-0000C60A0000}"/>
    <cellStyle name="_신태백(가실행)_도덕-고흥도로(투찰)_봉무지방산업단지도로(투찰)②+0.250%_마현생창(동양고속)_왜관-태평건설_청주사직골조(최종확정)" xfId="1969" xr:uid="{00000000-0005-0000-0000-0000C70A0000}"/>
    <cellStyle name="_신태백(가실행)_도덕-고흥도로(투찰)_봉무지방산업단지도로(투찰)②+0.250%_마현생창(동양고속)_청주사직골조(최종확정)" xfId="1970" xr:uid="{00000000-0005-0000-0000-0000C80A0000}"/>
    <cellStyle name="_신태백(가실행)_도덕-고흥도로(투찰)_봉무지방산업단지도로(투찰)②+0.250%_왜관-태평건설" xfId="1971" xr:uid="{00000000-0005-0000-0000-0000C90A0000}"/>
    <cellStyle name="_신태백(가실행)_도덕-고흥도로(투찰)_봉무지방산업단지도로(투찰)②+0.250%_왜관-태평건설_Book1" xfId="1972" xr:uid="{00000000-0005-0000-0000-0000CA0A0000}"/>
    <cellStyle name="_신태백(가실행)_도덕-고흥도로(투찰)_봉무지방산업단지도로(투찰)②+0.250%_왜관-태평건설_청주사직골조(최종확정)" xfId="1973" xr:uid="{00000000-0005-0000-0000-0000CB0A0000}"/>
    <cellStyle name="_신태백(가실행)_도덕-고흥도로(투찰)_봉무지방산업단지도로(투찰)②+0.250%_청주사직골조(최종확정)" xfId="1974" xr:uid="{00000000-0005-0000-0000-0000CC0A0000}"/>
    <cellStyle name="_신태백(가실행)_도덕-고흥도로(투찰)_왜관-태평건설" xfId="1975" xr:uid="{00000000-0005-0000-0000-0000CD0A0000}"/>
    <cellStyle name="_신태백(가실행)_도덕-고흥도로(투찰)_왜관-태평건설_Book1" xfId="1976" xr:uid="{00000000-0005-0000-0000-0000CE0A0000}"/>
    <cellStyle name="_신태백(가실행)_도덕-고흥도로(투찰)_왜관-태평건설_청주사직골조(최종확정)" xfId="1977" xr:uid="{00000000-0005-0000-0000-0000CF0A0000}"/>
    <cellStyle name="_신태백(가실행)_도덕-고흥도로(투찰)_청주사직골조(최종확정)" xfId="1978" xr:uid="{00000000-0005-0000-0000-0000D00A0000}"/>
    <cellStyle name="_신태백(가실행)_도덕-고흥도로(투찰)_합덕-신례원(2공구)투찰" xfId="1979" xr:uid="{00000000-0005-0000-0000-0000D10A0000}"/>
    <cellStyle name="_신태백(가실행)_도덕-고흥도로(투찰)_합덕-신례원(2공구)투찰_Book1" xfId="1980" xr:uid="{00000000-0005-0000-0000-0000D20A0000}"/>
    <cellStyle name="_신태백(가실행)_도덕-고흥도로(투찰)_합덕-신례원(2공구)투찰_경찰서-터미널간도로(투찰)②" xfId="1981" xr:uid="{00000000-0005-0000-0000-0000D30A0000}"/>
    <cellStyle name="_신태백(가실행)_도덕-고흥도로(투찰)_합덕-신례원(2공구)투찰_경찰서-터미널간도로(투찰)②_Book1" xfId="1982" xr:uid="{00000000-0005-0000-0000-0000D40A0000}"/>
    <cellStyle name="_신태백(가실행)_도덕-고흥도로(투찰)_합덕-신례원(2공구)투찰_경찰서-터미널간도로(투찰)②_마현생창(동양고속)" xfId="1983" xr:uid="{00000000-0005-0000-0000-0000D50A0000}"/>
    <cellStyle name="_신태백(가실행)_도덕-고흥도로(투찰)_합덕-신례원(2공구)투찰_경찰서-터미널간도로(투찰)②_마현생창(동양고속)_Book1" xfId="1984" xr:uid="{00000000-0005-0000-0000-0000D60A0000}"/>
    <cellStyle name="_신태백(가실행)_도덕-고흥도로(투찰)_합덕-신례원(2공구)투찰_경찰서-터미널간도로(투찰)②_마현생창(동양고속)_왜관-태평건설" xfId="1985" xr:uid="{00000000-0005-0000-0000-0000D70A0000}"/>
    <cellStyle name="_신태백(가실행)_도덕-고흥도로(투찰)_합덕-신례원(2공구)투찰_경찰서-터미널간도로(투찰)②_마현생창(동양고속)_왜관-태평건설_Book1" xfId="1986" xr:uid="{00000000-0005-0000-0000-0000D80A0000}"/>
    <cellStyle name="_신태백(가실행)_도덕-고흥도로(투찰)_합덕-신례원(2공구)투찰_경찰서-터미널간도로(투찰)②_마현생창(동양고속)_왜관-태평건설_청주사직골조(최종확정)" xfId="1987" xr:uid="{00000000-0005-0000-0000-0000D90A0000}"/>
    <cellStyle name="_신태백(가실행)_도덕-고흥도로(투찰)_합덕-신례원(2공구)투찰_경찰서-터미널간도로(투찰)②_마현생창(동양고속)_청주사직골조(최종확정)" xfId="1988" xr:uid="{00000000-0005-0000-0000-0000DA0A0000}"/>
    <cellStyle name="_신태백(가실행)_도덕-고흥도로(투찰)_합덕-신례원(2공구)투찰_경찰서-터미널간도로(투찰)②_왜관-태평건설" xfId="1989" xr:uid="{00000000-0005-0000-0000-0000DB0A0000}"/>
    <cellStyle name="_신태백(가실행)_도덕-고흥도로(투찰)_합덕-신례원(2공구)투찰_경찰서-터미널간도로(투찰)②_왜관-태평건설_Book1" xfId="1990" xr:uid="{00000000-0005-0000-0000-0000DC0A0000}"/>
    <cellStyle name="_신태백(가실행)_도덕-고흥도로(투찰)_합덕-신례원(2공구)투찰_경찰서-터미널간도로(투찰)②_왜관-태평건설_청주사직골조(최종확정)" xfId="1991" xr:uid="{00000000-0005-0000-0000-0000DD0A0000}"/>
    <cellStyle name="_신태백(가실행)_도덕-고흥도로(투찰)_합덕-신례원(2공구)투찰_경찰서-터미널간도로(투찰)②_청주사직골조(최종확정)" xfId="1992" xr:uid="{00000000-0005-0000-0000-0000DE0A0000}"/>
    <cellStyle name="_신태백(가실행)_도덕-고흥도로(투찰)_합덕-신례원(2공구)투찰_마현생창(동양고속)" xfId="1993" xr:uid="{00000000-0005-0000-0000-0000DF0A0000}"/>
    <cellStyle name="_신태백(가실행)_도덕-고흥도로(투찰)_합덕-신례원(2공구)투찰_마현생창(동양고속)_Book1" xfId="1994" xr:uid="{00000000-0005-0000-0000-0000E00A0000}"/>
    <cellStyle name="_신태백(가실행)_도덕-고흥도로(투찰)_합덕-신례원(2공구)투찰_마현생창(동양고속)_왜관-태평건설" xfId="1995" xr:uid="{00000000-0005-0000-0000-0000E10A0000}"/>
    <cellStyle name="_신태백(가실행)_도덕-고흥도로(투찰)_합덕-신례원(2공구)투찰_마현생창(동양고속)_왜관-태평건설_Book1" xfId="1996" xr:uid="{00000000-0005-0000-0000-0000E20A0000}"/>
    <cellStyle name="_신태백(가실행)_도덕-고흥도로(투찰)_합덕-신례원(2공구)투찰_마현생창(동양고속)_왜관-태평건설_청주사직골조(최종확정)" xfId="1997" xr:uid="{00000000-0005-0000-0000-0000E30A0000}"/>
    <cellStyle name="_신태백(가실행)_도덕-고흥도로(투찰)_합덕-신례원(2공구)투찰_마현생창(동양고속)_청주사직골조(최종확정)" xfId="1998" xr:uid="{00000000-0005-0000-0000-0000E40A0000}"/>
    <cellStyle name="_신태백(가실행)_도덕-고흥도로(투찰)_합덕-신례원(2공구)투찰_봉무지방산업단지도로(투찰)②" xfId="1999" xr:uid="{00000000-0005-0000-0000-0000E50A0000}"/>
    <cellStyle name="_신태백(가실행)_도덕-고흥도로(투찰)_합덕-신례원(2공구)투찰_봉무지방산업단지도로(투찰)②_Book1" xfId="2000" xr:uid="{00000000-0005-0000-0000-0000E60A0000}"/>
    <cellStyle name="_신태백(가실행)_도덕-고흥도로(투찰)_합덕-신례원(2공구)투찰_봉무지방산업단지도로(투찰)②_마현생창(동양고속)" xfId="2001" xr:uid="{00000000-0005-0000-0000-0000E70A0000}"/>
    <cellStyle name="_신태백(가실행)_도덕-고흥도로(투찰)_합덕-신례원(2공구)투찰_봉무지방산업단지도로(투찰)②_마현생창(동양고속)_Book1" xfId="2002" xr:uid="{00000000-0005-0000-0000-0000E80A0000}"/>
    <cellStyle name="_신태백(가실행)_도덕-고흥도로(투찰)_합덕-신례원(2공구)투찰_봉무지방산업단지도로(투찰)②_마현생창(동양고속)_왜관-태평건설" xfId="2003" xr:uid="{00000000-0005-0000-0000-0000E90A0000}"/>
    <cellStyle name="_신태백(가실행)_도덕-고흥도로(투찰)_합덕-신례원(2공구)투찰_봉무지방산업단지도로(투찰)②_마현생창(동양고속)_왜관-태평건설_Book1" xfId="2004" xr:uid="{00000000-0005-0000-0000-0000EA0A0000}"/>
    <cellStyle name="_신태백(가실행)_도덕-고흥도로(투찰)_합덕-신례원(2공구)투찰_봉무지방산업단지도로(투찰)②_마현생창(동양고속)_왜관-태평건설_청주사직골조(최종확정)" xfId="2005" xr:uid="{00000000-0005-0000-0000-0000EB0A0000}"/>
    <cellStyle name="_신태백(가실행)_도덕-고흥도로(투찰)_합덕-신례원(2공구)투찰_봉무지방산업단지도로(투찰)②_마현생창(동양고속)_청주사직골조(최종확정)" xfId="2006" xr:uid="{00000000-0005-0000-0000-0000EC0A0000}"/>
    <cellStyle name="_신태백(가실행)_도덕-고흥도로(투찰)_합덕-신례원(2공구)투찰_봉무지방산업단지도로(투찰)②_왜관-태평건설" xfId="2007" xr:uid="{00000000-0005-0000-0000-0000ED0A0000}"/>
    <cellStyle name="_신태백(가실행)_도덕-고흥도로(투찰)_합덕-신례원(2공구)투찰_봉무지방산업단지도로(투찰)②_왜관-태평건설_Book1" xfId="2008" xr:uid="{00000000-0005-0000-0000-0000EE0A0000}"/>
    <cellStyle name="_신태백(가실행)_도덕-고흥도로(투찰)_합덕-신례원(2공구)투찰_봉무지방산업단지도로(투찰)②_왜관-태평건설_청주사직골조(최종확정)" xfId="2009" xr:uid="{00000000-0005-0000-0000-0000EF0A0000}"/>
    <cellStyle name="_신태백(가실행)_도덕-고흥도로(투찰)_합덕-신례원(2공구)투찰_봉무지방산업단지도로(투찰)②_청주사직골조(최종확정)" xfId="2010" xr:uid="{00000000-0005-0000-0000-0000F00A0000}"/>
    <cellStyle name="_신태백(가실행)_도덕-고흥도로(투찰)_합덕-신례원(2공구)투찰_봉무지방산업단지도로(투찰)②+0.250%" xfId="2011" xr:uid="{00000000-0005-0000-0000-0000F10A0000}"/>
    <cellStyle name="_신태백(가실행)_도덕-고흥도로(투찰)_합덕-신례원(2공구)투찰_봉무지방산업단지도로(투찰)②+0.250%_Book1" xfId="2012" xr:uid="{00000000-0005-0000-0000-0000F20A0000}"/>
    <cellStyle name="_신태백(가실행)_도덕-고흥도로(투찰)_합덕-신례원(2공구)투찰_봉무지방산업단지도로(투찰)②+0.250%_마현생창(동양고속)" xfId="2013" xr:uid="{00000000-0005-0000-0000-0000F30A0000}"/>
    <cellStyle name="_신태백(가실행)_도덕-고흥도로(투찰)_합덕-신례원(2공구)투찰_봉무지방산업단지도로(투찰)②+0.250%_마현생창(동양고속)_Book1" xfId="2014" xr:uid="{00000000-0005-0000-0000-0000F40A0000}"/>
    <cellStyle name="_신태백(가실행)_도덕-고흥도로(투찰)_합덕-신례원(2공구)투찰_봉무지방산업단지도로(투찰)②+0.250%_마현생창(동양고속)_왜관-태평건설" xfId="2015" xr:uid="{00000000-0005-0000-0000-0000F50A0000}"/>
    <cellStyle name="_신태백(가실행)_도덕-고흥도로(투찰)_합덕-신례원(2공구)투찰_봉무지방산업단지도로(투찰)②+0.250%_마현생창(동양고속)_왜관-태평건설_Book1" xfId="2016" xr:uid="{00000000-0005-0000-0000-0000F60A0000}"/>
    <cellStyle name="_신태백(가실행)_도덕-고흥도로(투찰)_합덕-신례원(2공구)투찰_봉무지방산업단지도로(투찰)②+0.250%_마현생창(동양고속)_왜관-태평건설_청주사직골조(최종확정)" xfId="2017" xr:uid="{00000000-0005-0000-0000-0000F70A0000}"/>
    <cellStyle name="_신태백(가실행)_도덕-고흥도로(투찰)_합덕-신례원(2공구)투찰_봉무지방산업단지도로(투찰)②+0.250%_마현생창(동양고속)_청주사직골조(최종확정)" xfId="2018" xr:uid="{00000000-0005-0000-0000-0000F80A0000}"/>
    <cellStyle name="_신태백(가실행)_도덕-고흥도로(투찰)_합덕-신례원(2공구)투찰_봉무지방산업단지도로(투찰)②+0.250%_왜관-태평건설" xfId="2019" xr:uid="{00000000-0005-0000-0000-0000F90A0000}"/>
    <cellStyle name="_신태백(가실행)_도덕-고흥도로(투찰)_합덕-신례원(2공구)투찰_봉무지방산업단지도로(투찰)②+0.250%_왜관-태평건설_Book1" xfId="2020" xr:uid="{00000000-0005-0000-0000-0000FA0A0000}"/>
    <cellStyle name="_신태백(가실행)_도덕-고흥도로(투찰)_합덕-신례원(2공구)투찰_봉무지방산업단지도로(투찰)②+0.250%_왜관-태평건설_청주사직골조(최종확정)" xfId="2021" xr:uid="{00000000-0005-0000-0000-0000FB0A0000}"/>
    <cellStyle name="_신태백(가실행)_도덕-고흥도로(투찰)_합덕-신례원(2공구)투찰_봉무지방산업단지도로(투찰)②+0.250%_청주사직골조(최종확정)" xfId="2022" xr:uid="{00000000-0005-0000-0000-0000FC0A0000}"/>
    <cellStyle name="_신태백(가실행)_도덕-고흥도로(투찰)_합덕-신례원(2공구)투찰_왜관-태평건설" xfId="2023" xr:uid="{00000000-0005-0000-0000-0000FD0A0000}"/>
    <cellStyle name="_신태백(가실행)_도덕-고흥도로(투찰)_합덕-신례원(2공구)투찰_왜관-태평건설_Book1" xfId="2024" xr:uid="{00000000-0005-0000-0000-0000FE0A0000}"/>
    <cellStyle name="_신태백(가실행)_도덕-고흥도로(투찰)_합덕-신례원(2공구)투찰_왜관-태평건설_청주사직골조(최종확정)" xfId="2025" xr:uid="{00000000-0005-0000-0000-0000FF0A0000}"/>
    <cellStyle name="_신태백(가실행)_도덕-고흥도로(투찰)_합덕-신례원(2공구)투찰_청주사직골조(최종확정)" xfId="2026" xr:uid="{00000000-0005-0000-0000-0000000B0000}"/>
    <cellStyle name="_신태백(가실행)_도덕-고흥도로(투찰)_합덕-신례원(2공구)투찰_합덕-신례원(2공구)투찰" xfId="2027" xr:uid="{00000000-0005-0000-0000-0000010B0000}"/>
    <cellStyle name="_신태백(가실행)_도덕-고흥도로(투찰)_합덕-신례원(2공구)투찰_합덕-신례원(2공구)투찰_Book1" xfId="2028" xr:uid="{00000000-0005-0000-0000-0000020B0000}"/>
    <cellStyle name="_신태백(가실행)_도덕-고흥도로(투찰)_합덕-신례원(2공구)투찰_합덕-신례원(2공구)투찰_경찰서-터미널간도로(투찰)②" xfId="2029" xr:uid="{00000000-0005-0000-0000-0000030B0000}"/>
    <cellStyle name="_신태백(가실행)_도덕-고흥도로(투찰)_합덕-신례원(2공구)투찰_합덕-신례원(2공구)투찰_경찰서-터미널간도로(투찰)②_Book1" xfId="2030" xr:uid="{00000000-0005-0000-0000-0000040B0000}"/>
    <cellStyle name="_신태백(가실행)_도덕-고흥도로(투찰)_합덕-신례원(2공구)투찰_합덕-신례원(2공구)투찰_경찰서-터미널간도로(투찰)②_마현생창(동양고속)" xfId="2031" xr:uid="{00000000-0005-0000-0000-0000050B0000}"/>
    <cellStyle name="_신태백(가실행)_도덕-고흥도로(투찰)_합덕-신례원(2공구)투찰_합덕-신례원(2공구)투찰_경찰서-터미널간도로(투찰)②_마현생창(동양고속)_Book1" xfId="2032" xr:uid="{00000000-0005-0000-0000-0000060B0000}"/>
    <cellStyle name="_신태백(가실행)_도덕-고흥도로(투찰)_합덕-신례원(2공구)투찰_합덕-신례원(2공구)투찰_경찰서-터미널간도로(투찰)②_마현생창(동양고속)_왜관-태평건설" xfId="2033" xr:uid="{00000000-0005-0000-0000-0000070B0000}"/>
    <cellStyle name="_신태백(가실행)_도덕-고흥도로(투찰)_합덕-신례원(2공구)투찰_합덕-신례원(2공구)투찰_경찰서-터미널간도로(투찰)②_마현생창(동양고속)_왜관-태평건설_Book1" xfId="2034" xr:uid="{00000000-0005-0000-0000-0000080B0000}"/>
    <cellStyle name="_신태백(가실행)_도덕-고흥도로(투찰)_합덕-신례원(2공구)투찰_합덕-신례원(2공구)투찰_경찰서-터미널간도로(투찰)②_마현생창(동양고속)_왜관-태평건설_청주사직골조(최종확정)" xfId="2035" xr:uid="{00000000-0005-0000-0000-0000090B0000}"/>
    <cellStyle name="_신태백(가실행)_도덕-고흥도로(투찰)_합덕-신례원(2공구)투찰_합덕-신례원(2공구)투찰_경찰서-터미널간도로(투찰)②_마현생창(동양고속)_청주사직골조(최종확정)" xfId="2036" xr:uid="{00000000-0005-0000-0000-00000A0B0000}"/>
    <cellStyle name="_신태백(가실행)_도덕-고흥도로(투찰)_합덕-신례원(2공구)투찰_합덕-신례원(2공구)투찰_경찰서-터미널간도로(투찰)②_왜관-태평건설" xfId="2037" xr:uid="{00000000-0005-0000-0000-00000B0B0000}"/>
    <cellStyle name="_신태백(가실행)_도덕-고흥도로(투찰)_합덕-신례원(2공구)투찰_합덕-신례원(2공구)투찰_경찰서-터미널간도로(투찰)②_왜관-태평건설_Book1" xfId="2038" xr:uid="{00000000-0005-0000-0000-00000C0B0000}"/>
    <cellStyle name="_신태백(가실행)_도덕-고흥도로(투찰)_합덕-신례원(2공구)투찰_합덕-신례원(2공구)투찰_경찰서-터미널간도로(투찰)②_왜관-태평건설_청주사직골조(최종확정)" xfId="2039" xr:uid="{00000000-0005-0000-0000-00000D0B0000}"/>
    <cellStyle name="_신태백(가실행)_도덕-고흥도로(투찰)_합덕-신례원(2공구)투찰_합덕-신례원(2공구)투찰_경찰서-터미널간도로(투찰)②_청주사직골조(최종확정)" xfId="2040" xr:uid="{00000000-0005-0000-0000-00000E0B0000}"/>
    <cellStyle name="_신태백(가실행)_도덕-고흥도로(투찰)_합덕-신례원(2공구)투찰_합덕-신례원(2공구)투찰_마현생창(동양고속)" xfId="2041" xr:uid="{00000000-0005-0000-0000-00000F0B0000}"/>
    <cellStyle name="_신태백(가실행)_도덕-고흥도로(투찰)_합덕-신례원(2공구)투찰_합덕-신례원(2공구)투찰_마현생창(동양고속)_Book1" xfId="2042" xr:uid="{00000000-0005-0000-0000-0000100B0000}"/>
    <cellStyle name="_신태백(가실행)_도덕-고흥도로(투찰)_합덕-신례원(2공구)투찰_합덕-신례원(2공구)투찰_마현생창(동양고속)_왜관-태평건설" xfId="2043" xr:uid="{00000000-0005-0000-0000-0000110B0000}"/>
    <cellStyle name="_신태백(가실행)_도덕-고흥도로(투찰)_합덕-신례원(2공구)투찰_합덕-신례원(2공구)투찰_마현생창(동양고속)_왜관-태평건설_Book1" xfId="2044" xr:uid="{00000000-0005-0000-0000-0000120B0000}"/>
    <cellStyle name="_신태백(가실행)_도덕-고흥도로(투찰)_합덕-신례원(2공구)투찰_합덕-신례원(2공구)투찰_마현생창(동양고속)_왜관-태평건설_청주사직골조(최종확정)" xfId="2045" xr:uid="{00000000-0005-0000-0000-0000130B0000}"/>
    <cellStyle name="_신태백(가실행)_도덕-고흥도로(투찰)_합덕-신례원(2공구)투찰_합덕-신례원(2공구)투찰_마현생창(동양고속)_청주사직골조(최종확정)" xfId="2046" xr:uid="{00000000-0005-0000-0000-0000140B0000}"/>
    <cellStyle name="_신태백(가실행)_도덕-고흥도로(투찰)_합덕-신례원(2공구)투찰_합덕-신례원(2공구)투찰_봉무지방산업단지도로(투찰)②" xfId="2047" xr:uid="{00000000-0005-0000-0000-0000150B0000}"/>
    <cellStyle name="_신태백(가실행)_도덕-고흥도로(투찰)_합덕-신례원(2공구)투찰_합덕-신례원(2공구)투찰_봉무지방산업단지도로(투찰)②_Book1" xfId="2048" xr:uid="{00000000-0005-0000-0000-0000160B0000}"/>
    <cellStyle name="_신태백(가실행)_도덕-고흥도로(투찰)_합덕-신례원(2공구)투찰_합덕-신례원(2공구)투찰_봉무지방산업단지도로(투찰)②_마현생창(동양고속)" xfId="2049" xr:uid="{00000000-0005-0000-0000-0000170B0000}"/>
    <cellStyle name="_신태백(가실행)_도덕-고흥도로(투찰)_합덕-신례원(2공구)투찰_합덕-신례원(2공구)투찰_봉무지방산업단지도로(투찰)②_마현생창(동양고속)_Book1" xfId="2050" xr:uid="{00000000-0005-0000-0000-0000180B0000}"/>
    <cellStyle name="_신태백(가실행)_도덕-고흥도로(투찰)_합덕-신례원(2공구)투찰_합덕-신례원(2공구)투찰_봉무지방산업단지도로(투찰)②_마현생창(동양고속)_왜관-태평건설" xfId="2051" xr:uid="{00000000-0005-0000-0000-0000190B0000}"/>
    <cellStyle name="_신태백(가실행)_도덕-고흥도로(투찰)_합덕-신례원(2공구)투찰_합덕-신례원(2공구)투찰_봉무지방산업단지도로(투찰)②_마현생창(동양고속)_왜관-태평건설_Book1" xfId="2052" xr:uid="{00000000-0005-0000-0000-00001A0B0000}"/>
    <cellStyle name="_신태백(가실행)_도덕-고흥도로(투찰)_합덕-신례원(2공구)투찰_합덕-신례원(2공구)투찰_봉무지방산업단지도로(투찰)②_마현생창(동양고속)_왜관-태평건설_청주사직골조(최종확정)" xfId="2053" xr:uid="{00000000-0005-0000-0000-00001B0B0000}"/>
    <cellStyle name="_신태백(가실행)_도덕-고흥도로(투찰)_합덕-신례원(2공구)투찰_합덕-신례원(2공구)투찰_봉무지방산업단지도로(투찰)②_마현생창(동양고속)_청주사직골조(최종확정)" xfId="2054" xr:uid="{00000000-0005-0000-0000-00001C0B0000}"/>
    <cellStyle name="_신태백(가실행)_도덕-고흥도로(투찰)_합덕-신례원(2공구)투찰_합덕-신례원(2공구)투찰_봉무지방산업단지도로(투찰)②_왜관-태평건설" xfId="2055" xr:uid="{00000000-0005-0000-0000-00001D0B0000}"/>
    <cellStyle name="_신태백(가실행)_도덕-고흥도로(투찰)_합덕-신례원(2공구)투찰_합덕-신례원(2공구)투찰_봉무지방산업단지도로(투찰)②_왜관-태평건설_Book1" xfId="2056" xr:uid="{00000000-0005-0000-0000-00001E0B0000}"/>
    <cellStyle name="_신태백(가실행)_도덕-고흥도로(투찰)_합덕-신례원(2공구)투찰_합덕-신례원(2공구)투찰_봉무지방산업단지도로(투찰)②_왜관-태평건설_청주사직골조(최종확정)" xfId="2057" xr:uid="{00000000-0005-0000-0000-00001F0B0000}"/>
    <cellStyle name="_신태백(가실행)_도덕-고흥도로(투찰)_합덕-신례원(2공구)투찰_합덕-신례원(2공구)투찰_봉무지방산업단지도로(투찰)②_청주사직골조(최종확정)" xfId="2058" xr:uid="{00000000-0005-0000-0000-0000200B0000}"/>
    <cellStyle name="_신태백(가실행)_도덕-고흥도로(투찰)_합덕-신례원(2공구)투찰_합덕-신례원(2공구)투찰_봉무지방산업단지도로(투찰)②+0.250%" xfId="2059" xr:uid="{00000000-0005-0000-0000-0000210B0000}"/>
    <cellStyle name="_신태백(가실행)_도덕-고흥도로(투찰)_합덕-신례원(2공구)투찰_합덕-신례원(2공구)투찰_봉무지방산업단지도로(투찰)②+0.250%_Book1" xfId="2060" xr:uid="{00000000-0005-0000-0000-0000220B0000}"/>
    <cellStyle name="_신태백(가실행)_도덕-고흥도로(투찰)_합덕-신례원(2공구)투찰_합덕-신례원(2공구)투찰_봉무지방산업단지도로(투찰)②+0.250%_마현생창(동양고속)" xfId="2061" xr:uid="{00000000-0005-0000-0000-0000230B0000}"/>
    <cellStyle name="_신태백(가실행)_도덕-고흥도로(투찰)_합덕-신례원(2공구)투찰_합덕-신례원(2공구)투찰_봉무지방산업단지도로(투찰)②+0.250%_마현생창(동양고속)_Book1" xfId="2062" xr:uid="{00000000-0005-0000-0000-0000240B0000}"/>
    <cellStyle name="_신태백(가실행)_도덕-고흥도로(투찰)_합덕-신례원(2공구)투찰_합덕-신례원(2공구)투찰_봉무지방산업단지도로(투찰)②+0.250%_마현생창(동양고속)_왜관-태평건설" xfId="2063" xr:uid="{00000000-0005-0000-0000-0000250B0000}"/>
    <cellStyle name="_신태백(가실행)_도덕-고흥도로(투찰)_합덕-신례원(2공구)투찰_합덕-신례원(2공구)투찰_봉무지방산업단지도로(투찰)②+0.250%_마현생창(동양고속)_왜관-태평건설_Book1" xfId="2064" xr:uid="{00000000-0005-0000-0000-0000260B0000}"/>
    <cellStyle name="_신태백(가실행)_도덕-고흥도로(투찰)_합덕-신례원(2공구)투찰_합덕-신례원(2공구)투찰_봉무지방산업단지도로(투찰)②+0.250%_마현생창(동양고속)_왜관-태평건설_청주사직골조(최종확정)" xfId="2065" xr:uid="{00000000-0005-0000-0000-0000270B0000}"/>
    <cellStyle name="_신태백(가실행)_도덕-고흥도로(투찰)_합덕-신례원(2공구)투찰_합덕-신례원(2공구)투찰_봉무지방산업단지도로(투찰)②+0.250%_마현생창(동양고속)_청주사직골조(최종확정)" xfId="2066" xr:uid="{00000000-0005-0000-0000-0000280B0000}"/>
    <cellStyle name="_신태백(가실행)_도덕-고흥도로(투찰)_합덕-신례원(2공구)투찰_합덕-신례원(2공구)투찰_봉무지방산업단지도로(투찰)②+0.250%_왜관-태평건설" xfId="2067" xr:uid="{00000000-0005-0000-0000-0000290B0000}"/>
    <cellStyle name="_신태백(가실행)_도덕-고흥도로(투찰)_합덕-신례원(2공구)투찰_합덕-신례원(2공구)투찰_봉무지방산업단지도로(투찰)②+0.250%_왜관-태평건설_Book1" xfId="2068" xr:uid="{00000000-0005-0000-0000-00002A0B0000}"/>
    <cellStyle name="_신태백(가실행)_도덕-고흥도로(투찰)_합덕-신례원(2공구)투찰_합덕-신례원(2공구)투찰_봉무지방산업단지도로(투찰)②+0.250%_왜관-태평건설_청주사직골조(최종확정)" xfId="2069" xr:uid="{00000000-0005-0000-0000-00002B0B0000}"/>
    <cellStyle name="_신태백(가실행)_도덕-고흥도로(투찰)_합덕-신례원(2공구)투찰_합덕-신례원(2공구)투찰_봉무지방산업단지도로(투찰)②+0.250%_청주사직골조(최종확정)" xfId="2070" xr:uid="{00000000-0005-0000-0000-00002C0B0000}"/>
    <cellStyle name="_신태백(가실행)_도덕-고흥도로(투찰)_합덕-신례원(2공구)투찰_합덕-신례원(2공구)투찰_왜관-태평건설" xfId="2071" xr:uid="{00000000-0005-0000-0000-00002D0B0000}"/>
    <cellStyle name="_신태백(가실행)_도덕-고흥도로(투찰)_합덕-신례원(2공구)투찰_합덕-신례원(2공구)투찰_왜관-태평건설_Book1" xfId="2072" xr:uid="{00000000-0005-0000-0000-00002E0B0000}"/>
    <cellStyle name="_신태백(가실행)_도덕-고흥도로(투찰)_합덕-신례원(2공구)투찰_합덕-신례원(2공구)투찰_왜관-태평건설_청주사직골조(최종확정)" xfId="2073" xr:uid="{00000000-0005-0000-0000-00002F0B0000}"/>
    <cellStyle name="_신태백(가실행)_도덕-고흥도로(투찰)_합덕-신례원(2공구)투찰_합덕-신례원(2공구)투찰_청주사직골조(최종확정)" xfId="2074" xr:uid="{00000000-0005-0000-0000-0000300B0000}"/>
    <cellStyle name="_신태백(가실행)_마현생창(동양고속)" xfId="2075" xr:uid="{00000000-0005-0000-0000-0000310B0000}"/>
    <cellStyle name="_신태백(가실행)_마현생창(동양고속)_Book1" xfId="2076" xr:uid="{00000000-0005-0000-0000-0000320B0000}"/>
    <cellStyle name="_신태백(가실행)_마현생창(동양고속)_왜관-태평건설" xfId="2077" xr:uid="{00000000-0005-0000-0000-0000330B0000}"/>
    <cellStyle name="_신태백(가실행)_마현생창(동양고속)_왜관-태평건설_Book1" xfId="2078" xr:uid="{00000000-0005-0000-0000-0000340B0000}"/>
    <cellStyle name="_신태백(가실행)_마현생창(동양고속)_왜관-태평건설_청주사직골조(최종확정)" xfId="2079" xr:uid="{00000000-0005-0000-0000-0000350B0000}"/>
    <cellStyle name="_신태백(가실행)_마현생창(동양고속)_청주사직골조(최종확정)" xfId="2080" xr:uid="{00000000-0005-0000-0000-0000360B0000}"/>
    <cellStyle name="_신태백(가실행)_봉무지방산업단지도로(투찰)②" xfId="2081" xr:uid="{00000000-0005-0000-0000-0000370B0000}"/>
    <cellStyle name="_신태백(가실행)_봉무지방산업단지도로(투찰)②_Book1" xfId="2082" xr:uid="{00000000-0005-0000-0000-0000380B0000}"/>
    <cellStyle name="_신태백(가실행)_봉무지방산업단지도로(투찰)②_마현생창(동양고속)" xfId="2083" xr:uid="{00000000-0005-0000-0000-0000390B0000}"/>
    <cellStyle name="_신태백(가실행)_봉무지방산업단지도로(투찰)②_마현생창(동양고속)_Book1" xfId="2084" xr:uid="{00000000-0005-0000-0000-00003A0B0000}"/>
    <cellStyle name="_신태백(가실행)_봉무지방산업단지도로(투찰)②_마현생창(동양고속)_왜관-태평건설" xfId="2085" xr:uid="{00000000-0005-0000-0000-00003B0B0000}"/>
    <cellStyle name="_신태백(가실행)_봉무지방산업단지도로(투찰)②_마현생창(동양고속)_왜관-태평건설_Book1" xfId="2086" xr:uid="{00000000-0005-0000-0000-00003C0B0000}"/>
    <cellStyle name="_신태백(가실행)_봉무지방산업단지도로(투찰)②_마현생창(동양고속)_왜관-태평건설_청주사직골조(최종확정)" xfId="2087" xr:uid="{00000000-0005-0000-0000-00003D0B0000}"/>
    <cellStyle name="_신태백(가실행)_봉무지방산업단지도로(투찰)②_마현생창(동양고속)_청주사직골조(최종확정)" xfId="2088" xr:uid="{00000000-0005-0000-0000-00003E0B0000}"/>
    <cellStyle name="_신태백(가실행)_봉무지방산업단지도로(투찰)②_왜관-태평건설" xfId="2089" xr:uid="{00000000-0005-0000-0000-00003F0B0000}"/>
    <cellStyle name="_신태백(가실행)_봉무지방산업단지도로(투찰)②_왜관-태평건설_Book1" xfId="2090" xr:uid="{00000000-0005-0000-0000-0000400B0000}"/>
    <cellStyle name="_신태백(가실행)_봉무지방산업단지도로(투찰)②_왜관-태평건설_청주사직골조(최종확정)" xfId="2091" xr:uid="{00000000-0005-0000-0000-0000410B0000}"/>
    <cellStyle name="_신태백(가실행)_봉무지방산업단지도로(투찰)②_청주사직골조(최종확정)" xfId="2092" xr:uid="{00000000-0005-0000-0000-0000420B0000}"/>
    <cellStyle name="_신태백(가실행)_봉무지방산업단지도로(투찰)②+0.250%" xfId="2093" xr:uid="{00000000-0005-0000-0000-0000430B0000}"/>
    <cellStyle name="_신태백(가실행)_봉무지방산업단지도로(투찰)②+0.250%_Book1" xfId="2094" xr:uid="{00000000-0005-0000-0000-0000440B0000}"/>
    <cellStyle name="_신태백(가실행)_봉무지방산업단지도로(투찰)②+0.250%_마현생창(동양고속)" xfId="2095" xr:uid="{00000000-0005-0000-0000-0000450B0000}"/>
    <cellStyle name="_신태백(가실행)_봉무지방산업단지도로(투찰)②+0.250%_마현생창(동양고속)_Book1" xfId="2096" xr:uid="{00000000-0005-0000-0000-0000460B0000}"/>
    <cellStyle name="_신태백(가실행)_봉무지방산업단지도로(투찰)②+0.250%_마현생창(동양고속)_왜관-태평건설" xfId="2097" xr:uid="{00000000-0005-0000-0000-0000470B0000}"/>
    <cellStyle name="_신태백(가실행)_봉무지방산업단지도로(투찰)②+0.250%_마현생창(동양고속)_왜관-태평건설_Book1" xfId="2098" xr:uid="{00000000-0005-0000-0000-0000480B0000}"/>
    <cellStyle name="_신태백(가실행)_봉무지방산업단지도로(투찰)②+0.250%_마현생창(동양고속)_왜관-태평건설_청주사직골조(최종확정)" xfId="2099" xr:uid="{00000000-0005-0000-0000-0000490B0000}"/>
    <cellStyle name="_신태백(가실행)_봉무지방산업단지도로(투찰)②+0.250%_마현생창(동양고속)_청주사직골조(최종확정)" xfId="2100" xr:uid="{00000000-0005-0000-0000-00004A0B0000}"/>
    <cellStyle name="_신태백(가실행)_봉무지방산업단지도로(투찰)②+0.250%_왜관-태평건설" xfId="2101" xr:uid="{00000000-0005-0000-0000-00004B0B0000}"/>
    <cellStyle name="_신태백(가실행)_봉무지방산업단지도로(투찰)②+0.250%_왜관-태평건설_Book1" xfId="2102" xr:uid="{00000000-0005-0000-0000-00004C0B0000}"/>
    <cellStyle name="_신태백(가실행)_봉무지방산업단지도로(투찰)②+0.250%_왜관-태평건설_청주사직골조(최종확정)" xfId="2103" xr:uid="{00000000-0005-0000-0000-00004D0B0000}"/>
    <cellStyle name="_신태백(가실행)_봉무지방산업단지도로(투찰)②+0.250%_청주사직골조(최종확정)" xfId="2104" xr:uid="{00000000-0005-0000-0000-00004E0B0000}"/>
    <cellStyle name="_신태백(가실행)_안산부대(투찰)⑤" xfId="2105" xr:uid="{00000000-0005-0000-0000-00004F0B0000}"/>
    <cellStyle name="_신태백(가실행)_안산부대(투찰)⑤_Book1" xfId="2106" xr:uid="{00000000-0005-0000-0000-0000500B0000}"/>
    <cellStyle name="_신태백(가실행)_안산부대(투찰)⑤_경찰서-터미널간도로(투찰)②" xfId="2107" xr:uid="{00000000-0005-0000-0000-0000510B0000}"/>
    <cellStyle name="_신태백(가실행)_안산부대(투찰)⑤_경찰서-터미널간도로(투찰)②_Book1" xfId="2108" xr:uid="{00000000-0005-0000-0000-0000520B0000}"/>
    <cellStyle name="_신태백(가실행)_안산부대(투찰)⑤_경찰서-터미널간도로(투찰)②_마현생창(동양고속)" xfId="2109" xr:uid="{00000000-0005-0000-0000-0000530B0000}"/>
    <cellStyle name="_신태백(가실행)_안산부대(투찰)⑤_경찰서-터미널간도로(투찰)②_마현생창(동양고속)_Book1" xfId="2110" xr:uid="{00000000-0005-0000-0000-0000540B0000}"/>
    <cellStyle name="_신태백(가실행)_안산부대(투찰)⑤_경찰서-터미널간도로(투찰)②_마현생창(동양고속)_왜관-태평건설" xfId="2111" xr:uid="{00000000-0005-0000-0000-0000550B0000}"/>
    <cellStyle name="_신태백(가실행)_안산부대(투찰)⑤_경찰서-터미널간도로(투찰)②_마현생창(동양고속)_왜관-태평건설_Book1" xfId="2112" xr:uid="{00000000-0005-0000-0000-0000560B0000}"/>
    <cellStyle name="_신태백(가실행)_안산부대(투찰)⑤_경찰서-터미널간도로(투찰)②_마현생창(동양고속)_왜관-태평건설_청주사직골조(최종확정)" xfId="2113" xr:uid="{00000000-0005-0000-0000-0000570B0000}"/>
    <cellStyle name="_신태백(가실행)_안산부대(투찰)⑤_경찰서-터미널간도로(투찰)②_마현생창(동양고속)_청주사직골조(최종확정)" xfId="2114" xr:uid="{00000000-0005-0000-0000-0000580B0000}"/>
    <cellStyle name="_신태백(가실행)_안산부대(투찰)⑤_경찰서-터미널간도로(투찰)②_왜관-태평건설" xfId="2115" xr:uid="{00000000-0005-0000-0000-0000590B0000}"/>
    <cellStyle name="_신태백(가실행)_안산부대(투찰)⑤_경찰서-터미널간도로(투찰)②_왜관-태평건설_Book1" xfId="2116" xr:uid="{00000000-0005-0000-0000-00005A0B0000}"/>
    <cellStyle name="_신태백(가실행)_안산부대(투찰)⑤_경찰서-터미널간도로(투찰)②_왜관-태평건설_청주사직골조(최종확정)" xfId="2117" xr:uid="{00000000-0005-0000-0000-00005B0B0000}"/>
    <cellStyle name="_신태백(가실행)_안산부대(투찰)⑤_경찰서-터미널간도로(투찰)②_청주사직골조(최종확정)" xfId="2118" xr:uid="{00000000-0005-0000-0000-00005C0B0000}"/>
    <cellStyle name="_신태백(가실행)_안산부대(투찰)⑤_마현생창(동양고속)" xfId="2119" xr:uid="{00000000-0005-0000-0000-00005D0B0000}"/>
    <cellStyle name="_신태백(가실행)_안산부대(투찰)⑤_마현생창(동양고속)_Book1" xfId="2120" xr:uid="{00000000-0005-0000-0000-00005E0B0000}"/>
    <cellStyle name="_신태백(가실행)_안산부대(투찰)⑤_마현생창(동양고속)_왜관-태평건설" xfId="2121" xr:uid="{00000000-0005-0000-0000-00005F0B0000}"/>
    <cellStyle name="_신태백(가실행)_안산부대(투찰)⑤_마현생창(동양고속)_왜관-태평건설_Book1" xfId="2122" xr:uid="{00000000-0005-0000-0000-0000600B0000}"/>
    <cellStyle name="_신태백(가실행)_안산부대(투찰)⑤_마현생창(동양고속)_왜관-태평건설_청주사직골조(최종확정)" xfId="2123" xr:uid="{00000000-0005-0000-0000-0000610B0000}"/>
    <cellStyle name="_신태백(가실행)_안산부대(투찰)⑤_마현생창(동양고속)_청주사직골조(최종확정)" xfId="2124" xr:uid="{00000000-0005-0000-0000-0000620B0000}"/>
    <cellStyle name="_신태백(가실행)_안산부대(투찰)⑤_봉무지방산업단지도로(투찰)②" xfId="2125" xr:uid="{00000000-0005-0000-0000-0000630B0000}"/>
    <cellStyle name="_신태백(가실행)_안산부대(투찰)⑤_봉무지방산업단지도로(투찰)②_Book1" xfId="2126" xr:uid="{00000000-0005-0000-0000-0000640B0000}"/>
    <cellStyle name="_신태백(가실행)_안산부대(투찰)⑤_봉무지방산업단지도로(투찰)②_마현생창(동양고속)" xfId="2127" xr:uid="{00000000-0005-0000-0000-0000650B0000}"/>
    <cellStyle name="_신태백(가실행)_안산부대(투찰)⑤_봉무지방산업단지도로(투찰)②_마현생창(동양고속)_Book1" xfId="2128" xr:uid="{00000000-0005-0000-0000-0000660B0000}"/>
    <cellStyle name="_신태백(가실행)_안산부대(투찰)⑤_봉무지방산업단지도로(투찰)②_마현생창(동양고속)_왜관-태평건설" xfId="2129" xr:uid="{00000000-0005-0000-0000-0000670B0000}"/>
    <cellStyle name="_신태백(가실행)_안산부대(투찰)⑤_봉무지방산업단지도로(투찰)②_마현생창(동양고속)_왜관-태평건설_Book1" xfId="2130" xr:uid="{00000000-0005-0000-0000-0000680B0000}"/>
    <cellStyle name="_신태백(가실행)_안산부대(투찰)⑤_봉무지방산업단지도로(투찰)②_마현생창(동양고속)_왜관-태평건설_청주사직골조(최종확정)" xfId="2131" xr:uid="{00000000-0005-0000-0000-0000690B0000}"/>
    <cellStyle name="_신태백(가실행)_안산부대(투찰)⑤_봉무지방산업단지도로(투찰)②_마현생창(동양고속)_청주사직골조(최종확정)" xfId="2132" xr:uid="{00000000-0005-0000-0000-00006A0B0000}"/>
    <cellStyle name="_신태백(가실행)_안산부대(투찰)⑤_봉무지방산업단지도로(투찰)②_왜관-태평건설" xfId="2133" xr:uid="{00000000-0005-0000-0000-00006B0B0000}"/>
    <cellStyle name="_신태백(가실행)_안산부대(투찰)⑤_봉무지방산업단지도로(투찰)②_왜관-태평건설_Book1" xfId="2134" xr:uid="{00000000-0005-0000-0000-00006C0B0000}"/>
    <cellStyle name="_신태백(가실행)_안산부대(투찰)⑤_봉무지방산업단지도로(투찰)②_왜관-태평건설_청주사직골조(최종확정)" xfId="2135" xr:uid="{00000000-0005-0000-0000-00006D0B0000}"/>
    <cellStyle name="_신태백(가실행)_안산부대(투찰)⑤_봉무지방산업단지도로(투찰)②_청주사직골조(최종확정)" xfId="2136" xr:uid="{00000000-0005-0000-0000-00006E0B0000}"/>
    <cellStyle name="_신태백(가실행)_안산부대(투찰)⑤_봉무지방산업단지도로(투찰)②+0.250%" xfId="2137" xr:uid="{00000000-0005-0000-0000-00006F0B0000}"/>
    <cellStyle name="_신태백(가실행)_안산부대(투찰)⑤_봉무지방산업단지도로(투찰)②+0.250%_Book1" xfId="2138" xr:uid="{00000000-0005-0000-0000-0000700B0000}"/>
    <cellStyle name="_신태백(가실행)_안산부대(투찰)⑤_봉무지방산업단지도로(투찰)②+0.250%_마현생창(동양고속)" xfId="2139" xr:uid="{00000000-0005-0000-0000-0000710B0000}"/>
    <cellStyle name="_신태백(가실행)_안산부대(투찰)⑤_봉무지방산업단지도로(투찰)②+0.250%_마현생창(동양고속)_Book1" xfId="2140" xr:uid="{00000000-0005-0000-0000-0000720B0000}"/>
    <cellStyle name="_신태백(가실행)_안산부대(투찰)⑤_봉무지방산업단지도로(투찰)②+0.250%_마현생창(동양고속)_왜관-태평건설" xfId="2141" xr:uid="{00000000-0005-0000-0000-0000730B0000}"/>
    <cellStyle name="_신태백(가실행)_안산부대(투찰)⑤_봉무지방산업단지도로(투찰)②+0.250%_마현생창(동양고속)_왜관-태평건설_Book1" xfId="2142" xr:uid="{00000000-0005-0000-0000-0000740B0000}"/>
    <cellStyle name="_신태백(가실행)_안산부대(투찰)⑤_봉무지방산업단지도로(투찰)②+0.250%_마현생창(동양고속)_왜관-태평건설_청주사직골조(최종확정)" xfId="2143" xr:uid="{00000000-0005-0000-0000-0000750B0000}"/>
    <cellStyle name="_신태백(가실행)_안산부대(투찰)⑤_봉무지방산업단지도로(투찰)②+0.250%_마현생창(동양고속)_청주사직골조(최종확정)" xfId="2144" xr:uid="{00000000-0005-0000-0000-0000760B0000}"/>
    <cellStyle name="_신태백(가실행)_안산부대(투찰)⑤_봉무지방산업단지도로(투찰)②+0.250%_왜관-태평건설" xfId="2145" xr:uid="{00000000-0005-0000-0000-0000770B0000}"/>
    <cellStyle name="_신태백(가실행)_안산부대(투찰)⑤_봉무지방산업단지도로(투찰)②+0.250%_왜관-태평건설_Book1" xfId="2146" xr:uid="{00000000-0005-0000-0000-0000780B0000}"/>
    <cellStyle name="_신태백(가실행)_안산부대(투찰)⑤_봉무지방산업단지도로(투찰)②+0.250%_왜관-태평건설_청주사직골조(최종확정)" xfId="2147" xr:uid="{00000000-0005-0000-0000-0000790B0000}"/>
    <cellStyle name="_신태백(가실행)_안산부대(투찰)⑤_봉무지방산업단지도로(투찰)②+0.250%_청주사직골조(최종확정)" xfId="2148" xr:uid="{00000000-0005-0000-0000-00007A0B0000}"/>
    <cellStyle name="_신태백(가실행)_안산부대(투찰)⑤_왜관-태평건설" xfId="2149" xr:uid="{00000000-0005-0000-0000-00007B0B0000}"/>
    <cellStyle name="_신태백(가실행)_안산부대(투찰)⑤_왜관-태평건설_Book1" xfId="2150" xr:uid="{00000000-0005-0000-0000-00007C0B0000}"/>
    <cellStyle name="_신태백(가실행)_안산부대(투찰)⑤_왜관-태평건설_청주사직골조(최종확정)" xfId="2151" xr:uid="{00000000-0005-0000-0000-00007D0B0000}"/>
    <cellStyle name="_신태백(가실행)_안산부대(투찰)⑤_청주사직골조(최종확정)" xfId="2152" xr:uid="{00000000-0005-0000-0000-00007E0B0000}"/>
    <cellStyle name="_신태백(가실행)_안산부대(투찰)⑤_합덕-신례원(2공구)투찰" xfId="2153" xr:uid="{00000000-0005-0000-0000-00007F0B0000}"/>
    <cellStyle name="_신태백(가실행)_안산부대(투찰)⑤_합덕-신례원(2공구)투찰_Book1" xfId="2154" xr:uid="{00000000-0005-0000-0000-0000800B0000}"/>
    <cellStyle name="_신태백(가실행)_안산부대(투찰)⑤_합덕-신례원(2공구)투찰_경찰서-터미널간도로(투찰)②" xfId="2155" xr:uid="{00000000-0005-0000-0000-0000810B0000}"/>
    <cellStyle name="_신태백(가실행)_안산부대(투찰)⑤_합덕-신례원(2공구)투찰_경찰서-터미널간도로(투찰)②_Book1" xfId="2156" xr:uid="{00000000-0005-0000-0000-0000820B0000}"/>
    <cellStyle name="_신태백(가실행)_안산부대(투찰)⑤_합덕-신례원(2공구)투찰_경찰서-터미널간도로(투찰)②_마현생창(동양고속)" xfId="2157" xr:uid="{00000000-0005-0000-0000-0000830B0000}"/>
    <cellStyle name="_신태백(가실행)_안산부대(투찰)⑤_합덕-신례원(2공구)투찰_경찰서-터미널간도로(투찰)②_마현생창(동양고속)_Book1" xfId="2158" xr:uid="{00000000-0005-0000-0000-0000840B0000}"/>
    <cellStyle name="_신태백(가실행)_안산부대(투찰)⑤_합덕-신례원(2공구)투찰_경찰서-터미널간도로(투찰)②_마현생창(동양고속)_왜관-태평건설" xfId="2159" xr:uid="{00000000-0005-0000-0000-0000850B0000}"/>
    <cellStyle name="_신태백(가실행)_안산부대(투찰)⑤_합덕-신례원(2공구)투찰_경찰서-터미널간도로(투찰)②_마현생창(동양고속)_왜관-태평건설_Book1" xfId="2160" xr:uid="{00000000-0005-0000-0000-0000860B0000}"/>
    <cellStyle name="_신태백(가실행)_안산부대(투찰)⑤_합덕-신례원(2공구)투찰_경찰서-터미널간도로(투찰)②_마현생창(동양고속)_왜관-태평건설_청주사직골조(최종확정)" xfId="2161" xr:uid="{00000000-0005-0000-0000-0000870B0000}"/>
    <cellStyle name="_신태백(가실행)_안산부대(투찰)⑤_합덕-신례원(2공구)투찰_경찰서-터미널간도로(투찰)②_마현생창(동양고속)_청주사직골조(최종확정)" xfId="2162" xr:uid="{00000000-0005-0000-0000-0000880B0000}"/>
    <cellStyle name="_신태백(가실행)_안산부대(투찰)⑤_합덕-신례원(2공구)투찰_경찰서-터미널간도로(투찰)②_왜관-태평건설" xfId="2163" xr:uid="{00000000-0005-0000-0000-0000890B0000}"/>
    <cellStyle name="_신태백(가실행)_안산부대(투찰)⑤_합덕-신례원(2공구)투찰_경찰서-터미널간도로(투찰)②_왜관-태평건설_Book1" xfId="2164" xr:uid="{00000000-0005-0000-0000-00008A0B0000}"/>
    <cellStyle name="_신태백(가실행)_안산부대(투찰)⑤_합덕-신례원(2공구)투찰_경찰서-터미널간도로(투찰)②_왜관-태평건설_청주사직골조(최종확정)" xfId="2165" xr:uid="{00000000-0005-0000-0000-00008B0B0000}"/>
    <cellStyle name="_신태백(가실행)_안산부대(투찰)⑤_합덕-신례원(2공구)투찰_경찰서-터미널간도로(투찰)②_청주사직골조(최종확정)" xfId="2166" xr:uid="{00000000-0005-0000-0000-00008C0B0000}"/>
    <cellStyle name="_신태백(가실행)_안산부대(투찰)⑤_합덕-신례원(2공구)투찰_마현생창(동양고속)" xfId="2167" xr:uid="{00000000-0005-0000-0000-00008D0B0000}"/>
    <cellStyle name="_신태백(가실행)_안산부대(투찰)⑤_합덕-신례원(2공구)투찰_마현생창(동양고속)_Book1" xfId="2168" xr:uid="{00000000-0005-0000-0000-00008E0B0000}"/>
    <cellStyle name="_신태백(가실행)_안산부대(투찰)⑤_합덕-신례원(2공구)투찰_마현생창(동양고속)_왜관-태평건설" xfId="2169" xr:uid="{00000000-0005-0000-0000-00008F0B0000}"/>
    <cellStyle name="_신태백(가실행)_안산부대(투찰)⑤_합덕-신례원(2공구)투찰_마현생창(동양고속)_왜관-태평건설_Book1" xfId="2170" xr:uid="{00000000-0005-0000-0000-0000900B0000}"/>
    <cellStyle name="_신태백(가실행)_안산부대(투찰)⑤_합덕-신례원(2공구)투찰_마현생창(동양고속)_왜관-태평건설_청주사직골조(최종확정)" xfId="2171" xr:uid="{00000000-0005-0000-0000-0000910B0000}"/>
    <cellStyle name="_신태백(가실행)_안산부대(투찰)⑤_합덕-신례원(2공구)투찰_마현생창(동양고속)_청주사직골조(최종확정)" xfId="2172" xr:uid="{00000000-0005-0000-0000-0000920B0000}"/>
    <cellStyle name="_신태백(가실행)_안산부대(투찰)⑤_합덕-신례원(2공구)투찰_봉무지방산업단지도로(투찰)②" xfId="2173" xr:uid="{00000000-0005-0000-0000-0000930B0000}"/>
    <cellStyle name="_신태백(가실행)_안산부대(투찰)⑤_합덕-신례원(2공구)투찰_봉무지방산업단지도로(투찰)②_Book1" xfId="2174" xr:uid="{00000000-0005-0000-0000-0000940B0000}"/>
    <cellStyle name="_신태백(가실행)_안산부대(투찰)⑤_합덕-신례원(2공구)투찰_봉무지방산업단지도로(투찰)②_마현생창(동양고속)" xfId="2175" xr:uid="{00000000-0005-0000-0000-0000950B0000}"/>
    <cellStyle name="_신태백(가실행)_안산부대(투찰)⑤_합덕-신례원(2공구)투찰_봉무지방산업단지도로(투찰)②_마현생창(동양고속)_Book1" xfId="2176" xr:uid="{00000000-0005-0000-0000-0000960B0000}"/>
    <cellStyle name="_신태백(가실행)_안산부대(투찰)⑤_합덕-신례원(2공구)투찰_봉무지방산업단지도로(투찰)②_마현생창(동양고속)_왜관-태평건설" xfId="2177" xr:uid="{00000000-0005-0000-0000-0000970B0000}"/>
    <cellStyle name="_신태백(가실행)_안산부대(투찰)⑤_합덕-신례원(2공구)투찰_봉무지방산업단지도로(투찰)②_마현생창(동양고속)_왜관-태평건설_Book1" xfId="2178" xr:uid="{00000000-0005-0000-0000-0000980B0000}"/>
    <cellStyle name="_신태백(가실행)_안산부대(투찰)⑤_합덕-신례원(2공구)투찰_봉무지방산업단지도로(투찰)②_마현생창(동양고속)_왜관-태평건설_청주사직골조(최종확정)" xfId="2179" xr:uid="{00000000-0005-0000-0000-0000990B0000}"/>
    <cellStyle name="_신태백(가실행)_안산부대(투찰)⑤_합덕-신례원(2공구)투찰_봉무지방산업단지도로(투찰)②_마현생창(동양고속)_청주사직골조(최종확정)" xfId="2180" xr:uid="{00000000-0005-0000-0000-00009A0B0000}"/>
    <cellStyle name="_신태백(가실행)_안산부대(투찰)⑤_합덕-신례원(2공구)투찰_봉무지방산업단지도로(투찰)②_왜관-태평건설" xfId="2181" xr:uid="{00000000-0005-0000-0000-00009B0B0000}"/>
    <cellStyle name="_신태백(가실행)_안산부대(투찰)⑤_합덕-신례원(2공구)투찰_봉무지방산업단지도로(투찰)②_왜관-태평건설_Book1" xfId="2182" xr:uid="{00000000-0005-0000-0000-00009C0B0000}"/>
    <cellStyle name="_신태백(가실행)_안산부대(투찰)⑤_합덕-신례원(2공구)투찰_봉무지방산업단지도로(투찰)②_왜관-태평건설_청주사직골조(최종확정)" xfId="2183" xr:uid="{00000000-0005-0000-0000-00009D0B0000}"/>
    <cellStyle name="_신태백(가실행)_안산부대(투찰)⑤_합덕-신례원(2공구)투찰_봉무지방산업단지도로(투찰)②_청주사직골조(최종확정)" xfId="2184" xr:uid="{00000000-0005-0000-0000-00009E0B0000}"/>
    <cellStyle name="_신태백(가실행)_안산부대(투찰)⑤_합덕-신례원(2공구)투찰_봉무지방산업단지도로(투찰)②+0.250%" xfId="2185" xr:uid="{00000000-0005-0000-0000-00009F0B0000}"/>
    <cellStyle name="_신태백(가실행)_안산부대(투찰)⑤_합덕-신례원(2공구)투찰_봉무지방산업단지도로(투찰)②+0.250%_Book1" xfId="2186" xr:uid="{00000000-0005-0000-0000-0000A00B0000}"/>
    <cellStyle name="_신태백(가실행)_안산부대(투찰)⑤_합덕-신례원(2공구)투찰_봉무지방산업단지도로(투찰)②+0.250%_마현생창(동양고속)" xfId="2187" xr:uid="{00000000-0005-0000-0000-0000A10B0000}"/>
    <cellStyle name="_신태백(가실행)_안산부대(투찰)⑤_합덕-신례원(2공구)투찰_봉무지방산업단지도로(투찰)②+0.250%_마현생창(동양고속)_Book1" xfId="2188" xr:uid="{00000000-0005-0000-0000-0000A20B0000}"/>
    <cellStyle name="_신태백(가실행)_안산부대(투찰)⑤_합덕-신례원(2공구)투찰_봉무지방산업단지도로(투찰)②+0.250%_마현생창(동양고속)_왜관-태평건설" xfId="2189" xr:uid="{00000000-0005-0000-0000-0000A30B0000}"/>
    <cellStyle name="_신태백(가실행)_안산부대(투찰)⑤_합덕-신례원(2공구)투찰_봉무지방산업단지도로(투찰)②+0.250%_마현생창(동양고속)_왜관-태평건설_Book1" xfId="2190" xr:uid="{00000000-0005-0000-0000-0000A40B0000}"/>
    <cellStyle name="_신태백(가실행)_안산부대(투찰)⑤_합덕-신례원(2공구)투찰_봉무지방산업단지도로(투찰)②+0.250%_마현생창(동양고속)_왜관-태평건설_청주사직골조(최종확정)" xfId="2191" xr:uid="{00000000-0005-0000-0000-0000A50B0000}"/>
    <cellStyle name="_신태백(가실행)_안산부대(투찰)⑤_합덕-신례원(2공구)투찰_봉무지방산업단지도로(투찰)②+0.250%_마현생창(동양고속)_청주사직골조(최종확정)" xfId="2192" xr:uid="{00000000-0005-0000-0000-0000A60B0000}"/>
    <cellStyle name="_신태백(가실행)_안산부대(투찰)⑤_합덕-신례원(2공구)투찰_봉무지방산업단지도로(투찰)②+0.250%_왜관-태평건설" xfId="2193" xr:uid="{00000000-0005-0000-0000-0000A70B0000}"/>
    <cellStyle name="_신태백(가실행)_안산부대(투찰)⑤_합덕-신례원(2공구)투찰_봉무지방산업단지도로(투찰)②+0.250%_왜관-태평건설_Book1" xfId="2194" xr:uid="{00000000-0005-0000-0000-0000A80B0000}"/>
    <cellStyle name="_신태백(가실행)_안산부대(투찰)⑤_합덕-신례원(2공구)투찰_봉무지방산업단지도로(투찰)②+0.250%_왜관-태평건설_청주사직골조(최종확정)" xfId="2195" xr:uid="{00000000-0005-0000-0000-0000A90B0000}"/>
    <cellStyle name="_신태백(가실행)_안산부대(투찰)⑤_합덕-신례원(2공구)투찰_봉무지방산업단지도로(투찰)②+0.250%_청주사직골조(최종확정)" xfId="2196" xr:uid="{00000000-0005-0000-0000-0000AA0B0000}"/>
    <cellStyle name="_신태백(가실행)_안산부대(투찰)⑤_합덕-신례원(2공구)투찰_왜관-태평건설" xfId="2197" xr:uid="{00000000-0005-0000-0000-0000AB0B0000}"/>
    <cellStyle name="_신태백(가실행)_안산부대(투찰)⑤_합덕-신례원(2공구)투찰_왜관-태평건설_Book1" xfId="2198" xr:uid="{00000000-0005-0000-0000-0000AC0B0000}"/>
    <cellStyle name="_신태백(가실행)_안산부대(투찰)⑤_합덕-신례원(2공구)투찰_왜관-태평건설_청주사직골조(최종확정)" xfId="2199" xr:uid="{00000000-0005-0000-0000-0000AD0B0000}"/>
    <cellStyle name="_신태백(가실행)_안산부대(투찰)⑤_합덕-신례원(2공구)투찰_청주사직골조(최종확정)" xfId="2200" xr:uid="{00000000-0005-0000-0000-0000AE0B0000}"/>
    <cellStyle name="_신태백(가실행)_안산부대(투찰)⑤_합덕-신례원(2공구)투찰_합덕-신례원(2공구)투찰" xfId="2201" xr:uid="{00000000-0005-0000-0000-0000AF0B0000}"/>
    <cellStyle name="_신태백(가실행)_안산부대(투찰)⑤_합덕-신례원(2공구)투찰_합덕-신례원(2공구)투찰_Book1" xfId="2202" xr:uid="{00000000-0005-0000-0000-0000B00B0000}"/>
    <cellStyle name="_신태백(가실행)_안산부대(투찰)⑤_합덕-신례원(2공구)투찰_합덕-신례원(2공구)투찰_경찰서-터미널간도로(투찰)②" xfId="2203" xr:uid="{00000000-0005-0000-0000-0000B10B0000}"/>
    <cellStyle name="_신태백(가실행)_안산부대(투찰)⑤_합덕-신례원(2공구)투찰_합덕-신례원(2공구)투찰_경찰서-터미널간도로(투찰)②_Book1" xfId="2204" xr:uid="{00000000-0005-0000-0000-0000B20B0000}"/>
    <cellStyle name="_신태백(가실행)_안산부대(투찰)⑤_합덕-신례원(2공구)투찰_합덕-신례원(2공구)투찰_경찰서-터미널간도로(투찰)②_마현생창(동양고속)" xfId="2205" xr:uid="{00000000-0005-0000-0000-0000B30B0000}"/>
    <cellStyle name="_신태백(가실행)_안산부대(투찰)⑤_합덕-신례원(2공구)투찰_합덕-신례원(2공구)투찰_경찰서-터미널간도로(투찰)②_마현생창(동양고속)_Book1" xfId="2206" xr:uid="{00000000-0005-0000-0000-0000B40B0000}"/>
    <cellStyle name="_신태백(가실행)_안산부대(투찰)⑤_합덕-신례원(2공구)투찰_합덕-신례원(2공구)투찰_경찰서-터미널간도로(투찰)②_마현생창(동양고속)_왜관-태평건설" xfId="2207" xr:uid="{00000000-0005-0000-0000-0000B50B0000}"/>
    <cellStyle name="_신태백(가실행)_안산부대(투찰)⑤_합덕-신례원(2공구)투찰_합덕-신례원(2공구)투찰_경찰서-터미널간도로(투찰)②_마현생창(동양고속)_왜관-태평건설_Book1" xfId="2208" xr:uid="{00000000-0005-0000-0000-0000B60B0000}"/>
    <cellStyle name="_신태백(가실행)_안산부대(투찰)⑤_합덕-신례원(2공구)투찰_합덕-신례원(2공구)투찰_경찰서-터미널간도로(투찰)②_마현생창(동양고속)_왜관-태평건설_청주사직골조(최종확정)" xfId="2209" xr:uid="{00000000-0005-0000-0000-0000B70B0000}"/>
    <cellStyle name="_신태백(가실행)_안산부대(투찰)⑤_합덕-신례원(2공구)투찰_합덕-신례원(2공구)투찰_경찰서-터미널간도로(투찰)②_마현생창(동양고속)_청주사직골조(최종확정)" xfId="2210" xr:uid="{00000000-0005-0000-0000-0000B80B0000}"/>
    <cellStyle name="_신태백(가실행)_안산부대(투찰)⑤_합덕-신례원(2공구)투찰_합덕-신례원(2공구)투찰_경찰서-터미널간도로(투찰)②_왜관-태평건설" xfId="2211" xr:uid="{00000000-0005-0000-0000-0000B90B0000}"/>
    <cellStyle name="_신태백(가실행)_안산부대(투찰)⑤_합덕-신례원(2공구)투찰_합덕-신례원(2공구)투찰_경찰서-터미널간도로(투찰)②_왜관-태평건설_Book1" xfId="2212" xr:uid="{00000000-0005-0000-0000-0000BA0B0000}"/>
    <cellStyle name="_신태백(가실행)_안산부대(투찰)⑤_합덕-신례원(2공구)투찰_합덕-신례원(2공구)투찰_경찰서-터미널간도로(투찰)②_왜관-태평건설_청주사직골조(최종확정)" xfId="2213" xr:uid="{00000000-0005-0000-0000-0000BB0B0000}"/>
    <cellStyle name="_신태백(가실행)_안산부대(투찰)⑤_합덕-신례원(2공구)투찰_합덕-신례원(2공구)투찰_경찰서-터미널간도로(투찰)②_청주사직골조(최종확정)" xfId="2214" xr:uid="{00000000-0005-0000-0000-0000BC0B0000}"/>
    <cellStyle name="_신태백(가실행)_안산부대(투찰)⑤_합덕-신례원(2공구)투찰_합덕-신례원(2공구)투찰_마현생창(동양고속)" xfId="2215" xr:uid="{00000000-0005-0000-0000-0000BD0B0000}"/>
    <cellStyle name="_신태백(가실행)_안산부대(투찰)⑤_합덕-신례원(2공구)투찰_합덕-신례원(2공구)투찰_마현생창(동양고속)_Book1" xfId="2216" xr:uid="{00000000-0005-0000-0000-0000BE0B0000}"/>
    <cellStyle name="_신태백(가실행)_안산부대(투찰)⑤_합덕-신례원(2공구)투찰_합덕-신례원(2공구)투찰_마현생창(동양고속)_왜관-태평건설" xfId="2217" xr:uid="{00000000-0005-0000-0000-0000BF0B0000}"/>
    <cellStyle name="_신태백(가실행)_안산부대(투찰)⑤_합덕-신례원(2공구)투찰_합덕-신례원(2공구)투찰_마현생창(동양고속)_왜관-태평건설_Book1" xfId="2218" xr:uid="{00000000-0005-0000-0000-0000C00B0000}"/>
    <cellStyle name="_신태백(가실행)_안산부대(투찰)⑤_합덕-신례원(2공구)투찰_합덕-신례원(2공구)투찰_마현생창(동양고속)_왜관-태평건설_청주사직골조(최종확정)" xfId="2219" xr:uid="{00000000-0005-0000-0000-0000C10B0000}"/>
    <cellStyle name="_신태백(가실행)_안산부대(투찰)⑤_합덕-신례원(2공구)투찰_합덕-신례원(2공구)투찰_마현생창(동양고속)_청주사직골조(최종확정)" xfId="2220" xr:uid="{00000000-0005-0000-0000-0000C20B0000}"/>
    <cellStyle name="_신태백(가실행)_안산부대(투찰)⑤_합덕-신례원(2공구)투찰_합덕-신례원(2공구)투찰_봉무지방산업단지도로(투찰)②" xfId="2221" xr:uid="{00000000-0005-0000-0000-0000C30B0000}"/>
    <cellStyle name="_신태백(가실행)_안산부대(투찰)⑤_합덕-신례원(2공구)투찰_합덕-신례원(2공구)투찰_봉무지방산업단지도로(투찰)②_Book1" xfId="2222" xr:uid="{00000000-0005-0000-0000-0000C40B0000}"/>
    <cellStyle name="_신태백(가실행)_안산부대(투찰)⑤_합덕-신례원(2공구)투찰_합덕-신례원(2공구)투찰_봉무지방산업단지도로(투찰)②_마현생창(동양고속)" xfId="2223" xr:uid="{00000000-0005-0000-0000-0000C50B0000}"/>
    <cellStyle name="_신태백(가실행)_안산부대(투찰)⑤_합덕-신례원(2공구)투찰_합덕-신례원(2공구)투찰_봉무지방산업단지도로(투찰)②_마현생창(동양고속)_Book1" xfId="2224" xr:uid="{00000000-0005-0000-0000-0000C60B0000}"/>
    <cellStyle name="_신태백(가실행)_안산부대(투찰)⑤_합덕-신례원(2공구)투찰_합덕-신례원(2공구)투찰_봉무지방산업단지도로(투찰)②_마현생창(동양고속)_왜관-태평건설" xfId="2225" xr:uid="{00000000-0005-0000-0000-0000C70B0000}"/>
    <cellStyle name="_신태백(가실행)_안산부대(투찰)⑤_합덕-신례원(2공구)투찰_합덕-신례원(2공구)투찰_봉무지방산업단지도로(투찰)②_마현생창(동양고속)_왜관-태평건설_Book1" xfId="2226" xr:uid="{00000000-0005-0000-0000-0000C80B0000}"/>
    <cellStyle name="_신태백(가실행)_안산부대(투찰)⑤_합덕-신례원(2공구)투찰_합덕-신례원(2공구)투찰_봉무지방산업단지도로(투찰)②_마현생창(동양고속)_왜관-태평건설_청주사직골조(최종확정)" xfId="2227" xr:uid="{00000000-0005-0000-0000-0000C90B0000}"/>
    <cellStyle name="_신태백(가실행)_안산부대(투찰)⑤_합덕-신례원(2공구)투찰_합덕-신례원(2공구)투찰_봉무지방산업단지도로(투찰)②_마현생창(동양고속)_청주사직골조(최종확정)" xfId="2228" xr:uid="{00000000-0005-0000-0000-0000CA0B0000}"/>
    <cellStyle name="_신태백(가실행)_안산부대(투찰)⑤_합덕-신례원(2공구)투찰_합덕-신례원(2공구)투찰_봉무지방산업단지도로(투찰)②_왜관-태평건설" xfId="2229" xr:uid="{00000000-0005-0000-0000-0000CB0B0000}"/>
    <cellStyle name="_신태백(가실행)_안산부대(투찰)⑤_합덕-신례원(2공구)투찰_합덕-신례원(2공구)투찰_봉무지방산업단지도로(투찰)②_왜관-태평건설_Book1" xfId="2230" xr:uid="{00000000-0005-0000-0000-0000CC0B0000}"/>
    <cellStyle name="_신태백(가실행)_안산부대(투찰)⑤_합덕-신례원(2공구)투찰_합덕-신례원(2공구)투찰_봉무지방산업단지도로(투찰)②_왜관-태평건설_청주사직골조(최종확정)" xfId="2231" xr:uid="{00000000-0005-0000-0000-0000CD0B0000}"/>
    <cellStyle name="_신태백(가실행)_안산부대(투찰)⑤_합덕-신례원(2공구)투찰_합덕-신례원(2공구)투찰_봉무지방산업단지도로(투찰)②_청주사직골조(최종확정)" xfId="2232" xr:uid="{00000000-0005-0000-0000-0000CE0B0000}"/>
    <cellStyle name="_신태백(가실행)_안산부대(투찰)⑤_합덕-신례원(2공구)투찰_합덕-신례원(2공구)투찰_봉무지방산업단지도로(투찰)②+0.250%" xfId="2233" xr:uid="{00000000-0005-0000-0000-0000CF0B0000}"/>
    <cellStyle name="_신태백(가실행)_안산부대(투찰)⑤_합덕-신례원(2공구)투찰_합덕-신례원(2공구)투찰_봉무지방산업단지도로(투찰)②+0.250%_Book1" xfId="2234" xr:uid="{00000000-0005-0000-0000-0000D00B0000}"/>
    <cellStyle name="_신태백(가실행)_안산부대(투찰)⑤_합덕-신례원(2공구)투찰_합덕-신례원(2공구)투찰_봉무지방산업단지도로(투찰)②+0.250%_마현생창(동양고속)" xfId="2235" xr:uid="{00000000-0005-0000-0000-0000D10B0000}"/>
    <cellStyle name="_신태백(가실행)_안산부대(투찰)⑤_합덕-신례원(2공구)투찰_합덕-신례원(2공구)투찰_봉무지방산업단지도로(투찰)②+0.250%_마현생창(동양고속)_Book1" xfId="2236" xr:uid="{00000000-0005-0000-0000-0000D20B0000}"/>
    <cellStyle name="_신태백(가실행)_안산부대(투찰)⑤_합덕-신례원(2공구)투찰_합덕-신례원(2공구)투찰_봉무지방산업단지도로(투찰)②+0.250%_마현생창(동양고속)_왜관-태평건설" xfId="2237" xr:uid="{00000000-0005-0000-0000-0000D30B0000}"/>
    <cellStyle name="_신태백(가실행)_안산부대(투찰)⑤_합덕-신례원(2공구)투찰_합덕-신례원(2공구)투찰_봉무지방산업단지도로(투찰)②+0.250%_마현생창(동양고속)_왜관-태평건설_Book1" xfId="2238" xr:uid="{00000000-0005-0000-0000-0000D40B0000}"/>
    <cellStyle name="_신태백(가실행)_안산부대(투찰)⑤_합덕-신례원(2공구)투찰_합덕-신례원(2공구)투찰_봉무지방산업단지도로(투찰)②+0.250%_마현생창(동양고속)_왜관-태평건설_청주사직골조(최종확정)" xfId="2239" xr:uid="{00000000-0005-0000-0000-0000D50B0000}"/>
    <cellStyle name="_신태백(가실행)_안산부대(투찰)⑤_합덕-신례원(2공구)투찰_합덕-신례원(2공구)투찰_봉무지방산업단지도로(투찰)②+0.250%_마현생창(동양고속)_청주사직골조(최종확정)" xfId="2240" xr:uid="{00000000-0005-0000-0000-0000D60B0000}"/>
    <cellStyle name="_신태백(가실행)_안산부대(투찰)⑤_합덕-신례원(2공구)투찰_합덕-신례원(2공구)투찰_봉무지방산업단지도로(투찰)②+0.250%_왜관-태평건설" xfId="2241" xr:uid="{00000000-0005-0000-0000-0000D70B0000}"/>
    <cellStyle name="_신태백(가실행)_안산부대(투찰)⑤_합덕-신례원(2공구)투찰_합덕-신례원(2공구)투찰_봉무지방산업단지도로(투찰)②+0.250%_왜관-태평건설_Book1" xfId="2242" xr:uid="{00000000-0005-0000-0000-0000D80B0000}"/>
    <cellStyle name="_신태백(가실행)_안산부대(투찰)⑤_합덕-신례원(2공구)투찰_합덕-신례원(2공구)투찰_봉무지방산업단지도로(투찰)②+0.250%_왜관-태평건설_청주사직골조(최종확정)" xfId="2243" xr:uid="{00000000-0005-0000-0000-0000D90B0000}"/>
    <cellStyle name="_신태백(가실행)_안산부대(투찰)⑤_합덕-신례원(2공구)투찰_합덕-신례원(2공구)투찰_봉무지방산업단지도로(투찰)②+0.250%_청주사직골조(최종확정)" xfId="2244" xr:uid="{00000000-0005-0000-0000-0000DA0B0000}"/>
    <cellStyle name="_신태백(가실행)_안산부대(투찰)⑤_합덕-신례원(2공구)투찰_합덕-신례원(2공구)투찰_왜관-태평건설" xfId="2245" xr:uid="{00000000-0005-0000-0000-0000DB0B0000}"/>
    <cellStyle name="_신태백(가실행)_안산부대(투찰)⑤_합덕-신례원(2공구)투찰_합덕-신례원(2공구)투찰_왜관-태평건설_Book1" xfId="2246" xr:uid="{00000000-0005-0000-0000-0000DC0B0000}"/>
    <cellStyle name="_신태백(가실행)_안산부대(투찰)⑤_합덕-신례원(2공구)투찰_합덕-신례원(2공구)투찰_왜관-태평건설_청주사직골조(최종확정)" xfId="2247" xr:uid="{00000000-0005-0000-0000-0000DD0B0000}"/>
    <cellStyle name="_신태백(가실행)_안산부대(투찰)⑤_합덕-신례원(2공구)투찰_합덕-신례원(2공구)투찰_청주사직골조(최종확정)" xfId="2248" xr:uid="{00000000-0005-0000-0000-0000DE0B0000}"/>
    <cellStyle name="_신태백(가실행)_양곡부두(투찰)-0.31%" xfId="2249" xr:uid="{00000000-0005-0000-0000-0000DF0B0000}"/>
    <cellStyle name="_신태백(가실행)_양곡부두(투찰)-0.31%_Book1" xfId="2250" xr:uid="{00000000-0005-0000-0000-0000E00B0000}"/>
    <cellStyle name="_신태백(가실행)_양곡부두(투찰)-0.31%_경찰서-터미널간도로(투찰)②" xfId="2251" xr:uid="{00000000-0005-0000-0000-0000E10B0000}"/>
    <cellStyle name="_신태백(가실행)_양곡부두(투찰)-0.31%_경찰서-터미널간도로(투찰)②_Book1" xfId="2252" xr:uid="{00000000-0005-0000-0000-0000E20B0000}"/>
    <cellStyle name="_신태백(가실행)_양곡부두(투찰)-0.31%_경찰서-터미널간도로(투찰)②_마현생창(동양고속)" xfId="2253" xr:uid="{00000000-0005-0000-0000-0000E30B0000}"/>
    <cellStyle name="_신태백(가실행)_양곡부두(투찰)-0.31%_경찰서-터미널간도로(투찰)②_마현생창(동양고속)_Book1" xfId="2254" xr:uid="{00000000-0005-0000-0000-0000E40B0000}"/>
    <cellStyle name="_신태백(가실행)_양곡부두(투찰)-0.31%_경찰서-터미널간도로(투찰)②_마현생창(동양고속)_왜관-태평건설" xfId="2255" xr:uid="{00000000-0005-0000-0000-0000E50B0000}"/>
    <cellStyle name="_신태백(가실행)_양곡부두(투찰)-0.31%_경찰서-터미널간도로(투찰)②_마현생창(동양고속)_왜관-태평건설_Book1" xfId="2256" xr:uid="{00000000-0005-0000-0000-0000E60B0000}"/>
    <cellStyle name="_신태백(가실행)_양곡부두(투찰)-0.31%_경찰서-터미널간도로(투찰)②_마현생창(동양고속)_왜관-태평건설_청주사직골조(최종확정)" xfId="2257" xr:uid="{00000000-0005-0000-0000-0000E70B0000}"/>
    <cellStyle name="_신태백(가실행)_양곡부두(투찰)-0.31%_경찰서-터미널간도로(투찰)②_마현생창(동양고속)_청주사직골조(최종확정)" xfId="2258" xr:uid="{00000000-0005-0000-0000-0000E80B0000}"/>
    <cellStyle name="_신태백(가실행)_양곡부두(투찰)-0.31%_경찰서-터미널간도로(투찰)②_왜관-태평건설" xfId="2259" xr:uid="{00000000-0005-0000-0000-0000E90B0000}"/>
    <cellStyle name="_신태백(가실행)_양곡부두(투찰)-0.31%_경찰서-터미널간도로(투찰)②_왜관-태평건설_Book1" xfId="2260" xr:uid="{00000000-0005-0000-0000-0000EA0B0000}"/>
    <cellStyle name="_신태백(가실행)_양곡부두(투찰)-0.31%_경찰서-터미널간도로(투찰)②_왜관-태평건설_청주사직골조(최종확정)" xfId="2261" xr:uid="{00000000-0005-0000-0000-0000EB0B0000}"/>
    <cellStyle name="_신태백(가실행)_양곡부두(투찰)-0.31%_경찰서-터미널간도로(투찰)②_청주사직골조(최종확정)" xfId="2262" xr:uid="{00000000-0005-0000-0000-0000EC0B0000}"/>
    <cellStyle name="_신태백(가실행)_양곡부두(투찰)-0.31%_마현생창(동양고속)" xfId="2263" xr:uid="{00000000-0005-0000-0000-0000ED0B0000}"/>
    <cellStyle name="_신태백(가실행)_양곡부두(투찰)-0.31%_마현생창(동양고속)_Book1" xfId="2264" xr:uid="{00000000-0005-0000-0000-0000EE0B0000}"/>
    <cellStyle name="_신태백(가실행)_양곡부두(투찰)-0.31%_마현생창(동양고속)_왜관-태평건설" xfId="2265" xr:uid="{00000000-0005-0000-0000-0000EF0B0000}"/>
    <cellStyle name="_신태백(가실행)_양곡부두(투찰)-0.31%_마현생창(동양고속)_왜관-태평건설_Book1" xfId="2266" xr:uid="{00000000-0005-0000-0000-0000F00B0000}"/>
    <cellStyle name="_신태백(가실행)_양곡부두(투찰)-0.31%_마현생창(동양고속)_왜관-태평건설_청주사직골조(최종확정)" xfId="2267" xr:uid="{00000000-0005-0000-0000-0000F10B0000}"/>
    <cellStyle name="_신태백(가실행)_양곡부두(투찰)-0.31%_마현생창(동양고속)_청주사직골조(최종확정)" xfId="2268" xr:uid="{00000000-0005-0000-0000-0000F20B0000}"/>
    <cellStyle name="_신태백(가실행)_양곡부두(투찰)-0.31%_봉무지방산업단지도로(투찰)②" xfId="2269" xr:uid="{00000000-0005-0000-0000-0000F30B0000}"/>
    <cellStyle name="_신태백(가실행)_양곡부두(투찰)-0.31%_봉무지방산업단지도로(투찰)②_Book1" xfId="2270" xr:uid="{00000000-0005-0000-0000-0000F40B0000}"/>
    <cellStyle name="_신태백(가실행)_양곡부두(투찰)-0.31%_봉무지방산업단지도로(투찰)②_마현생창(동양고속)" xfId="2271" xr:uid="{00000000-0005-0000-0000-0000F50B0000}"/>
    <cellStyle name="_신태백(가실행)_양곡부두(투찰)-0.31%_봉무지방산업단지도로(투찰)②_마현생창(동양고속)_Book1" xfId="2272" xr:uid="{00000000-0005-0000-0000-0000F60B0000}"/>
    <cellStyle name="_신태백(가실행)_양곡부두(투찰)-0.31%_봉무지방산업단지도로(투찰)②_마현생창(동양고속)_왜관-태평건설" xfId="2273" xr:uid="{00000000-0005-0000-0000-0000F70B0000}"/>
    <cellStyle name="_신태백(가실행)_양곡부두(투찰)-0.31%_봉무지방산업단지도로(투찰)②_마현생창(동양고속)_왜관-태평건설_Book1" xfId="2274" xr:uid="{00000000-0005-0000-0000-0000F80B0000}"/>
    <cellStyle name="_신태백(가실행)_양곡부두(투찰)-0.31%_봉무지방산업단지도로(투찰)②_마현생창(동양고속)_왜관-태평건설_청주사직골조(최종확정)" xfId="2275" xr:uid="{00000000-0005-0000-0000-0000F90B0000}"/>
    <cellStyle name="_신태백(가실행)_양곡부두(투찰)-0.31%_봉무지방산업단지도로(투찰)②_마현생창(동양고속)_청주사직골조(최종확정)" xfId="2276" xr:uid="{00000000-0005-0000-0000-0000FA0B0000}"/>
    <cellStyle name="_신태백(가실행)_양곡부두(투찰)-0.31%_봉무지방산업단지도로(투찰)②_왜관-태평건설" xfId="2277" xr:uid="{00000000-0005-0000-0000-0000FB0B0000}"/>
    <cellStyle name="_신태백(가실행)_양곡부두(투찰)-0.31%_봉무지방산업단지도로(투찰)②_왜관-태평건설_Book1" xfId="2278" xr:uid="{00000000-0005-0000-0000-0000FC0B0000}"/>
    <cellStyle name="_신태백(가실행)_양곡부두(투찰)-0.31%_봉무지방산업단지도로(투찰)②_왜관-태평건설_청주사직골조(최종확정)" xfId="2279" xr:uid="{00000000-0005-0000-0000-0000FD0B0000}"/>
    <cellStyle name="_신태백(가실행)_양곡부두(투찰)-0.31%_봉무지방산업단지도로(투찰)②_청주사직골조(최종확정)" xfId="2280" xr:uid="{00000000-0005-0000-0000-0000FE0B0000}"/>
    <cellStyle name="_신태백(가실행)_양곡부두(투찰)-0.31%_봉무지방산업단지도로(투찰)②+0.250%" xfId="2281" xr:uid="{00000000-0005-0000-0000-0000FF0B0000}"/>
    <cellStyle name="_신태백(가실행)_양곡부두(투찰)-0.31%_봉무지방산업단지도로(투찰)②+0.250%_Book1" xfId="2282" xr:uid="{00000000-0005-0000-0000-0000000C0000}"/>
    <cellStyle name="_신태백(가실행)_양곡부두(투찰)-0.31%_봉무지방산업단지도로(투찰)②+0.250%_마현생창(동양고속)" xfId="2283" xr:uid="{00000000-0005-0000-0000-0000010C0000}"/>
    <cellStyle name="_신태백(가실행)_양곡부두(투찰)-0.31%_봉무지방산업단지도로(투찰)②+0.250%_마현생창(동양고속)_Book1" xfId="2284" xr:uid="{00000000-0005-0000-0000-0000020C0000}"/>
    <cellStyle name="_신태백(가실행)_양곡부두(투찰)-0.31%_봉무지방산업단지도로(투찰)②+0.250%_마현생창(동양고속)_왜관-태평건설" xfId="2285" xr:uid="{00000000-0005-0000-0000-0000030C0000}"/>
    <cellStyle name="_신태백(가실행)_양곡부두(투찰)-0.31%_봉무지방산업단지도로(투찰)②+0.250%_마현생창(동양고속)_왜관-태평건설_Book1" xfId="2286" xr:uid="{00000000-0005-0000-0000-0000040C0000}"/>
    <cellStyle name="_신태백(가실행)_양곡부두(투찰)-0.31%_봉무지방산업단지도로(투찰)②+0.250%_마현생창(동양고속)_왜관-태평건설_청주사직골조(최종확정)" xfId="2287" xr:uid="{00000000-0005-0000-0000-0000050C0000}"/>
    <cellStyle name="_신태백(가실행)_양곡부두(투찰)-0.31%_봉무지방산업단지도로(투찰)②+0.250%_마현생창(동양고속)_청주사직골조(최종확정)" xfId="2288" xr:uid="{00000000-0005-0000-0000-0000060C0000}"/>
    <cellStyle name="_신태백(가실행)_양곡부두(투찰)-0.31%_봉무지방산업단지도로(투찰)②+0.250%_왜관-태평건설" xfId="2289" xr:uid="{00000000-0005-0000-0000-0000070C0000}"/>
    <cellStyle name="_신태백(가실행)_양곡부두(투찰)-0.31%_봉무지방산업단지도로(투찰)②+0.250%_왜관-태평건설_Book1" xfId="2290" xr:uid="{00000000-0005-0000-0000-0000080C0000}"/>
    <cellStyle name="_신태백(가실행)_양곡부두(투찰)-0.31%_봉무지방산업단지도로(투찰)②+0.250%_왜관-태평건설_청주사직골조(최종확정)" xfId="2291" xr:uid="{00000000-0005-0000-0000-0000090C0000}"/>
    <cellStyle name="_신태백(가실행)_양곡부두(투찰)-0.31%_봉무지방산업단지도로(투찰)②+0.250%_청주사직골조(최종확정)" xfId="2292" xr:uid="{00000000-0005-0000-0000-00000A0C0000}"/>
    <cellStyle name="_신태백(가실행)_양곡부두(투찰)-0.31%_왜관-태평건설" xfId="2293" xr:uid="{00000000-0005-0000-0000-00000B0C0000}"/>
    <cellStyle name="_신태백(가실행)_양곡부두(투찰)-0.31%_왜관-태평건설_Book1" xfId="2294" xr:uid="{00000000-0005-0000-0000-00000C0C0000}"/>
    <cellStyle name="_신태백(가실행)_양곡부두(투찰)-0.31%_왜관-태평건설_청주사직골조(최종확정)" xfId="2295" xr:uid="{00000000-0005-0000-0000-00000D0C0000}"/>
    <cellStyle name="_신태백(가실행)_양곡부두(투찰)-0.31%_청주사직골조(최종확정)" xfId="2296" xr:uid="{00000000-0005-0000-0000-00000E0C0000}"/>
    <cellStyle name="_신태백(가실행)_양곡부두(투찰)-0.31%_합덕-신례원(2공구)투찰" xfId="2297" xr:uid="{00000000-0005-0000-0000-00000F0C0000}"/>
    <cellStyle name="_신태백(가실행)_양곡부두(투찰)-0.31%_합덕-신례원(2공구)투찰_Book1" xfId="2298" xr:uid="{00000000-0005-0000-0000-0000100C0000}"/>
    <cellStyle name="_신태백(가실행)_양곡부두(투찰)-0.31%_합덕-신례원(2공구)투찰_경찰서-터미널간도로(투찰)②" xfId="2299" xr:uid="{00000000-0005-0000-0000-0000110C0000}"/>
    <cellStyle name="_신태백(가실행)_양곡부두(투찰)-0.31%_합덕-신례원(2공구)투찰_경찰서-터미널간도로(투찰)②_Book1" xfId="2300" xr:uid="{00000000-0005-0000-0000-0000120C0000}"/>
    <cellStyle name="_신태백(가실행)_양곡부두(투찰)-0.31%_합덕-신례원(2공구)투찰_경찰서-터미널간도로(투찰)②_마현생창(동양고속)" xfId="2301" xr:uid="{00000000-0005-0000-0000-0000130C0000}"/>
    <cellStyle name="_신태백(가실행)_양곡부두(투찰)-0.31%_합덕-신례원(2공구)투찰_경찰서-터미널간도로(투찰)②_마현생창(동양고속)_Book1" xfId="2302" xr:uid="{00000000-0005-0000-0000-0000140C0000}"/>
    <cellStyle name="_신태백(가실행)_양곡부두(투찰)-0.31%_합덕-신례원(2공구)투찰_경찰서-터미널간도로(투찰)②_마현생창(동양고속)_왜관-태평건설" xfId="2303" xr:uid="{00000000-0005-0000-0000-0000150C0000}"/>
    <cellStyle name="_신태백(가실행)_양곡부두(투찰)-0.31%_합덕-신례원(2공구)투찰_경찰서-터미널간도로(투찰)②_마현생창(동양고속)_왜관-태평건설_Book1" xfId="2304" xr:uid="{00000000-0005-0000-0000-0000160C0000}"/>
    <cellStyle name="_신태백(가실행)_양곡부두(투찰)-0.31%_합덕-신례원(2공구)투찰_경찰서-터미널간도로(투찰)②_마현생창(동양고속)_왜관-태평건설_청주사직골조(최종확정)" xfId="2305" xr:uid="{00000000-0005-0000-0000-0000170C0000}"/>
    <cellStyle name="_신태백(가실행)_양곡부두(투찰)-0.31%_합덕-신례원(2공구)투찰_경찰서-터미널간도로(투찰)②_마현생창(동양고속)_청주사직골조(최종확정)" xfId="2306" xr:uid="{00000000-0005-0000-0000-0000180C0000}"/>
    <cellStyle name="_신태백(가실행)_양곡부두(투찰)-0.31%_합덕-신례원(2공구)투찰_경찰서-터미널간도로(투찰)②_왜관-태평건설" xfId="2307" xr:uid="{00000000-0005-0000-0000-0000190C0000}"/>
    <cellStyle name="_신태백(가실행)_양곡부두(투찰)-0.31%_합덕-신례원(2공구)투찰_경찰서-터미널간도로(투찰)②_왜관-태평건설_Book1" xfId="2308" xr:uid="{00000000-0005-0000-0000-00001A0C0000}"/>
    <cellStyle name="_신태백(가실행)_양곡부두(투찰)-0.31%_합덕-신례원(2공구)투찰_경찰서-터미널간도로(투찰)②_왜관-태평건설_청주사직골조(최종확정)" xfId="2309" xr:uid="{00000000-0005-0000-0000-00001B0C0000}"/>
    <cellStyle name="_신태백(가실행)_양곡부두(투찰)-0.31%_합덕-신례원(2공구)투찰_경찰서-터미널간도로(투찰)②_청주사직골조(최종확정)" xfId="2310" xr:uid="{00000000-0005-0000-0000-00001C0C0000}"/>
    <cellStyle name="_신태백(가실행)_양곡부두(투찰)-0.31%_합덕-신례원(2공구)투찰_마현생창(동양고속)" xfId="2311" xr:uid="{00000000-0005-0000-0000-00001D0C0000}"/>
    <cellStyle name="_신태백(가실행)_양곡부두(투찰)-0.31%_합덕-신례원(2공구)투찰_마현생창(동양고속)_Book1" xfId="2312" xr:uid="{00000000-0005-0000-0000-00001E0C0000}"/>
    <cellStyle name="_신태백(가실행)_양곡부두(투찰)-0.31%_합덕-신례원(2공구)투찰_마현생창(동양고속)_왜관-태평건설" xfId="2313" xr:uid="{00000000-0005-0000-0000-00001F0C0000}"/>
    <cellStyle name="_신태백(가실행)_양곡부두(투찰)-0.31%_합덕-신례원(2공구)투찰_마현생창(동양고속)_왜관-태평건설_Book1" xfId="2314" xr:uid="{00000000-0005-0000-0000-0000200C0000}"/>
    <cellStyle name="_신태백(가실행)_양곡부두(투찰)-0.31%_합덕-신례원(2공구)투찰_마현생창(동양고속)_왜관-태평건설_청주사직골조(최종확정)" xfId="2315" xr:uid="{00000000-0005-0000-0000-0000210C0000}"/>
    <cellStyle name="_신태백(가실행)_양곡부두(투찰)-0.31%_합덕-신례원(2공구)투찰_마현생창(동양고속)_청주사직골조(최종확정)" xfId="2316" xr:uid="{00000000-0005-0000-0000-0000220C0000}"/>
    <cellStyle name="_신태백(가실행)_양곡부두(투찰)-0.31%_합덕-신례원(2공구)투찰_봉무지방산업단지도로(투찰)②" xfId="2317" xr:uid="{00000000-0005-0000-0000-0000230C0000}"/>
    <cellStyle name="_신태백(가실행)_양곡부두(투찰)-0.31%_합덕-신례원(2공구)투찰_봉무지방산업단지도로(투찰)②_Book1" xfId="2318" xr:uid="{00000000-0005-0000-0000-0000240C0000}"/>
    <cellStyle name="_신태백(가실행)_양곡부두(투찰)-0.31%_합덕-신례원(2공구)투찰_봉무지방산업단지도로(투찰)②_마현생창(동양고속)" xfId="2319" xr:uid="{00000000-0005-0000-0000-0000250C0000}"/>
    <cellStyle name="_신태백(가실행)_양곡부두(투찰)-0.31%_합덕-신례원(2공구)투찰_봉무지방산업단지도로(투찰)②_마현생창(동양고속)_Book1" xfId="2320" xr:uid="{00000000-0005-0000-0000-0000260C0000}"/>
    <cellStyle name="_신태백(가실행)_양곡부두(투찰)-0.31%_합덕-신례원(2공구)투찰_봉무지방산업단지도로(투찰)②_마현생창(동양고속)_왜관-태평건설" xfId="2321" xr:uid="{00000000-0005-0000-0000-0000270C0000}"/>
    <cellStyle name="_신태백(가실행)_양곡부두(투찰)-0.31%_합덕-신례원(2공구)투찰_봉무지방산업단지도로(투찰)②_마현생창(동양고속)_왜관-태평건설_Book1" xfId="2322" xr:uid="{00000000-0005-0000-0000-0000280C0000}"/>
    <cellStyle name="_신태백(가실행)_양곡부두(투찰)-0.31%_합덕-신례원(2공구)투찰_봉무지방산업단지도로(투찰)②_마현생창(동양고속)_왜관-태평건설_청주사직골조(최종확정)" xfId="2323" xr:uid="{00000000-0005-0000-0000-0000290C0000}"/>
    <cellStyle name="_신태백(가실행)_양곡부두(투찰)-0.31%_합덕-신례원(2공구)투찰_봉무지방산업단지도로(투찰)②_마현생창(동양고속)_청주사직골조(최종확정)" xfId="2324" xr:uid="{00000000-0005-0000-0000-00002A0C0000}"/>
    <cellStyle name="_신태백(가실행)_양곡부두(투찰)-0.31%_합덕-신례원(2공구)투찰_봉무지방산업단지도로(투찰)②_왜관-태평건설" xfId="2325" xr:uid="{00000000-0005-0000-0000-00002B0C0000}"/>
    <cellStyle name="_신태백(가실행)_양곡부두(투찰)-0.31%_합덕-신례원(2공구)투찰_봉무지방산업단지도로(투찰)②_왜관-태평건설_Book1" xfId="2326" xr:uid="{00000000-0005-0000-0000-00002C0C0000}"/>
    <cellStyle name="_신태백(가실행)_양곡부두(투찰)-0.31%_합덕-신례원(2공구)투찰_봉무지방산업단지도로(투찰)②_왜관-태평건설_청주사직골조(최종확정)" xfId="2327" xr:uid="{00000000-0005-0000-0000-00002D0C0000}"/>
    <cellStyle name="_신태백(가실행)_양곡부두(투찰)-0.31%_합덕-신례원(2공구)투찰_봉무지방산업단지도로(투찰)②_청주사직골조(최종확정)" xfId="2328" xr:uid="{00000000-0005-0000-0000-00002E0C0000}"/>
    <cellStyle name="_신태백(가실행)_양곡부두(투찰)-0.31%_합덕-신례원(2공구)투찰_봉무지방산업단지도로(투찰)②+0.250%" xfId="2329" xr:uid="{00000000-0005-0000-0000-00002F0C0000}"/>
    <cellStyle name="_신태백(가실행)_양곡부두(투찰)-0.31%_합덕-신례원(2공구)투찰_봉무지방산업단지도로(투찰)②+0.250%_Book1" xfId="2330" xr:uid="{00000000-0005-0000-0000-0000300C0000}"/>
    <cellStyle name="_신태백(가실행)_양곡부두(투찰)-0.31%_합덕-신례원(2공구)투찰_봉무지방산업단지도로(투찰)②+0.250%_마현생창(동양고속)" xfId="2331" xr:uid="{00000000-0005-0000-0000-0000310C0000}"/>
    <cellStyle name="_신태백(가실행)_양곡부두(투찰)-0.31%_합덕-신례원(2공구)투찰_봉무지방산업단지도로(투찰)②+0.250%_마현생창(동양고속)_Book1" xfId="2332" xr:uid="{00000000-0005-0000-0000-0000320C0000}"/>
    <cellStyle name="_신태백(가실행)_양곡부두(투찰)-0.31%_합덕-신례원(2공구)투찰_봉무지방산업단지도로(투찰)②+0.250%_마현생창(동양고속)_왜관-태평건설" xfId="2333" xr:uid="{00000000-0005-0000-0000-0000330C0000}"/>
    <cellStyle name="_신태백(가실행)_양곡부두(투찰)-0.31%_합덕-신례원(2공구)투찰_봉무지방산업단지도로(투찰)②+0.250%_마현생창(동양고속)_왜관-태평건설_Book1" xfId="2334" xr:uid="{00000000-0005-0000-0000-0000340C0000}"/>
    <cellStyle name="_신태백(가실행)_양곡부두(투찰)-0.31%_합덕-신례원(2공구)투찰_봉무지방산업단지도로(투찰)②+0.250%_마현생창(동양고속)_왜관-태평건설_청주사직골조(최종확정)" xfId="2335" xr:uid="{00000000-0005-0000-0000-0000350C0000}"/>
    <cellStyle name="_신태백(가실행)_양곡부두(투찰)-0.31%_합덕-신례원(2공구)투찰_봉무지방산업단지도로(투찰)②+0.250%_마현생창(동양고속)_청주사직골조(최종확정)" xfId="2336" xr:uid="{00000000-0005-0000-0000-0000360C0000}"/>
    <cellStyle name="_신태백(가실행)_양곡부두(투찰)-0.31%_합덕-신례원(2공구)투찰_봉무지방산업단지도로(투찰)②+0.250%_왜관-태평건설" xfId="2337" xr:uid="{00000000-0005-0000-0000-0000370C0000}"/>
    <cellStyle name="_신태백(가실행)_양곡부두(투찰)-0.31%_합덕-신례원(2공구)투찰_봉무지방산업단지도로(투찰)②+0.250%_왜관-태평건설_Book1" xfId="2338" xr:uid="{00000000-0005-0000-0000-0000380C0000}"/>
    <cellStyle name="_신태백(가실행)_양곡부두(투찰)-0.31%_합덕-신례원(2공구)투찰_봉무지방산업단지도로(투찰)②+0.250%_왜관-태평건설_청주사직골조(최종확정)" xfId="2339" xr:uid="{00000000-0005-0000-0000-0000390C0000}"/>
    <cellStyle name="_신태백(가실행)_양곡부두(투찰)-0.31%_합덕-신례원(2공구)투찰_봉무지방산업단지도로(투찰)②+0.250%_청주사직골조(최종확정)" xfId="2340" xr:uid="{00000000-0005-0000-0000-00003A0C0000}"/>
    <cellStyle name="_신태백(가실행)_양곡부두(투찰)-0.31%_합덕-신례원(2공구)투찰_왜관-태평건설" xfId="2341" xr:uid="{00000000-0005-0000-0000-00003B0C0000}"/>
    <cellStyle name="_신태백(가실행)_양곡부두(투찰)-0.31%_합덕-신례원(2공구)투찰_왜관-태평건설_Book1" xfId="2342" xr:uid="{00000000-0005-0000-0000-00003C0C0000}"/>
    <cellStyle name="_신태백(가실행)_양곡부두(투찰)-0.31%_합덕-신례원(2공구)투찰_왜관-태평건설_청주사직골조(최종확정)" xfId="2343" xr:uid="{00000000-0005-0000-0000-00003D0C0000}"/>
    <cellStyle name="_신태백(가실행)_양곡부두(투찰)-0.31%_합덕-신례원(2공구)투찰_청주사직골조(최종확정)" xfId="2344" xr:uid="{00000000-0005-0000-0000-00003E0C0000}"/>
    <cellStyle name="_신태백(가실행)_양곡부두(투찰)-0.31%_합덕-신례원(2공구)투찰_합덕-신례원(2공구)투찰" xfId="2345" xr:uid="{00000000-0005-0000-0000-00003F0C0000}"/>
    <cellStyle name="_신태백(가실행)_양곡부두(투찰)-0.31%_합덕-신례원(2공구)투찰_합덕-신례원(2공구)투찰_Book1" xfId="2346" xr:uid="{00000000-0005-0000-0000-0000400C0000}"/>
    <cellStyle name="_신태백(가실행)_양곡부두(투찰)-0.31%_합덕-신례원(2공구)투찰_합덕-신례원(2공구)투찰_경찰서-터미널간도로(투찰)②" xfId="2347" xr:uid="{00000000-0005-0000-0000-0000410C0000}"/>
    <cellStyle name="_신태백(가실행)_양곡부두(투찰)-0.31%_합덕-신례원(2공구)투찰_합덕-신례원(2공구)투찰_경찰서-터미널간도로(투찰)②_Book1" xfId="2348" xr:uid="{00000000-0005-0000-0000-0000420C0000}"/>
    <cellStyle name="_신태백(가실행)_양곡부두(투찰)-0.31%_합덕-신례원(2공구)투찰_합덕-신례원(2공구)투찰_경찰서-터미널간도로(투찰)②_마현생창(동양고속)" xfId="2349" xr:uid="{00000000-0005-0000-0000-0000430C0000}"/>
    <cellStyle name="_신태백(가실행)_양곡부두(투찰)-0.31%_합덕-신례원(2공구)투찰_합덕-신례원(2공구)투찰_경찰서-터미널간도로(투찰)②_마현생창(동양고속)_Book1" xfId="2350" xr:uid="{00000000-0005-0000-0000-0000440C0000}"/>
    <cellStyle name="_신태백(가실행)_양곡부두(투찰)-0.31%_합덕-신례원(2공구)투찰_합덕-신례원(2공구)투찰_경찰서-터미널간도로(투찰)②_마현생창(동양고속)_왜관-태평건설" xfId="2351" xr:uid="{00000000-0005-0000-0000-0000450C0000}"/>
    <cellStyle name="_신태백(가실행)_양곡부두(투찰)-0.31%_합덕-신례원(2공구)투찰_합덕-신례원(2공구)투찰_경찰서-터미널간도로(투찰)②_마현생창(동양고속)_왜관-태평건설_Book1" xfId="2352" xr:uid="{00000000-0005-0000-0000-0000460C0000}"/>
    <cellStyle name="_신태백(가실행)_양곡부두(투찰)-0.31%_합덕-신례원(2공구)투찰_합덕-신례원(2공구)투찰_경찰서-터미널간도로(투찰)②_마현생창(동양고속)_왜관-태평건설_청주사직골조(최종확정)" xfId="2353" xr:uid="{00000000-0005-0000-0000-0000470C0000}"/>
    <cellStyle name="_신태백(가실행)_양곡부두(투찰)-0.31%_합덕-신례원(2공구)투찰_합덕-신례원(2공구)투찰_경찰서-터미널간도로(투찰)②_마현생창(동양고속)_청주사직골조(최종확정)" xfId="2354" xr:uid="{00000000-0005-0000-0000-0000480C0000}"/>
    <cellStyle name="_신태백(가실행)_양곡부두(투찰)-0.31%_합덕-신례원(2공구)투찰_합덕-신례원(2공구)투찰_경찰서-터미널간도로(투찰)②_왜관-태평건설" xfId="2355" xr:uid="{00000000-0005-0000-0000-0000490C0000}"/>
    <cellStyle name="_신태백(가실행)_양곡부두(투찰)-0.31%_합덕-신례원(2공구)투찰_합덕-신례원(2공구)투찰_경찰서-터미널간도로(투찰)②_왜관-태평건설_Book1" xfId="2356" xr:uid="{00000000-0005-0000-0000-00004A0C0000}"/>
    <cellStyle name="_신태백(가실행)_양곡부두(투찰)-0.31%_합덕-신례원(2공구)투찰_합덕-신례원(2공구)투찰_경찰서-터미널간도로(투찰)②_왜관-태평건설_청주사직골조(최종확정)" xfId="2357" xr:uid="{00000000-0005-0000-0000-00004B0C0000}"/>
    <cellStyle name="_신태백(가실행)_양곡부두(투찰)-0.31%_합덕-신례원(2공구)투찰_합덕-신례원(2공구)투찰_경찰서-터미널간도로(투찰)②_청주사직골조(최종확정)" xfId="2358" xr:uid="{00000000-0005-0000-0000-00004C0C0000}"/>
    <cellStyle name="_신태백(가실행)_양곡부두(투찰)-0.31%_합덕-신례원(2공구)투찰_합덕-신례원(2공구)투찰_마현생창(동양고속)" xfId="2359" xr:uid="{00000000-0005-0000-0000-00004D0C0000}"/>
    <cellStyle name="_신태백(가실행)_양곡부두(투찰)-0.31%_합덕-신례원(2공구)투찰_합덕-신례원(2공구)투찰_마현생창(동양고속)_Book1" xfId="2360" xr:uid="{00000000-0005-0000-0000-00004E0C0000}"/>
    <cellStyle name="_신태백(가실행)_양곡부두(투찰)-0.31%_합덕-신례원(2공구)투찰_합덕-신례원(2공구)투찰_마현생창(동양고속)_왜관-태평건설" xfId="2361" xr:uid="{00000000-0005-0000-0000-00004F0C0000}"/>
    <cellStyle name="_신태백(가실행)_양곡부두(투찰)-0.31%_합덕-신례원(2공구)투찰_합덕-신례원(2공구)투찰_마현생창(동양고속)_왜관-태평건설_Book1" xfId="2362" xr:uid="{00000000-0005-0000-0000-0000500C0000}"/>
    <cellStyle name="_신태백(가실행)_양곡부두(투찰)-0.31%_합덕-신례원(2공구)투찰_합덕-신례원(2공구)투찰_마현생창(동양고속)_왜관-태평건설_청주사직골조(최종확정)" xfId="2363" xr:uid="{00000000-0005-0000-0000-0000510C0000}"/>
    <cellStyle name="_신태백(가실행)_양곡부두(투찰)-0.31%_합덕-신례원(2공구)투찰_합덕-신례원(2공구)투찰_마현생창(동양고속)_청주사직골조(최종확정)" xfId="2364" xr:uid="{00000000-0005-0000-0000-0000520C0000}"/>
    <cellStyle name="_신태백(가실행)_양곡부두(투찰)-0.31%_합덕-신례원(2공구)투찰_합덕-신례원(2공구)투찰_봉무지방산업단지도로(투찰)②" xfId="2365" xr:uid="{00000000-0005-0000-0000-0000530C0000}"/>
    <cellStyle name="_신태백(가실행)_양곡부두(투찰)-0.31%_합덕-신례원(2공구)투찰_합덕-신례원(2공구)투찰_봉무지방산업단지도로(투찰)②_Book1" xfId="2366" xr:uid="{00000000-0005-0000-0000-0000540C0000}"/>
    <cellStyle name="_신태백(가실행)_양곡부두(투찰)-0.31%_합덕-신례원(2공구)투찰_합덕-신례원(2공구)투찰_봉무지방산업단지도로(투찰)②_마현생창(동양고속)" xfId="2367" xr:uid="{00000000-0005-0000-0000-0000550C0000}"/>
    <cellStyle name="_신태백(가실행)_양곡부두(투찰)-0.31%_합덕-신례원(2공구)투찰_합덕-신례원(2공구)투찰_봉무지방산업단지도로(투찰)②_마현생창(동양고속)_Book1" xfId="2368" xr:uid="{00000000-0005-0000-0000-0000560C0000}"/>
    <cellStyle name="_신태백(가실행)_양곡부두(투찰)-0.31%_합덕-신례원(2공구)투찰_합덕-신례원(2공구)투찰_봉무지방산업단지도로(투찰)②_마현생창(동양고속)_왜관-태평건설" xfId="2369" xr:uid="{00000000-0005-0000-0000-0000570C0000}"/>
    <cellStyle name="_신태백(가실행)_양곡부두(투찰)-0.31%_합덕-신례원(2공구)투찰_합덕-신례원(2공구)투찰_봉무지방산업단지도로(투찰)②_마현생창(동양고속)_왜관-태평건설_Book1" xfId="2370" xr:uid="{00000000-0005-0000-0000-0000580C0000}"/>
    <cellStyle name="_신태백(가실행)_양곡부두(투찰)-0.31%_합덕-신례원(2공구)투찰_합덕-신례원(2공구)투찰_봉무지방산업단지도로(투찰)②_마현생창(동양고속)_왜관-태평건설_청주사직골조(최종확정)" xfId="2371" xr:uid="{00000000-0005-0000-0000-0000590C0000}"/>
    <cellStyle name="_신태백(가실행)_양곡부두(투찰)-0.31%_합덕-신례원(2공구)투찰_합덕-신례원(2공구)투찰_봉무지방산업단지도로(투찰)②_마현생창(동양고속)_청주사직골조(최종확정)" xfId="2372" xr:uid="{00000000-0005-0000-0000-00005A0C0000}"/>
    <cellStyle name="_신태백(가실행)_양곡부두(투찰)-0.31%_합덕-신례원(2공구)투찰_합덕-신례원(2공구)투찰_봉무지방산업단지도로(투찰)②_왜관-태평건설" xfId="2373" xr:uid="{00000000-0005-0000-0000-00005B0C0000}"/>
    <cellStyle name="_신태백(가실행)_양곡부두(투찰)-0.31%_합덕-신례원(2공구)투찰_합덕-신례원(2공구)투찰_봉무지방산업단지도로(투찰)②_왜관-태평건설_Book1" xfId="2374" xr:uid="{00000000-0005-0000-0000-00005C0C0000}"/>
    <cellStyle name="_신태백(가실행)_양곡부두(투찰)-0.31%_합덕-신례원(2공구)투찰_합덕-신례원(2공구)투찰_봉무지방산업단지도로(투찰)②_왜관-태평건설_청주사직골조(최종확정)" xfId="2375" xr:uid="{00000000-0005-0000-0000-00005D0C0000}"/>
    <cellStyle name="_신태백(가실행)_양곡부두(투찰)-0.31%_합덕-신례원(2공구)투찰_합덕-신례원(2공구)투찰_봉무지방산업단지도로(투찰)②_청주사직골조(최종확정)" xfId="2376" xr:uid="{00000000-0005-0000-0000-00005E0C0000}"/>
    <cellStyle name="_신태백(가실행)_양곡부두(투찰)-0.31%_합덕-신례원(2공구)투찰_합덕-신례원(2공구)투찰_봉무지방산업단지도로(투찰)②+0.250%" xfId="2377" xr:uid="{00000000-0005-0000-0000-00005F0C0000}"/>
    <cellStyle name="_신태백(가실행)_양곡부두(투찰)-0.31%_합덕-신례원(2공구)투찰_합덕-신례원(2공구)투찰_봉무지방산업단지도로(투찰)②+0.250%_Book1" xfId="2378" xr:uid="{00000000-0005-0000-0000-0000600C0000}"/>
    <cellStyle name="_신태백(가실행)_양곡부두(투찰)-0.31%_합덕-신례원(2공구)투찰_합덕-신례원(2공구)투찰_봉무지방산업단지도로(투찰)②+0.250%_마현생창(동양고속)" xfId="2379" xr:uid="{00000000-0005-0000-0000-0000610C0000}"/>
    <cellStyle name="_신태백(가실행)_양곡부두(투찰)-0.31%_합덕-신례원(2공구)투찰_합덕-신례원(2공구)투찰_봉무지방산업단지도로(투찰)②+0.250%_마현생창(동양고속)_Book1" xfId="2380" xr:uid="{00000000-0005-0000-0000-0000620C0000}"/>
    <cellStyle name="_신태백(가실행)_양곡부두(투찰)-0.31%_합덕-신례원(2공구)투찰_합덕-신례원(2공구)투찰_봉무지방산업단지도로(투찰)②+0.250%_마현생창(동양고속)_왜관-태평건설" xfId="2381" xr:uid="{00000000-0005-0000-0000-0000630C0000}"/>
    <cellStyle name="_신태백(가실행)_양곡부두(투찰)-0.31%_합덕-신례원(2공구)투찰_합덕-신례원(2공구)투찰_봉무지방산업단지도로(투찰)②+0.250%_마현생창(동양고속)_왜관-태평건설_Book1" xfId="2382" xr:uid="{00000000-0005-0000-0000-0000640C0000}"/>
    <cellStyle name="_신태백(가실행)_양곡부두(투찰)-0.31%_합덕-신례원(2공구)투찰_합덕-신례원(2공구)투찰_봉무지방산업단지도로(투찰)②+0.250%_마현생창(동양고속)_왜관-태평건설_청주사직골조(최종확정)" xfId="2383" xr:uid="{00000000-0005-0000-0000-0000650C0000}"/>
    <cellStyle name="_신태백(가실행)_양곡부두(투찰)-0.31%_합덕-신례원(2공구)투찰_합덕-신례원(2공구)투찰_봉무지방산업단지도로(투찰)②+0.250%_마현생창(동양고속)_청주사직골조(최종확정)" xfId="2384" xr:uid="{00000000-0005-0000-0000-0000660C0000}"/>
    <cellStyle name="_신태백(가실행)_양곡부두(투찰)-0.31%_합덕-신례원(2공구)투찰_합덕-신례원(2공구)투찰_봉무지방산업단지도로(투찰)②+0.250%_왜관-태평건설" xfId="2385" xr:uid="{00000000-0005-0000-0000-0000670C0000}"/>
    <cellStyle name="_신태백(가실행)_양곡부두(투찰)-0.31%_합덕-신례원(2공구)투찰_합덕-신례원(2공구)투찰_봉무지방산업단지도로(투찰)②+0.250%_왜관-태평건설_Book1" xfId="2386" xr:uid="{00000000-0005-0000-0000-0000680C0000}"/>
    <cellStyle name="_신태백(가실행)_양곡부두(투찰)-0.31%_합덕-신례원(2공구)투찰_합덕-신례원(2공구)투찰_봉무지방산업단지도로(투찰)②+0.250%_왜관-태평건설_청주사직골조(최종확정)" xfId="2387" xr:uid="{00000000-0005-0000-0000-0000690C0000}"/>
    <cellStyle name="_신태백(가실행)_양곡부두(투찰)-0.31%_합덕-신례원(2공구)투찰_합덕-신례원(2공구)투찰_봉무지방산업단지도로(투찰)②+0.250%_청주사직골조(최종확정)" xfId="2388" xr:uid="{00000000-0005-0000-0000-00006A0C0000}"/>
    <cellStyle name="_신태백(가실행)_양곡부두(투찰)-0.31%_합덕-신례원(2공구)투찰_합덕-신례원(2공구)투찰_왜관-태평건설" xfId="2389" xr:uid="{00000000-0005-0000-0000-00006B0C0000}"/>
    <cellStyle name="_신태백(가실행)_양곡부두(투찰)-0.31%_합덕-신례원(2공구)투찰_합덕-신례원(2공구)투찰_왜관-태평건설_Book1" xfId="2390" xr:uid="{00000000-0005-0000-0000-00006C0C0000}"/>
    <cellStyle name="_신태백(가실행)_양곡부두(투찰)-0.31%_합덕-신례원(2공구)투찰_합덕-신례원(2공구)투찰_왜관-태평건설_청주사직골조(최종확정)" xfId="2391" xr:uid="{00000000-0005-0000-0000-00006D0C0000}"/>
    <cellStyle name="_신태백(가실행)_양곡부두(투찰)-0.31%_합덕-신례원(2공구)투찰_합덕-신례원(2공구)투찰_청주사직골조(최종확정)" xfId="2392" xr:uid="{00000000-0005-0000-0000-00006E0C0000}"/>
    <cellStyle name="_신태백(가실행)_왜관-태평건설" xfId="2393" xr:uid="{00000000-0005-0000-0000-00006F0C0000}"/>
    <cellStyle name="_신태백(가실행)_왜관-태평건설_Book1" xfId="2394" xr:uid="{00000000-0005-0000-0000-0000700C0000}"/>
    <cellStyle name="_신태백(가실행)_왜관-태평건설_청주사직골조(최종확정)" xfId="2395" xr:uid="{00000000-0005-0000-0000-0000710C0000}"/>
    <cellStyle name="_신태백(가실행)_창원상수도(토목)투찰" xfId="2396" xr:uid="{00000000-0005-0000-0000-0000720C0000}"/>
    <cellStyle name="_신태백(가실행)_창원상수도(토목)투찰_Book1" xfId="2397" xr:uid="{00000000-0005-0000-0000-0000730C0000}"/>
    <cellStyle name="_신태백(가실행)_창원상수도(토목)투찰_경찰서-터미널간도로(투찰)②" xfId="2398" xr:uid="{00000000-0005-0000-0000-0000740C0000}"/>
    <cellStyle name="_신태백(가실행)_창원상수도(토목)투찰_경찰서-터미널간도로(투찰)②_Book1" xfId="2399" xr:uid="{00000000-0005-0000-0000-0000750C0000}"/>
    <cellStyle name="_신태백(가실행)_창원상수도(토목)투찰_경찰서-터미널간도로(투찰)②_마현생창(동양고속)" xfId="2400" xr:uid="{00000000-0005-0000-0000-0000760C0000}"/>
    <cellStyle name="_신태백(가실행)_창원상수도(토목)투찰_경찰서-터미널간도로(투찰)②_마현생창(동양고속)_Book1" xfId="2401" xr:uid="{00000000-0005-0000-0000-0000770C0000}"/>
    <cellStyle name="_신태백(가실행)_창원상수도(토목)투찰_경찰서-터미널간도로(투찰)②_마현생창(동양고속)_왜관-태평건설" xfId="2402" xr:uid="{00000000-0005-0000-0000-0000780C0000}"/>
    <cellStyle name="_신태백(가실행)_창원상수도(토목)투찰_경찰서-터미널간도로(투찰)②_마현생창(동양고속)_왜관-태평건설_Book1" xfId="2403" xr:uid="{00000000-0005-0000-0000-0000790C0000}"/>
    <cellStyle name="_신태백(가실행)_창원상수도(토목)투찰_경찰서-터미널간도로(투찰)②_마현생창(동양고속)_왜관-태평건설_청주사직골조(최종확정)" xfId="2404" xr:uid="{00000000-0005-0000-0000-00007A0C0000}"/>
    <cellStyle name="_신태백(가실행)_창원상수도(토목)투찰_경찰서-터미널간도로(투찰)②_마현생창(동양고속)_청주사직골조(최종확정)" xfId="2405" xr:uid="{00000000-0005-0000-0000-00007B0C0000}"/>
    <cellStyle name="_신태백(가실행)_창원상수도(토목)투찰_경찰서-터미널간도로(투찰)②_왜관-태평건설" xfId="2406" xr:uid="{00000000-0005-0000-0000-00007C0C0000}"/>
    <cellStyle name="_신태백(가실행)_창원상수도(토목)투찰_경찰서-터미널간도로(투찰)②_왜관-태평건설_Book1" xfId="2407" xr:uid="{00000000-0005-0000-0000-00007D0C0000}"/>
    <cellStyle name="_신태백(가실행)_창원상수도(토목)투찰_경찰서-터미널간도로(투찰)②_왜관-태평건설_청주사직골조(최종확정)" xfId="2408" xr:uid="{00000000-0005-0000-0000-00007E0C0000}"/>
    <cellStyle name="_신태백(가실행)_창원상수도(토목)투찰_경찰서-터미널간도로(투찰)②_청주사직골조(최종확정)" xfId="2409" xr:uid="{00000000-0005-0000-0000-00007F0C0000}"/>
    <cellStyle name="_신태백(가실행)_창원상수도(토목)투찰_마현생창(동양고속)" xfId="2410" xr:uid="{00000000-0005-0000-0000-0000800C0000}"/>
    <cellStyle name="_신태백(가실행)_창원상수도(토목)투찰_마현생창(동양고속)_Book1" xfId="2411" xr:uid="{00000000-0005-0000-0000-0000810C0000}"/>
    <cellStyle name="_신태백(가실행)_창원상수도(토목)투찰_마현생창(동양고속)_왜관-태평건설" xfId="2412" xr:uid="{00000000-0005-0000-0000-0000820C0000}"/>
    <cellStyle name="_신태백(가실행)_창원상수도(토목)투찰_마현생창(동양고속)_왜관-태평건설_Book1" xfId="2413" xr:uid="{00000000-0005-0000-0000-0000830C0000}"/>
    <cellStyle name="_신태백(가실행)_창원상수도(토목)투찰_마현생창(동양고속)_왜관-태평건설_청주사직골조(최종확정)" xfId="2414" xr:uid="{00000000-0005-0000-0000-0000840C0000}"/>
    <cellStyle name="_신태백(가실행)_창원상수도(토목)투찰_마현생창(동양고속)_청주사직골조(최종확정)" xfId="2415" xr:uid="{00000000-0005-0000-0000-0000850C0000}"/>
    <cellStyle name="_신태백(가실행)_창원상수도(토목)투찰_봉무지방산업단지도로(투찰)②" xfId="2416" xr:uid="{00000000-0005-0000-0000-0000860C0000}"/>
    <cellStyle name="_신태백(가실행)_창원상수도(토목)투찰_봉무지방산업단지도로(투찰)②_Book1" xfId="2417" xr:uid="{00000000-0005-0000-0000-0000870C0000}"/>
    <cellStyle name="_신태백(가실행)_창원상수도(토목)투찰_봉무지방산업단지도로(투찰)②_마현생창(동양고속)" xfId="2418" xr:uid="{00000000-0005-0000-0000-0000880C0000}"/>
    <cellStyle name="_신태백(가실행)_창원상수도(토목)투찰_봉무지방산업단지도로(투찰)②_마현생창(동양고속)_Book1" xfId="2419" xr:uid="{00000000-0005-0000-0000-0000890C0000}"/>
    <cellStyle name="_신태백(가실행)_창원상수도(토목)투찰_봉무지방산업단지도로(투찰)②_마현생창(동양고속)_왜관-태평건설" xfId="2420" xr:uid="{00000000-0005-0000-0000-00008A0C0000}"/>
    <cellStyle name="_신태백(가실행)_창원상수도(토목)투찰_봉무지방산업단지도로(투찰)②_마현생창(동양고속)_왜관-태평건설_Book1" xfId="2421" xr:uid="{00000000-0005-0000-0000-00008B0C0000}"/>
    <cellStyle name="_신태백(가실행)_창원상수도(토목)투찰_봉무지방산업단지도로(투찰)②_마현생창(동양고속)_왜관-태평건설_청주사직골조(최종확정)" xfId="2422" xr:uid="{00000000-0005-0000-0000-00008C0C0000}"/>
    <cellStyle name="_신태백(가실행)_창원상수도(토목)투찰_봉무지방산업단지도로(투찰)②_마현생창(동양고속)_청주사직골조(최종확정)" xfId="2423" xr:uid="{00000000-0005-0000-0000-00008D0C0000}"/>
    <cellStyle name="_신태백(가실행)_창원상수도(토목)투찰_봉무지방산업단지도로(투찰)②_왜관-태평건설" xfId="2424" xr:uid="{00000000-0005-0000-0000-00008E0C0000}"/>
    <cellStyle name="_신태백(가실행)_창원상수도(토목)투찰_봉무지방산업단지도로(투찰)②_왜관-태평건설_Book1" xfId="2425" xr:uid="{00000000-0005-0000-0000-00008F0C0000}"/>
    <cellStyle name="_신태백(가실행)_창원상수도(토목)투찰_봉무지방산업단지도로(투찰)②_왜관-태평건설_청주사직골조(최종확정)" xfId="2426" xr:uid="{00000000-0005-0000-0000-0000900C0000}"/>
    <cellStyle name="_신태백(가실행)_창원상수도(토목)투찰_봉무지방산업단지도로(투찰)②_청주사직골조(최종확정)" xfId="2427" xr:uid="{00000000-0005-0000-0000-0000910C0000}"/>
    <cellStyle name="_신태백(가실행)_창원상수도(토목)투찰_봉무지방산업단지도로(투찰)②+0.250%" xfId="2428" xr:uid="{00000000-0005-0000-0000-0000920C0000}"/>
    <cellStyle name="_신태백(가실행)_창원상수도(토목)투찰_봉무지방산업단지도로(투찰)②+0.250%_Book1" xfId="2429" xr:uid="{00000000-0005-0000-0000-0000930C0000}"/>
    <cellStyle name="_신태백(가실행)_창원상수도(토목)투찰_봉무지방산업단지도로(투찰)②+0.250%_마현생창(동양고속)" xfId="2430" xr:uid="{00000000-0005-0000-0000-0000940C0000}"/>
    <cellStyle name="_신태백(가실행)_창원상수도(토목)투찰_봉무지방산업단지도로(투찰)②+0.250%_마현생창(동양고속)_Book1" xfId="2431" xr:uid="{00000000-0005-0000-0000-0000950C0000}"/>
    <cellStyle name="_신태백(가실행)_창원상수도(토목)투찰_봉무지방산업단지도로(투찰)②+0.250%_마현생창(동양고속)_왜관-태평건설" xfId="2432" xr:uid="{00000000-0005-0000-0000-0000960C0000}"/>
    <cellStyle name="_신태백(가실행)_창원상수도(토목)투찰_봉무지방산업단지도로(투찰)②+0.250%_마현생창(동양고속)_왜관-태평건설_Book1" xfId="2433" xr:uid="{00000000-0005-0000-0000-0000970C0000}"/>
    <cellStyle name="_신태백(가실행)_창원상수도(토목)투찰_봉무지방산업단지도로(투찰)②+0.250%_마현생창(동양고속)_왜관-태평건설_청주사직골조(최종확정)" xfId="2434" xr:uid="{00000000-0005-0000-0000-0000980C0000}"/>
    <cellStyle name="_신태백(가실행)_창원상수도(토목)투찰_봉무지방산업단지도로(투찰)②+0.250%_마현생창(동양고속)_청주사직골조(최종확정)" xfId="2435" xr:uid="{00000000-0005-0000-0000-0000990C0000}"/>
    <cellStyle name="_신태백(가실행)_창원상수도(토목)투찰_봉무지방산업단지도로(투찰)②+0.250%_왜관-태평건설" xfId="2436" xr:uid="{00000000-0005-0000-0000-00009A0C0000}"/>
    <cellStyle name="_신태백(가실행)_창원상수도(토목)투찰_봉무지방산업단지도로(투찰)②+0.250%_왜관-태평건설_Book1" xfId="2437" xr:uid="{00000000-0005-0000-0000-00009B0C0000}"/>
    <cellStyle name="_신태백(가실행)_창원상수도(토목)투찰_봉무지방산업단지도로(투찰)②+0.250%_왜관-태평건설_청주사직골조(최종확정)" xfId="2438" xr:uid="{00000000-0005-0000-0000-00009C0C0000}"/>
    <cellStyle name="_신태백(가실행)_창원상수도(토목)투찰_봉무지방산업단지도로(투찰)②+0.250%_청주사직골조(최종확정)" xfId="2439" xr:uid="{00000000-0005-0000-0000-00009D0C0000}"/>
    <cellStyle name="_신태백(가실행)_창원상수도(토목)투찰_왜관-태평건설" xfId="2440" xr:uid="{00000000-0005-0000-0000-00009E0C0000}"/>
    <cellStyle name="_신태백(가실행)_창원상수도(토목)투찰_왜관-태평건설_Book1" xfId="2441" xr:uid="{00000000-0005-0000-0000-00009F0C0000}"/>
    <cellStyle name="_신태백(가실행)_창원상수도(토목)투찰_왜관-태평건설_청주사직골조(최종확정)" xfId="2442" xr:uid="{00000000-0005-0000-0000-0000A00C0000}"/>
    <cellStyle name="_신태백(가실행)_창원상수도(토목)투찰_청주사직골조(최종확정)" xfId="2443" xr:uid="{00000000-0005-0000-0000-0000A10C0000}"/>
    <cellStyle name="_신태백(가실행)_창원상수도(토목)투찰_합덕-신례원(2공구)투찰" xfId="2444" xr:uid="{00000000-0005-0000-0000-0000A20C0000}"/>
    <cellStyle name="_신태백(가실행)_창원상수도(토목)투찰_합덕-신례원(2공구)투찰_Book1" xfId="2445" xr:uid="{00000000-0005-0000-0000-0000A30C0000}"/>
    <cellStyle name="_신태백(가실행)_창원상수도(토목)투찰_합덕-신례원(2공구)투찰_경찰서-터미널간도로(투찰)②" xfId="2446" xr:uid="{00000000-0005-0000-0000-0000A40C0000}"/>
    <cellStyle name="_신태백(가실행)_창원상수도(토목)투찰_합덕-신례원(2공구)투찰_경찰서-터미널간도로(투찰)②_Book1" xfId="2447" xr:uid="{00000000-0005-0000-0000-0000A50C0000}"/>
    <cellStyle name="_신태백(가실행)_창원상수도(토목)투찰_합덕-신례원(2공구)투찰_경찰서-터미널간도로(투찰)②_마현생창(동양고속)" xfId="2448" xr:uid="{00000000-0005-0000-0000-0000A60C0000}"/>
    <cellStyle name="_신태백(가실행)_창원상수도(토목)투찰_합덕-신례원(2공구)투찰_경찰서-터미널간도로(투찰)②_마현생창(동양고속)_Book1" xfId="2449" xr:uid="{00000000-0005-0000-0000-0000A70C0000}"/>
    <cellStyle name="_신태백(가실행)_창원상수도(토목)투찰_합덕-신례원(2공구)투찰_경찰서-터미널간도로(투찰)②_마현생창(동양고속)_왜관-태평건설" xfId="2450" xr:uid="{00000000-0005-0000-0000-0000A80C0000}"/>
    <cellStyle name="_신태백(가실행)_창원상수도(토목)투찰_합덕-신례원(2공구)투찰_경찰서-터미널간도로(투찰)②_마현생창(동양고속)_왜관-태평건설_Book1" xfId="2451" xr:uid="{00000000-0005-0000-0000-0000A90C0000}"/>
    <cellStyle name="_신태백(가실행)_창원상수도(토목)투찰_합덕-신례원(2공구)투찰_경찰서-터미널간도로(투찰)②_마현생창(동양고속)_왜관-태평건설_청주사직골조(최종확정)" xfId="2452" xr:uid="{00000000-0005-0000-0000-0000AA0C0000}"/>
    <cellStyle name="_신태백(가실행)_창원상수도(토목)투찰_합덕-신례원(2공구)투찰_경찰서-터미널간도로(투찰)②_마현생창(동양고속)_청주사직골조(최종확정)" xfId="2453" xr:uid="{00000000-0005-0000-0000-0000AB0C0000}"/>
    <cellStyle name="_신태백(가실행)_창원상수도(토목)투찰_합덕-신례원(2공구)투찰_경찰서-터미널간도로(투찰)②_왜관-태평건설" xfId="2454" xr:uid="{00000000-0005-0000-0000-0000AC0C0000}"/>
    <cellStyle name="_신태백(가실행)_창원상수도(토목)투찰_합덕-신례원(2공구)투찰_경찰서-터미널간도로(투찰)②_왜관-태평건설_Book1" xfId="2455" xr:uid="{00000000-0005-0000-0000-0000AD0C0000}"/>
    <cellStyle name="_신태백(가실행)_창원상수도(토목)투찰_합덕-신례원(2공구)투찰_경찰서-터미널간도로(투찰)②_왜관-태평건설_청주사직골조(최종확정)" xfId="2456" xr:uid="{00000000-0005-0000-0000-0000AE0C0000}"/>
    <cellStyle name="_신태백(가실행)_창원상수도(토목)투찰_합덕-신례원(2공구)투찰_경찰서-터미널간도로(투찰)②_청주사직골조(최종확정)" xfId="2457" xr:uid="{00000000-0005-0000-0000-0000AF0C0000}"/>
    <cellStyle name="_신태백(가실행)_창원상수도(토목)투찰_합덕-신례원(2공구)투찰_마현생창(동양고속)" xfId="2458" xr:uid="{00000000-0005-0000-0000-0000B00C0000}"/>
    <cellStyle name="_신태백(가실행)_창원상수도(토목)투찰_합덕-신례원(2공구)투찰_마현생창(동양고속)_Book1" xfId="2459" xr:uid="{00000000-0005-0000-0000-0000B10C0000}"/>
    <cellStyle name="_신태백(가실행)_창원상수도(토목)투찰_합덕-신례원(2공구)투찰_마현생창(동양고속)_왜관-태평건설" xfId="2460" xr:uid="{00000000-0005-0000-0000-0000B20C0000}"/>
    <cellStyle name="_신태백(가실행)_창원상수도(토목)투찰_합덕-신례원(2공구)투찰_마현생창(동양고속)_왜관-태평건설_Book1" xfId="2461" xr:uid="{00000000-0005-0000-0000-0000B30C0000}"/>
    <cellStyle name="_신태백(가실행)_창원상수도(토목)투찰_합덕-신례원(2공구)투찰_마현생창(동양고속)_왜관-태평건설_청주사직골조(최종확정)" xfId="2462" xr:uid="{00000000-0005-0000-0000-0000B40C0000}"/>
    <cellStyle name="_신태백(가실행)_창원상수도(토목)투찰_합덕-신례원(2공구)투찰_마현생창(동양고속)_청주사직골조(최종확정)" xfId="2463" xr:uid="{00000000-0005-0000-0000-0000B50C0000}"/>
    <cellStyle name="_신태백(가실행)_창원상수도(토목)투찰_합덕-신례원(2공구)투찰_봉무지방산업단지도로(투찰)②" xfId="2464" xr:uid="{00000000-0005-0000-0000-0000B60C0000}"/>
    <cellStyle name="_신태백(가실행)_창원상수도(토목)투찰_합덕-신례원(2공구)투찰_봉무지방산업단지도로(투찰)②_Book1" xfId="2465" xr:uid="{00000000-0005-0000-0000-0000B70C0000}"/>
    <cellStyle name="_신태백(가실행)_창원상수도(토목)투찰_합덕-신례원(2공구)투찰_봉무지방산업단지도로(투찰)②_마현생창(동양고속)" xfId="2466" xr:uid="{00000000-0005-0000-0000-0000B80C0000}"/>
    <cellStyle name="_신태백(가실행)_창원상수도(토목)투찰_합덕-신례원(2공구)투찰_봉무지방산업단지도로(투찰)②_마현생창(동양고속)_Book1" xfId="2467" xr:uid="{00000000-0005-0000-0000-0000B90C0000}"/>
    <cellStyle name="_신태백(가실행)_창원상수도(토목)투찰_합덕-신례원(2공구)투찰_봉무지방산업단지도로(투찰)②_마현생창(동양고속)_왜관-태평건설" xfId="2468" xr:uid="{00000000-0005-0000-0000-0000BA0C0000}"/>
    <cellStyle name="_신태백(가실행)_창원상수도(토목)투찰_합덕-신례원(2공구)투찰_봉무지방산업단지도로(투찰)②_마현생창(동양고속)_왜관-태평건설_Book1" xfId="2469" xr:uid="{00000000-0005-0000-0000-0000BB0C0000}"/>
    <cellStyle name="_신태백(가실행)_창원상수도(토목)투찰_합덕-신례원(2공구)투찰_봉무지방산업단지도로(투찰)②_마현생창(동양고속)_왜관-태평건설_청주사직골조(최종확정)" xfId="2470" xr:uid="{00000000-0005-0000-0000-0000BC0C0000}"/>
    <cellStyle name="_신태백(가실행)_창원상수도(토목)투찰_합덕-신례원(2공구)투찰_봉무지방산업단지도로(투찰)②_마현생창(동양고속)_청주사직골조(최종확정)" xfId="2471" xr:uid="{00000000-0005-0000-0000-0000BD0C0000}"/>
    <cellStyle name="_신태백(가실행)_창원상수도(토목)투찰_합덕-신례원(2공구)투찰_봉무지방산업단지도로(투찰)②_왜관-태평건설" xfId="2472" xr:uid="{00000000-0005-0000-0000-0000BE0C0000}"/>
    <cellStyle name="_신태백(가실행)_창원상수도(토목)투찰_합덕-신례원(2공구)투찰_봉무지방산업단지도로(투찰)②_왜관-태평건설_Book1" xfId="2473" xr:uid="{00000000-0005-0000-0000-0000BF0C0000}"/>
    <cellStyle name="_신태백(가실행)_창원상수도(토목)투찰_합덕-신례원(2공구)투찰_봉무지방산업단지도로(투찰)②_왜관-태평건설_청주사직골조(최종확정)" xfId="2474" xr:uid="{00000000-0005-0000-0000-0000C00C0000}"/>
    <cellStyle name="_신태백(가실행)_창원상수도(토목)투찰_합덕-신례원(2공구)투찰_봉무지방산업단지도로(투찰)②_청주사직골조(최종확정)" xfId="2475" xr:uid="{00000000-0005-0000-0000-0000C10C0000}"/>
    <cellStyle name="_신태백(가실행)_창원상수도(토목)투찰_합덕-신례원(2공구)투찰_봉무지방산업단지도로(투찰)②+0.250%" xfId="2476" xr:uid="{00000000-0005-0000-0000-0000C20C0000}"/>
    <cellStyle name="_신태백(가실행)_창원상수도(토목)투찰_합덕-신례원(2공구)투찰_봉무지방산업단지도로(투찰)②+0.250%_Book1" xfId="2477" xr:uid="{00000000-0005-0000-0000-0000C30C0000}"/>
    <cellStyle name="_신태백(가실행)_창원상수도(토목)투찰_합덕-신례원(2공구)투찰_봉무지방산업단지도로(투찰)②+0.250%_마현생창(동양고속)" xfId="2478" xr:uid="{00000000-0005-0000-0000-0000C40C0000}"/>
    <cellStyle name="_신태백(가실행)_창원상수도(토목)투찰_합덕-신례원(2공구)투찰_봉무지방산업단지도로(투찰)②+0.250%_마현생창(동양고속)_Book1" xfId="2479" xr:uid="{00000000-0005-0000-0000-0000C50C0000}"/>
    <cellStyle name="_신태백(가실행)_창원상수도(토목)투찰_합덕-신례원(2공구)투찰_봉무지방산업단지도로(투찰)②+0.250%_마현생창(동양고속)_왜관-태평건설" xfId="2480" xr:uid="{00000000-0005-0000-0000-0000C60C0000}"/>
    <cellStyle name="_신태백(가실행)_창원상수도(토목)투찰_합덕-신례원(2공구)투찰_봉무지방산업단지도로(투찰)②+0.250%_마현생창(동양고속)_왜관-태평건설_Book1" xfId="2481" xr:uid="{00000000-0005-0000-0000-0000C70C0000}"/>
    <cellStyle name="_신태백(가실행)_창원상수도(토목)투찰_합덕-신례원(2공구)투찰_봉무지방산업단지도로(투찰)②+0.250%_마현생창(동양고속)_왜관-태평건설_청주사직골조(최종확정)" xfId="2482" xr:uid="{00000000-0005-0000-0000-0000C80C0000}"/>
    <cellStyle name="_신태백(가실행)_창원상수도(토목)투찰_합덕-신례원(2공구)투찰_봉무지방산업단지도로(투찰)②+0.250%_마현생창(동양고속)_청주사직골조(최종확정)" xfId="2483" xr:uid="{00000000-0005-0000-0000-0000C90C0000}"/>
    <cellStyle name="_신태백(가실행)_창원상수도(토목)투찰_합덕-신례원(2공구)투찰_봉무지방산업단지도로(투찰)②+0.250%_왜관-태평건설" xfId="2484" xr:uid="{00000000-0005-0000-0000-0000CA0C0000}"/>
    <cellStyle name="_신태백(가실행)_창원상수도(토목)투찰_합덕-신례원(2공구)투찰_봉무지방산업단지도로(투찰)②+0.250%_왜관-태평건설_Book1" xfId="2485" xr:uid="{00000000-0005-0000-0000-0000CB0C0000}"/>
    <cellStyle name="_신태백(가실행)_창원상수도(토목)투찰_합덕-신례원(2공구)투찰_봉무지방산업단지도로(투찰)②+0.250%_왜관-태평건설_청주사직골조(최종확정)" xfId="2486" xr:uid="{00000000-0005-0000-0000-0000CC0C0000}"/>
    <cellStyle name="_신태백(가실행)_창원상수도(토목)투찰_합덕-신례원(2공구)투찰_봉무지방산업단지도로(투찰)②+0.250%_청주사직골조(최종확정)" xfId="2487" xr:uid="{00000000-0005-0000-0000-0000CD0C0000}"/>
    <cellStyle name="_신태백(가실행)_창원상수도(토목)투찰_합덕-신례원(2공구)투찰_왜관-태평건설" xfId="2488" xr:uid="{00000000-0005-0000-0000-0000CE0C0000}"/>
    <cellStyle name="_신태백(가실행)_창원상수도(토목)투찰_합덕-신례원(2공구)투찰_왜관-태평건설_Book1" xfId="2489" xr:uid="{00000000-0005-0000-0000-0000CF0C0000}"/>
    <cellStyle name="_신태백(가실행)_창원상수도(토목)투찰_합덕-신례원(2공구)투찰_왜관-태평건설_청주사직골조(최종확정)" xfId="2490" xr:uid="{00000000-0005-0000-0000-0000D00C0000}"/>
    <cellStyle name="_신태백(가실행)_창원상수도(토목)투찰_합덕-신례원(2공구)투찰_청주사직골조(최종확정)" xfId="2491" xr:uid="{00000000-0005-0000-0000-0000D10C0000}"/>
    <cellStyle name="_신태백(가실행)_창원상수도(토목)투찰_합덕-신례원(2공구)투찰_합덕-신례원(2공구)투찰" xfId="2492" xr:uid="{00000000-0005-0000-0000-0000D20C0000}"/>
    <cellStyle name="_신태백(가실행)_창원상수도(토목)투찰_합덕-신례원(2공구)투찰_합덕-신례원(2공구)투찰_Book1" xfId="2493" xr:uid="{00000000-0005-0000-0000-0000D30C0000}"/>
    <cellStyle name="_신태백(가실행)_창원상수도(토목)투찰_합덕-신례원(2공구)투찰_합덕-신례원(2공구)투찰_경찰서-터미널간도로(투찰)②" xfId="2494" xr:uid="{00000000-0005-0000-0000-0000D40C0000}"/>
    <cellStyle name="_신태백(가실행)_창원상수도(토목)투찰_합덕-신례원(2공구)투찰_합덕-신례원(2공구)투찰_경찰서-터미널간도로(투찰)②_Book1" xfId="2495" xr:uid="{00000000-0005-0000-0000-0000D50C0000}"/>
    <cellStyle name="_신태백(가실행)_창원상수도(토목)투찰_합덕-신례원(2공구)투찰_합덕-신례원(2공구)투찰_경찰서-터미널간도로(투찰)②_마현생창(동양고속)" xfId="2496" xr:uid="{00000000-0005-0000-0000-0000D60C0000}"/>
    <cellStyle name="_신태백(가실행)_창원상수도(토목)투찰_합덕-신례원(2공구)투찰_합덕-신례원(2공구)투찰_경찰서-터미널간도로(투찰)②_마현생창(동양고속)_Book1" xfId="2497" xr:uid="{00000000-0005-0000-0000-0000D70C0000}"/>
    <cellStyle name="_신태백(가실행)_창원상수도(토목)투찰_합덕-신례원(2공구)투찰_합덕-신례원(2공구)투찰_경찰서-터미널간도로(투찰)②_마현생창(동양고속)_왜관-태평건설" xfId="2498" xr:uid="{00000000-0005-0000-0000-0000D80C0000}"/>
    <cellStyle name="_신태백(가실행)_창원상수도(토목)투찰_합덕-신례원(2공구)투찰_합덕-신례원(2공구)투찰_경찰서-터미널간도로(투찰)②_마현생창(동양고속)_왜관-태평건설_Book1" xfId="2499" xr:uid="{00000000-0005-0000-0000-0000D90C0000}"/>
    <cellStyle name="_신태백(가실행)_창원상수도(토목)투찰_합덕-신례원(2공구)투찰_합덕-신례원(2공구)투찰_경찰서-터미널간도로(투찰)②_마현생창(동양고속)_왜관-태평건설_청주사직골조(최종확정)" xfId="2500" xr:uid="{00000000-0005-0000-0000-0000DA0C0000}"/>
    <cellStyle name="_신태백(가실행)_창원상수도(토목)투찰_합덕-신례원(2공구)투찰_합덕-신례원(2공구)투찰_경찰서-터미널간도로(투찰)②_마현생창(동양고속)_청주사직골조(최종확정)" xfId="2501" xr:uid="{00000000-0005-0000-0000-0000DB0C0000}"/>
    <cellStyle name="_신태백(가실행)_창원상수도(토목)투찰_합덕-신례원(2공구)투찰_합덕-신례원(2공구)투찰_경찰서-터미널간도로(투찰)②_왜관-태평건설" xfId="2502" xr:uid="{00000000-0005-0000-0000-0000DC0C0000}"/>
    <cellStyle name="_신태백(가실행)_창원상수도(토목)투찰_합덕-신례원(2공구)투찰_합덕-신례원(2공구)투찰_경찰서-터미널간도로(투찰)②_왜관-태평건설_Book1" xfId="2503" xr:uid="{00000000-0005-0000-0000-0000DD0C0000}"/>
    <cellStyle name="_신태백(가실행)_창원상수도(토목)투찰_합덕-신례원(2공구)투찰_합덕-신례원(2공구)투찰_경찰서-터미널간도로(투찰)②_왜관-태평건설_청주사직골조(최종확정)" xfId="2504" xr:uid="{00000000-0005-0000-0000-0000DE0C0000}"/>
    <cellStyle name="_신태백(가실행)_창원상수도(토목)투찰_합덕-신례원(2공구)투찰_합덕-신례원(2공구)투찰_경찰서-터미널간도로(투찰)②_청주사직골조(최종확정)" xfId="2505" xr:uid="{00000000-0005-0000-0000-0000DF0C0000}"/>
    <cellStyle name="_신태백(가실행)_창원상수도(토목)투찰_합덕-신례원(2공구)투찰_합덕-신례원(2공구)투찰_마현생창(동양고속)" xfId="2506" xr:uid="{00000000-0005-0000-0000-0000E00C0000}"/>
    <cellStyle name="_신태백(가실행)_창원상수도(토목)투찰_합덕-신례원(2공구)투찰_합덕-신례원(2공구)투찰_마현생창(동양고속)_Book1" xfId="2507" xr:uid="{00000000-0005-0000-0000-0000E10C0000}"/>
    <cellStyle name="_신태백(가실행)_창원상수도(토목)투찰_합덕-신례원(2공구)투찰_합덕-신례원(2공구)투찰_마현생창(동양고속)_왜관-태평건설" xfId="2508" xr:uid="{00000000-0005-0000-0000-0000E20C0000}"/>
    <cellStyle name="_신태백(가실행)_창원상수도(토목)투찰_합덕-신례원(2공구)투찰_합덕-신례원(2공구)투찰_마현생창(동양고속)_왜관-태평건설_Book1" xfId="2509" xr:uid="{00000000-0005-0000-0000-0000E30C0000}"/>
    <cellStyle name="_신태백(가실행)_창원상수도(토목)투찰_합덕-신례원(2공구)투찰_합덕-신례원(2공구)투찰_마현생창(동양고속)_왜관-태평건설_청주사직골조(최종확정)" xfId="2510" xr:uid="{00000000-0005-0000-0000-0000E40C0000}"/>
    <cellStyle name="_신태백(가실행)_창원상수도(토목)투찰_합덕-신례원(2공구)투찰_합덕-신례원(2공구)투찰_마현생창(동양고속)_청주사직골조(최종확정)" xfId="2511" xr:uid="{00000000-0005-0000-0000-0000E50C0000}"/>
    <cellStyle name="_신태백(가실행)_창원상수도(토목)투찰_합덕-신례원(2공구)투찰_합덕-신례원(2공구)투찰_봉무지방산업단지도로(투찰)②" xfId="2512" xr:uid="{00000000-0005-0000-0000-0000E60C0000}"/>
    <cellStyle name="_신태백(가실행)_창원상수도(토목)투찰_합덕-신례원(2공구)투찰_합덕-신례원(2공구)투찰_봉무지방산업단지도로(투찰)②_Book1" xfId="2513" xr:uid="{00000000-0005-0000-0000-0000E70C0000}"/>
    <cellStyle name="_신태백(가실행)_창원상수도(토목)투찰_합덕-신례원(2공구)투찰_합덕-신례원(2공구)투찰_봉무지방산업단지도로(투찰)②_마현생창(동양고속)" xfId="2514" xr:uid="{00000000-0005-0000-0000-0000E80C0000}"/>
    <cellStyle name="_신태백(가실행)_창원상수도(토목)투찰_합덕-신례원(2공구)투찰_합덕-신례원(2공구)투찰_봉무지방산업단지도로(투찰)②_마현생창(동양고속)_Book1" xfId="2515" xr:uid="{00000000-0005-0000-0000-0000E90C0000}"/>
    <cellStyle name="_신태백(가실행)_창원상수도(토목)투찰_합덕-신례원(2공구)투찰_합덕-신례원(2공구)투찰_봉무지방산업단지도로(투찰)②_마현생창(동양고속)_왜관-태평건설" xfId="2516" xr:uid="{00000000-0005-0000-0000-0000EA0C0000}"/>
    <cellStyle name="_신태백(가실행)_창원상수도(토목)투찰_합덕-신례원(2공구)투찰_합덕-신례원(2공구)투찰_봉무지방산업단지도로(투찰)②_마현생창(동양고속)_왜관-태평건설_Book1" xfId="2517" xr:uid="{00000000-0005-0000-0000-0000EB0C0000}"/>
    <cellStyle name="_신태백(가실행)_창원상수도(토목)투찰_합덕-신례원(2공구)투찰_합덕-신례원(2공구)투찰_봉무지방산업단지도로(투찰)②_마현생창(동양고속)_왜관-태평건설_청주사직골조(최종확정)" xfId="2518" xr:uid="{00000000-0005-0000-0000-0000EC0C0000}"/>
    <cellStyle name="_신태백(가실행)_창원상수도(토목)투찰_합덕-신례원(2공구)투찰_합덕-신례원(2공구)투찰_봉무지방산업단지도로(투찰)②_마현생창(동양고속)_청주사직골조(최종확정)" xfId="2519" xr:uid="{00000000-0005-0000-0000-0000ED0C0000}"/>
    <cellStyle name="_신태백(가실행)_창원상수도(토목)투찰_합덕-신례원(2공구)투찰_합덕-신례원(2공구)투찰_봉무지방산업단지도로(투찰)②_왜관-태평건설" xfId="2520" xr:uid="{00000000-0005-0000-0000-0000EE0C0000}"/>
    <cellStyle name="_신태백(가실행)_창원상수도(토목)투찰_합덕-신례원(2공구)투찰_합덕-신례원(2공구)투찰_봉무지방산업단지도로(투찰)②_왜관-태평건설_Book1" xfId="2521" xr:uid="{00000000-0005-0000-0000-0000EF0C0000}"/>
    <cellStyle name="_신태백(가실행)_창원상수도(토목)투찰_합덕-신례원(2공구)투찰_합덕-신례원(2공구)투찰_봉무지방산업단지도로(투찰)②_왜관-태평건설_청주사직골조(최종확정)" xfId="2522" xr:uid="{00000000-0005-0000-0000-0000F00C0000}"/>
    <cellStyle name="_신태백(가실행)_창원상수도(토목)투찰_합덕-신례원(2공구)투찰_합덕-신례원(2공구)투찰_봉무지방산업단지도로(투찰)②_청주사직골조(최종확정)" xfId="2523" xr:uid="{00000000-0005-0000-0000-0000F10C0000}"/>
    <cellStyle name="_신태백(가실행)_창원상수도(토목)투찰_합덕-신례원(2공구)투찰_합덕-신례원(2공구)투찰_봉무지방산업단지도로(투찰)②+0.250%" xfId="2524" xr:uid="{00000000-0005-0000-0000-0000F20C0000}"/>
    <cellStyle name="_신태백(가실행)_창원상수도(토목)투찰_합덕-신례원(2공구)투찰_합덕-신례원(2공구)투찰_봉무지방산업단지도로(투찰)②+0.250%_Book1" xfId="2525" xr:uid="{00000000-0005-0000-0000-0000F30C0000}"/>
    <cellStyle name="_신태백(가실행)_창원상수도(토목)투찰_합덕-신례원(2공구)투찰_합덕-신례원(2공구)투찰_봉무지방산업단지도로(투찰)②+0.250%_마현생창(동양고속)" xfId="2526" xr:uid="{00000000-0005-0000-0000-0000F40C0000}"/>
    <cellStyle name="_신태백(가실행)_창원상수도(토목)투찰_합덕-신례원(2공구)투찰_합덕-신례원(2공구)투찰_봉무지방산업단지도로(투찰)②+0.250%_마현생창(동양고속)_Book1" xfId="2527" xr:uid="{00000000-0005-0000-0000-0000F50C0000}"/>
    <cellStyle name="_신태백(가실행)_창원상수도(토목)투찰_합덕-신례원(2공구)투찰_합덕-신례원(2공구)투찰_봉무지방산업단지도로(투찰)②+0.250%_마현생창(동양고속)_왜관-태평건설" xfId="2528" xr:uid="{00000000-0005-0000-0000-0000F60C0000}"/>
    <cellStyle name="_신태백(가실행)_창원상수도(토목)투찰_합덕-신례원(2공구)투찰_합덕-신례원(2공구)투찰_봉무지방산업단지도로(투찰)②+0.250%_마현생창(동양고속)_왜관-태평건설_Book1" xfId="2529" xr:uid="{00000000-0005-0000-0000-0000F70C0000}"/>
    <cellStyle name="_신태백(가실행)_창원상수도(토목)투찰_합덕-신례원(2공구)투찰_합덕-신례원(2공구)투찰_봉무지방산업단지도로(투찰)②+0.250%_마현생창(동양고속)_왜관-태평건설_청주사직골조(최종확정)" xfId="2530" xr:uid="{00000000-0005-0000-0000-0000F80C0000}"/>
    <cellStyle name="_신태백(가실행)_창원상수도(토목)투찰_합덕-신례원(2공구)투찰_합덕-신례원(2공구)투찰_봉무지방산업단지도로(투찰)②+0.250%_마현생창(동양고속)_청주사직골조(최종확정)" xfId="2531" xr:uid="{00000000-0005-0000-0000-0000F90C0000}"/>
    <cellStyle name="_신태백(가실행)_창원상수도(토목)투찰_합덕-신례원(2공구)투찰_합덕-신례원(2공구)투찰_봉무지방산업단지도로(투찰)②+0.250%_왜관-태평건설" xfId="2532" xr:uid="{00000000-0005-0000-0000-0000FA0C0000}"/>
    <cellStyle name="_신태백(가실행)_창원상수도(토목)투찰_합덕-신례원(2공구)투찰_합덕-신례원(2공구)투찰_봉무지방산업단지도로(투찰)②+0.250%_왜관-태평건설_Book1" xfId="2533" xr:uid="{00000000-0005-0000-0000-0000FB0C0000}"/>
    <cellStyle name="_신태백(가실행)_창원상수도(토목)투찰_합덕-신례원(2공구)투찰_합덕-신례원(2공구)투찰_봉무지방산업단지도로(투찰)②+0.250%_왜관-태평건설_청주사직골조(최종확정)" xfId="2534" xr:uid="{00000000-0005-0000-0000-0000FC0C0000}"/>
    <cellStyle name="_신태백(가실행)_창원상수도(토목)투찰_합덕-신례원(2공구)투찰_합덕-신례원(2공구)투찰_봉무지방산업단지도로(투찰)②+0.250%_청주사직골조(최종확정)" xfId="2535" xr:uid="{00000000-0005-0000-0000-0000FD0C0000}"/>
    <cellStyle name="_신태백(가실행)_창원상수도(토목)투찰_합덕-신례원(2공구)투찰_합덕-신례원(2공구)투찰_왜관-태평건설" xfId="2536" xr:uid="{00000000-0005-0000-0000-0000FE0C0000}"/>
    <cellStyle name="_신태백(가실행)_창원상수도(토목)투찰_합덕-신례원(2공구)투찰_합덕-신례원(2공구)투찰_왜관-태평건설_Book1" xfId="2537" xr:uid="{00000000-0005-0000-0000-0000FF0C0000}"/>
    <cellStyle name="_신태백(가실행)_창원상수도(토목)투찰_합덕-신례원(2공구)투찰_합덕-신례원(2공구)투찰_왜관-태평건설_청주사직골조(최종확정)" xfId="2538" xr:uid="{00000000-0005-0000-0000-0000000D0000}"/>
    <cellStyle name="_신태백(가실행)_창원상수도(토목)투찰_합덕-신례원(2공구)투찰_합덕-신례원(2공구)투찰_청주사직골조(최종확정)" xfId="2539" xr:uid="{00000000-0005-0000-0000-0000010D0000}"/>
    <cellStyle name="_신태백(가실행)_청주사직골조(최종확정)" xfId="2540" xr:uid="{00000000-0005-0000-0000-0000020D0000}"/>
    <cellStyle name="_신태백(가실행)_합덕-신례원(2공구)투찰" xfId="2541" xr:uid="{00000000-0005-0000-0000-0000030D0000}"/>
    <cellStyle name="_신태백(가실행)_합덕-신례원(2공구)투찰_Book1" xfId="2542" xr:uid="{00000000-0005-0000-0000-0000040D0000}"/>
    <cellStyle name="_신태백(가실행)_합덕-신례원(2공구)투찰_경찰서-터미널간도로(투찰)②" xfId="2543" xr:uid="{00000000-0005-0000-0000-0000050D0000}"/>
    <cellStyle name="_신태백(가실행)_합덕-신례원(2공구)투찰_경찰서-터미널간도로(투찰)②_Book1" xfId="2544" xr:uid="{00000000-0005-0000-0000-0000060D0000}"/>
    <cellStyle name="_신태백(가실행)_합덕-신례원(2공구)투찰_경찰서-터미널간도로(투찰)②_마현생창(동양고속)" xfId="2545" xr:uid="{00000000-0005-0000-0000-0000070D0000}"/>
    <cellStyle name="_신태백(가실행)_합덕-신례원(2공구)투찰_경찰서-터미널간도로(투찰)②_마현생창(동양고속)_Book1" xfId="2546" xr:uid="{00000000-0005-0000-0000-0000080D0000}"/>
    <cellStyle name="_신태백(가실행)_합덕-신례원(2공구)투찰_경찰서-터미널간도로(투찰)②_마현생창(동양고속)_왜관-태평건설" xfId="2547" xr:uid="{00000000-0005-0000-0000-0000090D0000}"/>
    <cellStyle name="_신태백(가실행)_합덕-신례원(2공구)투찰_경찰서-터미널간도로(투찰)②_마현생창(동양고속)_왜관-태평건설_Book1" xfId="2548" xr:uid="{00000000-0005-0000-0000-00000A0D0000}"/>
    <cellStyle name="_신태백(가실행)_합덕-신례원(2공구)투찰_경찰서-터미널간도로(투찰)②_마현생창(동양고속)_왜관-태평건설_청주사직골조(최종확정)" xfId="2549" xr:uid="{00000000-0005-0000-0000-00000B0D0000}"/>
    <cellStyle name="_신태백(가실행)_합덕-신례원(2공구)투찰_경찰서-터미널간도로(투찰)②_마현생창(동양고속)_청주사직골조(최종확정)" xfId="2550" xr:uid="{00000000-0005-0000-0000-00000C0D0000}"/>
    <cellStyle name="_신태백(가실행)_합덕-신례원(2공구)투찰_경찰서-터미널간도로(투찰)②_왜관-태평건설" xfId="2551" xr:uid="{00000000-0005-0000-0000-00000D0D0000}"/>
    <cellStyle name="_신태백(가실행)_합덕-신례원(2공구)투찰_경찰서-터미널간도로(투찰)②_왜관-태평건설_Book1" xfId="2552" xr:uid="{00000000-0005-0000-0000-00000E0D0000}"/>
    <cellStyle name="_신태백(가실행)_합덕-신례원(2공구)투찰_경찰서-터미널간도로(투찰)②_왜관-태평건설_청주사직골조(최종확정)" xfId="2553" xr:uid="{00000000-0005-0000-0000-00000F0D0000}"/>
    <cellStyle name="_신태백(가실행)_합덕-신례원(2공구)투찰_경찰서-터미널간도로(투찰)②_청주사직골조(최종확정)" xfId="2554" xr:uid="{00000000-0005-0000-0000-0000100D0000}"/>
    <cellStyle name="_신태백(가실행)_합덕-신례원(2공구)투찰_마현생창(동양고속)" xfId="2555" xr:uid="{00000000-0005-0000-0000-0000110D0000}"/>
    <cellStyle name="_신태백(가실행)_합덕-신례원(2공구)투찰_마현생창(동양고속)_Book1" xfId="2556" xr:uid="{00000000-0005-0000-0000-0000120D0000}"/>
    <cellStyle name="_신태백(가실행)_합덕-신례원(2공구)투찰_마현생창(동양고속)_왜관-태평건설" xfId="2557" xr:uid="{00000000-0005-0000-0000-0000130D0000}"/>
    <cellStyle name="_신태백(가실행)_합덕-신례원(2공구)투찰_마현생창(동양고속)_왜관-태평건설_Book1" xfId="2558" xr:uid="{00000000-0005-0000-0000-0000140D0000}"/>
    <cellStyle name="_신태백(가실행)_합덕-신례원(2공구)투찰_마현생창(동양고속)_왜관-태평건설_청주사직골조(최종확정)" xfId="2559" xr:uid="{00000000-0005-0000-0000-0000150D0000}"/>
    <cellStyle name="_신태백(가실행)_합덕-신례원(2공구)투찰_마현생창(동양고속)_청주사직골조(최종확정)" xfId="2560" xr:uid="{00000000-0005-0000-0000-0000160D0000}"/>
    <cellStyle name="_신태백(가실행)_합덕-신례원(2공구)투찰_봉무지방산업단지도로(투찰)②" xfId="2561" xr:uid="{00000000-0005-0000-0000-0000170D0000}"/>
    <cellStyle name="_신태백(가실행)_합덕-신례원(2공구)투찰_봉무지방산업단지도로(투찰)②_Book1" xfId="2562" xr:uid="{00000000-0005-0000-0000-0000180D0000}"/>
    <cellStyle name="_신태백(가실행)_합덕-신례원(2공구)투찰_봉무지방산업단지도로(투찰)②_마현생창(동양고속)" xfId="2563" xr:uid="{00000000-0005-0000-0000-0000190D0000}"/>
    <cellStyle name="_신태백(가실행)_합덕-신례원(2공구)투찰_봉무지방산업단지도로(투찰)②_마현생창(동양고속)_Book1" xfId="2564" xr:uid="{00000000-0005-0000-0000-00001A0D0000}"/>
    <cellStyle name="_신태백(가실행)_합덕-신례원(2공구)투찰_봉무지방산업단지도로(투찰)②_마현생창(동양고속)_왜관-태평건설" xfId="2565" xr:uid="{00000000-0005-0000-0000-00001B0D0000}"/>
    <cellStyle name="_신태백(가실행)_합덕-신례원(2공구)투찰_봉무지방산업단지도로(투찰)②_마현생창(동양고속)_왜관-태평건설_Book1" xfId="2566" xr:uid="{00000000-0005-0000-0000-00001C0D0000}"/>
    <cellStyle name="_신태백(가실행)_합덕-신례원(2공구)투찰_봉무지방산업단지도로(투찰)②_마현생창(동양고속)_왜관-태평건설_청주사직골조(최종확정)" xfId="2567" xr:uid="{00000000-0005-0000-0000-00001D0D0000}"/>
    <cellStyle name="_신태백(가실행)_합덕-신례원(2공구)투찰_봉무지방산업단지도로(투찰)②_마현생창(동양고속)_청주사직골조(최종확정)" xfId="2568" xr:uid="{00000000-0005-0000-0000-00001E0D0000}"/>
    <cellStyle name="_신태백(가실행)_합덕-신례원(2공구)투찰_봉무지방산업단지도로(투찰)②_왜관-태평건설" xfId="2569" xr:uid="{00000000-0005-0000-0000-00001F0D0000}"/>
    <cellStyle name="_신태백(가실행)_합덕-신례원(2공구)투찰_봉무지방산업단지도로(투찰)②_왜관-태평건설_Book1" xfId="2570" xr:uid="{00000000-0005-0000-0000-0000200D0000}"/>
    <cellStyle name="_신태백(가실행)_합덕-신례원(2공구)투찰_봉무지방산업단지도로(투찰)②_왜관-태평건설_청주사직골조(최종확정)" xfId="2571" xr:uid="{00000000-0005-0000-0000-0000210D0000}"/>
    <cellStyle name="_신태백(가실행)_합덕-신례원(2공구)투찰_봉무지방산업단지도로(투찰)②_청주사직골조(최종확정)" xfId="2572" xr:uid="{00000000-0005-0000-0000-0000220D0000}"/>
    <cellStyle name="_신태백(가실행)_합덕-신례원(2공구)투찰_봉무지방산업단지도로(투찰)②+0.250%" xfId="2573" xr:uid="{00000000-0005-0000-0000-0000230D0000}"/>
    <cellStyle name="_신태백(가실행)_합덕-신례원(2공구)투찰_봉무지방산업단지도로(투찰)②+0.250%_Book1" xfId="2574" xr:uid="{00000000-0005-0000-0000-0000240D0000}"/>
    <cellStyle name="_신태백(가실행)_합덕-신례원(2공구)투찰_봉무지방산업단지도로(투찰)②+0.250%_마현생창(동양고속)" xfId="2575" xr:uid="{00000000-0005-0000-0000-0000250D0000}"/>
    <cellStyle name="_신태백(가실행)_합덕-신례원(2공구)투찰_봉무지방산업단지도로(투찰)②+0.250%_마현생창(동양고속)_Book1" xfId="2576" xr:uid="{00000000-0005-0000-0000-0000260D0000}"/>
    <cellStyle name="_신태백(가실행)_합덕-신례원(2공구)투찰_봉무지방산업단지도로(투찰)②+0.250%_마현생창(동양고속)_왜관-태평건설" xfId="2577" xr:uid="{00000000-0005-0000-0000-0000270D0000}"/>
    <cellStyle name="_신태백(가실행)_합덕-신례원(2공구)투찰_봉무지방산업단지도로(투찰)②+0.250%_마현생창(동양고속)_왜관-태평건설_Book1" xfId="2578" xr:uid="{00000000-0005-0000-0000-0000280D0000}"/>
    <cellStyle name="_신태백(가실행)_합덕-신례원(2공구)투찰_봉무지방산업단지도로(투찰)②+0.250%_마현생창(동양고속)_왜관-태평건설_청주사직골조(최종확정)" xfId="2579" xr:uid="{00000000-0005-0000-0000-0000290D0000}"/>
    <cellStyle name="_신태백(가실행)_합덕-신례원(2공구)투찰_봉무지방산업단지도로(투찰)②+0.250%_마현생창(동양고속)_청주사직골조(최종확정)" xfId="2580" xr:uid="{00000000-0005-0000-0000-00002A0D0000}"/>
    <cellStyle name="_신태백(가실행)_합덕-신례원(2공구)투찰_봉무지방산업단지도로(투찰)②+0.250%_왜관-태평건설" xfId="2581" xr:uid="{00000000-0005-0000-0000-00002B0D0000}"/>
    <cellStyle name="_신태백(가실행)_합덕-신례원(2공구)투찰_봉무지방산업단지도로(투찰)②+0.250%_왜관-태평건설_Book1" xfId="2582" xr:uid="{00000000-0005-0000-0000-00002C0D0000}"/>
    <cellStyle name="_신태백(가실행)_합덕-신례원(2공구)투찰_봉무지방산업단지도로(투찰)②+0.250%_왜관-태평건설_청주사직골조(최종확정)" xfId="2583" xr:uid="{00000000-0005-0000-0000-00002D0D0000}"/>
    <cellStyle name="_신태백(가실행)_합덕-신례원(2공구)투찰_봉무지방산업단지도로(투찰)②+0.250%_청주사직골조(최종확정)" xfId="2584" xr:uid="{00000000-0005-0000-0000-00002E0D0000}"/>
    <cellStyle name="_신태백(가실행)_합덕-신례원(2공구)투찰_왜관-태평건설" xfId="2585" xr:uid="{00000000-0005-0000-0000-00002F0D0000}"/>
    <cellStyle name="_신태백(가실행)_합덕-신례원(2공구)투찰_왜관-태평건설_Book1" xfId="2586" xr:uid="{00000000-0005-0000-0000-0000300D0000}"/>
    <cellStyle name="_신태백(가실행)_합덕-신례원(2공구)투찰_왜관-태평건설_청주사직골조(최종확정)" xfId="2587" xr:uid="{00000000-0005-0000-0000-0000310D0000}"/>
    <cellStyle name="_신태백(가실행)_합덕-신례원(2공구)투찰_청주사직골조(최종확정)" xfId="2588" xr:uid="{00000000-0005-0000-0000-0000320D0000}"/>
    <cellStyle name="_신태백(가실행)_합덕-신례원(2공구)투찰_합덕-신례원(2공구)투찰" xfId="2589" xr:uid="{00000000-0005-0000-0000-0000330D0000}"/>
    <cellStyle name="_신태백(가실행)_합덕-신례원(2공구)투찰_합덕-신례원(2공구)투찰_Book1" xfId="2590" xr:uid="{00000000-0005-0000-0000-0000340D0000}"/>
    <cellStyle name="_신태백(가실행)_합덕-신례원(2공구)투찰_합덕-신례원(2공구)투찰_경찰서-터미널간도로(투찰)②" xfId="2591" xr:uid="{00000000-0005-0000-0000-0000350D0000}"/>
    <cellStyle name="_신태백(가실행)_합덕-신례원(2공구)투찰_합덕-신례원(2공구)투찰_경찰서-터미널간도로(투찰)②_Book1" xfId="2592" xr:uid="{00000000-0005-0000-0000-0000360D0000}"/>
    <cellStyle name="_신태백(가실행)_합덕-신례원(2공구)투찰_합덕-신례원(2공구)투찰_경찰서-터미널간도로(투찰)②_마현생창(동양고속)" xfId="2593" xr:uid="{00000000-0005-0000-0000-0000370D0000}"/>
    <cellStyle name="_신태백(가실행)_합덕-신례원(2공구)투찰_합덕-신례원(2공구)투찰_경찰서-터미널간도로(투찰)②_마현생창(동양고속)_Book1" xfId="2594" xr:uid="{00000000-0005-0000-0000-0000380D0000}"/>
    <cellStyle name="_신태백(가실행)_합덕-신례원(2공구)투찰_합덕-신례원(2공구)투찰_경찰서-터미널간도로(투찰)②_마현생창(동양고속)_왜관-태평건설" xfId="2595" xr:uid="{00000000-0005-0000-0000-0000390D0000}"/>
    <cellStyle name="_신태백(가실행)_합덕-신례원(2공구)투찰_합덕-신례원(2공구)투찰_경찰서-터미널간도로(투찰)②_마현생창(동양고속)_왜관-태평건설_Book1" xfId="2596" xr:uid="{00000000-0005-0000-0000-00003A0D0000}"/>
    <cellStyle name="_신태백(가실행)_합덕-신례원(2공구)투찰_합덕-신례원(2공구)투찰_경찰서-터미널간도로(투찰)②_마현생창(동양고속)_왜관-태평건설_청주사직골조(최종확정)" xfId="2597" xr:uid="{00000000-0005-0000-0000-00003B0D0000}"/>
    <cellStyle name="_신태백(가실행)_합덕-신례원(2공구)투찰_합덕-신례원(2공구)투찰_경찰서-터미널간도로(투찰)②_마현생창(동양고속)_청주사직골조(최종확정)" xfId="2598" xr:uid="{00000000-0005-0000-0000-00003C0D0000}"/>
    <cellStyle name="_신태백(가실행)_합덕-신례원(2공구)투찰_합덕-신례원(2공구)투찰_경찰서-터미널간도로(투찰)②_왜관-태평건설" xfId="2599" xr:uid="{00000000-0005-0000-0000-00003D0D0000}"/>
    <cellStyle name="_신태백(가실행)_합덕-신례원(2공구)투찰_합덕-신례원(2공구)투찰_경찰서-터미널간도로(투찰)②_왜관-태평건설_Book1" xfId="2600" xr:uid="{00000000-0005-0000-0000-00003E0D0000}"/>
    <cellStyle name="_신태백(가실행)_합덕-신례원(2공구)투찰_합덕-신례원(2공구)투찰_경찰서-터미널간도로(투찰)②_왜관-태평건설_청주사직골조(최종확정)" xfId="2601" xr:uid="{00000000-0005-0000-0000-00003F0D0000}"/>
    <cellStyle name="_신태백(가실행)_합덕-신례원(2공구)투찰_합덕-신례원(2공구)투찰_경찰서-터미널간도로(투찰)②_청주사직골조(최종확정)" xfId="2602" xr:uid="{00000000-0005-0000-0000-0000400D0000}"/>
    <cellStyle name="_신태백(가실행)_합덕-신례원(2공구)투찰_합덕-신례원(2공구)투찰_마현생창(동양고속)" xfId="2603" xr:uid="{00000000-0005-0000-0000-0000410D0000}"/>
    <cellStyle name="_신태백(가실행)_합덕-신례원(2공구)투찰_합덕-신례원(2공구)투찰_마현생창(동양고속)_Book1" xfId="2604" xr:uid="{00000000-0005-0000-0000-0000420D0000}"/>
    <cellStyle name="_신태백(가실행)_합덕-신례원(2공구)투찰_합덕-신례원(2공구)투찰_마현생창(동양고속)_왜관-태평건설" xfId="2605" xr:uid="{00000000-0005-0000-0000-0000430D0000}"/>
    <cellStyle name="_신태백(가실행)_합덕-신례원(2공구)투찰_합덕-신례원(2공구)투찰_마현생창(동양고속)_왜관-태평건설_Book1" xfId="2606" xr:uid="{00000000-0005-0000-0000-0000440D0000}"/>
    <cellStyle name="_신태백(가실행)_합덕-신례원(2공구)투찰_합덕-신례원(2공구)투찰_마현생창(동양고속)_왜관-태평건설_청주사직골조(최종확정)" xfId="2607" xr:uid="{00000000-0005-0000-0000-0000450D0000}"/>
    <cellStyle name="_신태백(가실행)_합덕-신례원(2공구)투찰_합덕-신례원(2공구)투찰_마현생창(동양고속)_청주사직골조(최종확정)" xfId="2608" xr:uid="{00000000-0005-0000-0000-0000460D0000}"/>
    <cellStyle name="_신태백(가실행)_합덕-신례원(2공구)투찰_합덕-신례원(2공구)투찰_봉무지방산업단지도로(투찰)②" xfId="2609" xr:uid="{00000000-0005-0000-0000-0000470D0000}"/>
    <cellStyle name="_신태백(가실행)_합덕-신례원(2공구)투찰_합덕-신례원(2공구)투찰_봉무지방산업단지도로(투찰)②_Book1" xfId="2610" xr:uid="{00000000-0005-0000-0000-0000480D0000}"/>
    <cellStyle name="_신태백(가실행)_합덕-신례원(2공구)투찰_합덕-신례원(2공구)투찰_봉무지방산업단지도로(투찰)②_마현생창(동양고속)" xfId="2611" xr:uid="{00000000-0005-0000-0000-0000490D0000}"/>
    <cellStyle name="_신태백(가실행)_합덕-신례원(2공구)투찰_합덕-신례원(2공구)투찰_봉무지방산업단지도로(투찰)②_마현생창(동양고속)_Book1" xfId="2612" xr:uid="{00000000-0005-0000-0000-00004A0D0000}"/>
    <cellStyle name="_신태백(가실행)_합덕-신례원(2공구)투찰_합덕-신례원(2공구)투찰_봉무지방산업단지도로(투찰)②_마현생창(동양고속)_왜관-태평건설" xfId="2613" xr:uid="{00000000-0005-0000-0000-00004B0D0000}"/>
    <cellStyle name="_신태백(가실행)_합덕-신례원(2공구)투찰_합덕-신례원(2공구)투찰_봉무지방산업단지도로(투찰)②_마현생창(동양고속)_왜관-태평건설_Book1" xfId="2614" xr:uid="{00000000-0005-0000-0000-00004C0D0000}"/>
    <cellStyle name="_신태백(가실행)_합덕-신례원(2공구)투찰_합덕-신례원(2공구)투찰_봉무지방산업단지도로(투찰)②_마현생창(동양고속)_왜관-태평건설_청주사직골조(최종확정)" xfId="2615" xr:uid="{00000000-0005-0000-0000-00004D0D0000}"/>
    <cellStyle name="_신태백(가실행)_합덕-신례원(2공구)투찰_합덕-신례원(2공구)투찰_봉무지방산업단지도로(투찰)②_마현생창(동양고속)_청주사직골조(최종확정)" xfId="2616" xr:uid="{00000000-0005-0000-0000-00004E0D0000}"/>
    <cellStyle name="_신태백(가실행)_합덕-신례원(2공구)투찰_합덕-신례원(2공구)투찰_봉무지방산업단지도로(투찰)②_왜관-태평건설" xfId="2617" xr:uid="{00000000-0005-0000-0000-00004F0D0000}"/>
    <cellStyle name="_신태백(가실행)_합덕-신례원(2공구)투찰_합덕-신례원(2공구)투찰_봉무지방산업단지도로(투찰)②_왜관-태평건설_Book1" xfId="2618" xr:uid="{00000000-0005-0000-0000-0000500D0000}"/>
    <cellStyle name="_신태백(가실행)_합덕-신례원(2공구)투찰_합덕-신례원(2공구)투찰_봉무지방산업단지도로(투찰)②_왜관-태평건설_청주사직골조(최종확정)" xfId="2619" xr:uid="{00000000-0005-0000-0000-0000510D0000}"/>
    <cellStyle name="_신태백(가실행)_합덕-신례원(2공구)투찰_합덕-신례원(2공구)투찰_봉무지방산업단지도로(투찰)②_청주사직골조(최종확정)" xfId="2620" xr:uid="{00000000-0005-0000-0000-0000520D0000}"/>
    <cellStyle name="_신태백(가실행)_합덕-신례원(2공구)투찰_합덕-신례원(2공구)투찰_봉무지방산업단지도로(투찰)②+0.250%" xfId="2621" xr:uid="{00000000-0005-0000-0000-0000530D0000}"/>
    <cellStyle name="_신태백(가실행)_합덕-신례원(2공구)투찰_합덕-신례원(2공구)투찰_봉무지방산업단지도로(투찰)②+0.250%_Book1" xfId="2622" xr:uid="{00000000-0005-0000-0000-0000540D0000}"/>
    <cellStyle name="_신태백(가실행)_합덕-신례원(2공구)투찰_합덕-신례원(2공구)투찰_봉무지방산업단지도로(투찰)②+0.250%_마현생창(동양고속)" xfId="2623" xr:uid="{00000000-0005-0000-0000-0000550D0000}"/>
    <cellStyle name="_신태백(가실행)_합덕-신례원(2공구)투찰_합덕-신례원(2공구)투찰_봉무지방산업단지도로(투찰)②+0.250%_마현생창(동양고속)_Book1" xfId="2624" xr:uid="{00000000-0005-0000-0000-0000560D0000}"/>
    <cellStyle name="_신태백(가실행)_합덕-신례원(2공구)투찰_합덕-신례원(2공구)투찰_봉무지방산업단지도로(투찰)②+0.250%_마현생창(동양고속)_왜관-태평건설" xfId="2625" xr:uid="{00000000-0005-0000-0000-0000570D0000}"/>
    <cellStyle name="_신태백(가실행)_합덕-신례원(2공구)투찰_합덕-신례원(2공구)투찰_봉무지방산업단지도로(투찰)②+0.250%_마현생창(동양고속)_왜관-태평건설_Book1" xfId="2626" xr:uid="{00000000-0005-0000-0000-0000580D0000}"/>
    <cellStyle name="_신태백(가실행)_합덕-신례원(2공구)투찰_합덕-신례원(2공구)투찰_봉무지방산업단지도로(투찰)②+0.250%_마현생창(동양고속)_왜관-태평건설_청주사직골조(최종확정)" xfId="2627" xr:uid="{00000000-0005-0000-0000-0000590D0000}"/>
    <cellStyle name="_신태백(가실행)_합덕-신례원(2공구)투찰_합덕-신례원(2공구)투찰_봉무지방산업단지도로(투찰)②+0.250%_마현생창(동양고속)_청주사직골조(최종확정)" xfId="2628" xr:uid="{00000000-0005-0000-0000-00005A0D0000}"/>
    <cellStyle name="_신태백(가실행)_합덕-신례원(2공구)투찰_합덕-신례원(2공구)투찰_봉무지방산업단지도로(투찰)②+0.250%_왜관-태평건설" xfId="2629" xr:uid="{00000000-0005-0000-0000-00005B0D0000}"/>
    <cellStyle name="_신태백(가실행)_합덕-신례원(2공구)투찰_합덕-신례원(2공구)투찰_봉무지방산업단지도로(투찰)②+0.250%_왜관-태평건설_Book1" xfId="2630" xr:uid="{00000000-0005-0000-0000-00005C0D0000}"/>
    <cellStyle name="_신태백(가실행)_합덕-신례원(2공구)투찰_합덕-신례원(2공구)투찰_봉무지방산업단지도로(투찰)②+0.250%_왜관-태평건설_청주사직골조(최종확정)" xfId="2631" xr:uid="{00000000-0005-0000-0000-00005D0D0000}"/>
    <cellStyle name="_신태백(가실행)_합덕-신례원(2공구)투찰_합덕-신례원(2공구)투찰_봉무지방산업단지도로(투찰)②+0.250%_청주사직골조(최종확정)" xfId="2632" xr:uid="{00000000-0005-0000-0000-00005E0D0000}"/>
    <cellStyle name="_신태백(가실행)_합덕-신례원(2공구)투찰_합덕-신례원(2공구)투찰_왜관-태평건설" xfId="2633" xr:uid="{00000000-0005-0000-0000-00005F0D0000}"/>
    <cellStyle name="_신태백(가실행)_합덕-신례원(2공구)투찰_합덕-신례원(2공구)투찰_왜관-태평건설_Book1" xfId="2634" xr:uid="{00000000-0005-0000-0000-0000600D0000}"/>
    <cellStyle name="_신태백(가실행)_합덕-신례원(2공구)투찰_합덕-신례원(2공구)투찰_왜관-태평건설_청주사직골조(최종확정)" xfId="2635" xr:uid="{00000000-0005-0000-0000-0000610D0000}"/>
    <cellStyle name="_신태백(가실행)_합덕-신례원(2공구)투찰_합덕-신례원(2공구)투찰_청주사직골조(최종확정)" xfId="2636" xr:uid="{00000000-0005-0000-0000-0000620D0000}"/>
    <cellStyle name="_신태백(투찰내역)2" xfId="2637" xr:uid="{00000000-0005-0000-0000-0000630D0000}"/>
    <cellStyle name="_실정보고(크랙보수)" xfId="2638" xr:uid="{00000000-0005-0000-0000-0000640D0000}"/>
    <cellStyle name="_실정보고(테라죠타일)" xfId="2639" xr:uid="{00000000-0005-0000-0000-0000650D0000}"/>
    <cellStyle name="_실행(갑지)" xfId="2640" xr:uid="{00000000-0005-0000-0000-0000660D0000}"/>
    <cellStyle name="_실행(갑지)_건축" xfId="2641" xr:uid="{00000000-0005-0000-0000-0000670D0000}"/>
    <cellStyle name="_실행(갑지)_견적의뢰" xfId="2642" xr:uid="{00000000-0005-0000-0000-0000680D0000}"/>
    <cellStyle name="_실행(갑지)_토목실행(최종)" xfId="2643" xr:uid="{00000000-0005-0000-0000-0000690D0000}"/>
    <cellStyle name="_실행내역서(품의)-군포금정주상복합(20021101)-김유열nego(2차)" xfId="2644" xr:uid="{00000000-0005-0000-0000-00006A0D0000}"/>
    <cellStyle name="_실행대비시행결의현황" xfId="2645" xr:uid="{00000000-0005-0000-0000-00006B0D0000}"/>
    <cellStyle name="_실행예산" xfId="2646" xr:uid="{00000000-0005-0000-0000-00006C0D0000}"/>
    <cellStyle name="_실행예산_01--실행예산내역(구미원호-ver10)_예산팀송부_4차" xfId="2647" xr:uid="{00000000-0005-0000-0000-00006D0D0000}"/>
    <cellStyle name="_실행예산_02. 본실행예산내역(상무FINAL)-일괄비교용" xfId="2648" xr:uid="{00000000-0005-0000-0000-00006E0D0000}"/>
    <cellStyle name="_실행예산_03__가설철콘내역_동빙고(081223)" xfId="2649" xr:uid="{00000000-0005-0000-0000-00006F0D0000}"/>
    <cellStyle name="_실행예산_uz" xfId="2650" xr:uid="{00000000-0005-0000-0000-0000700D0000}"/>
    <cellStyle name="_실행예산_단가DATA" xfId="2651" xr:uid="{00000000-0005-0000-0000-0000710D0000}"/>
    <cellStyle name="_실행예산_정보입력1" xfId="2652" xr:uid="{00000000-0005-0000-0000-0000720D0000}"/>
    <cellStyle name="_실행예산_토공사" xfId="2653" xr:uid="{00000000-0005-0000-0000-0000730D0000}"/>
    <cellStyle name="_실행작성(9.23-11.5)-용인고림아파트(품의용)" xfId="2654" xr:uid="{00000000-0005-0000-0000-0000740D0000}"/>
    <cellStyle name="_안산부대(투찰)⑤" xfId="2655" xr:uid="{00000000-0005-0000-0000-0000750D0000}"/>
    <cellStyle name="_안산부대(투찰)⑤_Book1" xfId="2656" xr:uid="{00000000-0005-0000-0000-0000760D0000}"/>
    <cellStyle name="_안산부대(투찰)⑤_경찰서-터미널간도로(투찰)②" xfId="2657" xr:uid="{00000000-0005-0000-0000-0000770D0000}"/>
    <cellStyle name="_안산부대(투찰)⑤_경찰서-터미널간도로(투찰)②_Book1" xfId="2658" xr:uid="{00000000-0005-0000-0000-0000780D0000}"/>
    <cellStyle name="_안산부대(투찰)⑤_경찰서-터미널간도로(투찰)②_마현생창(동양고속)" xfId="2659" xr:uid="{00000000-0005-0000-0000-0000790D0000}"/>
    <cellStyle name="_안산부대(투찰)⑤_경찰서-터미널간도로(투찰)②_마현생창(동양고속)_Book1" xfId="2660" xr:uid="{00000000-0005-0000-0000-00007A0D0000}"/>
    <cellStyle name="_안산부대(투찰)⑤_경찰서-터미널간도로(투찰)②_마현생창(동양고속)_왜관-태평건설" xfId="2661" xr:uid="{00000000-0005-0000-0000-00007B0D0000}"/>
    <cellStyle name="_안산부대(투찰)⑤_경찰서-터미널간도로(투찰)②_마현생창(동양고속)_왜관-태평건설_Book1" xfId="2662" xr:uid="{00000000-0005-0000-0000-00007C0D0000}"/>
    <cellStyle name="_안산부대(투찰)⑤_경찰서-터미널간도로(투찰)②_마현생창(동양고속)_왜관-태평건설_청주사직골조(최종확정)" xfId="2663" xr:uid="{00000000-0005-0000-0000-00007D0D0000}"/>
    <cellStyle name="_안산부대(투찰)⑤_경찰서-터미널간도로(투찰)②_마현생창(동양고속)_청주사직골조(최종확정)" xfId="2664" xr:uid="{00000000-0005-0000-0000-00007E0D0000}"/>
    <cellStyle name="_안산부대(투찰)⑤_경찰서-터미널간도로(투찰)②_왜관-태평건설" xfId="2665" xr:uid="{00000000-0005-0000-0000-00007F0D0000}"/>
    <cellStyle name="_안산부대(투찰)⑤_경찰서-터미널간도로(투찰)②_왜관-태평건설_Book1" xfId="2666" xr:uid="{00000000-0005-0000-0000-0000800D0000}"/>
    <cellStyle name="_안산부대(투찰)⑤_경찰서-터미널간도로(투찰)②_왜관-태평건설_청주사직골조(최종확정)" xfId="2667" xr:uid="{00000000-0005-0000-0000-0000810D0000}"/>
    <cellStyle name="_안산부대(투찰)⑤_경찰서-터미널간도로(투찰)②_청주사직골조(최종확정)" xfId="2668" xr:uid="{00000000-0005-0000-0000-0000820D0000}"/>
    <cellStyle name="_안산부대(투찰)⑤_마현생창(동양고속)" xfId="2669" xr:uid="{00000000-0005-0000-0000-0000830D0000}"/>
    <cellStyle name="_안산부대(투찰)⑤_마현생창(동양고속)_Book1" xfId="2670" xr:uid="{00000000-0005-0000-0000-0000840D0000}"/>
    <cellStyle name="_안산부대(투찰)⑤_마현생창(동양고속)_왜관-태평건설" xfId="2671" xr:uid="{00000000-0005-0000-0000-0000850D0000}"/>
    <cellStyle name="_안산부대(투찰)⑤_마현생창(동양고속)_왜관-태평건설_Book1" xfId="2672" xr:uid="{00000000-0005-0000-0000-0000860D0000}"/>
    <cellStyle name="_안산부대(투찰)⑤_마현생창(동양고속)_왜관-태평건설_청주사직골조(최종확정)" xfId="2673" xr:uid="{00000000-0005-0000-0000-0000870D0000}"/>
    <cellStyle name="_안산부대(투찰)⑤_마현생창(동양고속)_청주사직골조(최종확정)" xfId="2674" xr:uid="{00000000-0005-0000-0000-0000880D0000}"/>
    <cellStyle name="_안산부대(투찰)⑤_봉무지방산업단지도로(투찰)②" xfId="2675" xr:uid="{00000000-0005-0000-0000-0000890D0000}"/>
    <cellStyle name="_안산부대(투찰)⑤_봉무지방산업단지도로(투찰)②_Book1" xfId="2676" xr:uid="{00000000-0005-0000-0000-00008A0D0000}"/>
    <cellStyle name="_안산부대(투찰)⑤_봉무지방산업단지도로(투찰)②_마현생창(동양고속)" xfId="2677" xr:uid="{00000000-0005-0000-0000-00008B0D0000}"/>
    <cellStyle name="_안산부대(투찰)⑤_봉무지방산업단지도로(투찰)②_마현생창(동양고속)_Book1" xfId="2678" xr:uid="{00000000-0005-0000-0000-00008C0D0000}"/>
    <cellStyle name="_안산부대(투찰)⑤_봉무지방산업단지도로(투찰)②_마현생창(동양고속)_왜관-태평건설" xfId="2679" xr:uid="{00000000-0005-0000-0000-00008D0D0000}"/>
    <cellStyle name="_안산부대(투찰)⑤_봉무지방산업단지도로(투찰)②_마현생창(동양고속)_왜관-태평건설_Book1" xfId="2680" xr:uid="{00000000-0005-0000-0000-00008E0D0000}"/>
    <cellStyle name="_안산부대(투찰)⑤_봉무지방산업단지도로(투찰)②_마현생창(동양고속)_왜관-태평건설_청주사직골조(최종확정)" xfId="2681" xr:uid="{00000000-0005-0000-0000-00008F0D0000}"/>
    <cellStyle name="_안산부대(투찰)⑤_봉무지방산업단지도로(투찰)②_마현생창(동양고속)_청주사직골조(최종확정)" xfId="2682" xr:uid="{00000000-0005-0000-0000-0000900D0000}"/>
    <cellStyle name="_안산부대(투찰)⑤_봉무지방산업단지도로(투찰)②_왜관-태평건설" xfId="2683" xr:uid="{00000000-0005-0000-0000-0000910D0000}"/>
    <cellStyle name="_안산부대(투찰)⑤_봉무지방산업단지도로(투찰)②_왜관-태평건설_Book1" xfId="2684" xr:uid="{00000000-0005-0000-0000-0000920D0000}"/>
    <cellStyle name="_안산부대(투찰)⑤_봉무지방산업단지도로(투찰)②_왜관-태평건설_청주사직골조(최종확정)" xfId="2685" xr:uid="{00000000-0005-0000-0000-0000930D0000}"/>
    <cellStyle name="_안산부대(투찰)⑤_봉무지방산업단지도로(투찰)②_청주사직골조(최종확정)" xfId="2686" xr:uid="{00000000-0005-0000-0000-0000940D0000}"/>
    <cellStyle name="_안산부대(투찰)⑤_봉무지방산업단지도로(투찰)②+0.250%" xfId="2687" xr:uid="{00000000-0005-0000-0000-0000950D0000}"/>
    <cellStyle name="_안산부대(투찰)⑤_봉무지방산업단지도로(투찰)②+0.250%_Book1" xfId="2688" xr:uid="{00000000-0005-0000-0000-0000960D0000}"/>
    <cellStyle name="_안산부대(투찰)⑤_봉무지방산업단지도로(투찰)②+0.250%_마현생창(동양고속)" xfId="2689" xr:uid="{00000000-0005-0000-0000-0000970D0000}"/>
    <cellStyle name="_안산부대(투찰)⑤_봉무지방산업단지도로(투찰)②+0.250%_마현생창(동양고속)_Book1" xfId="2690" xr:uid="{00000000-0005-0000-0000-0000980D0000}"/>
    <cellStyle name="_안산부대(투찰)⑤_봉무지방산업단지도로(투찰)②+0.250%_마현생창(동양고속)_왜관-태평건설" xfId="2691" xr:uid="{00000000-0005-0000-0000-0000990D0000}"/>
    <cellStyle name="_안산부대(투찰)⑤_봉무지방산업단지도로(투찰)②+0.250%_마현생창(동양고속)_왜관-태평건설_Book1" xfId="2692" xr:uid="{00000000-0005-0000-0000-00009A0D0000}"/>
    <cellStyle name="_안산부대(투찰)⑤_봉무지방산업단지도로(투찰)②+0.250%_마현생창(동양고속)_왜관-태평건설_청주사직골조(최종확정)" xfId="2693" xr:uid="{00000000-0005-0000-0000-00009B0D0000}"/>
    <cellStyle name="_안산부대(투찰)⑤_봉무지방산업단지도로(투찰)②+0.250%_마현생창(동양고속)_청주사직골조(최종확정)" xfId="2694" xr:uid="{00000000-0005-0000-0000-00009C0D0000}"/>
    <cellStyle name="_안산부대(투찰)⑤_봉무지방산업단지도로(투찰)②+0.250%_왜관-태평건설" xfId="2695" xr:uid="{00000000-0005-0000-0000-00009D0D0000}"/>
    <cellStyle name="_안산부대(투찰)⑤_봉무지방산업단지도로(투찰)②+0.250%_왜관-태평건설_Book1" xfId="2696" xr:uid="{00000000-0005-0000-0000-00009E0D0000}"/>
    <cellStyle name="_안산부대(투찰)⑤_봉무지방산업단지도로(투찰)②+0.250%_왜관-태평건설_청주사직골조(최종확정)" xfId="2697" xr:uid="{00000000-0005-0000-0000-00009F0D0000}"/>
    <cellStyle name="_안산부대(투찰)⑤_봉무지방산업단지도로(투찰)②+0.250%_청주사직골조(최종확정)" xfId="2698" xr:uid="{00000000-0005-0000-0000-0000A00D0000}"/>
    <cellStyle name="_안산부대(투찰)⑤_왜관-태평건설" xfId="2699" xr:uid="{00000000-0005-0000-0000-0000A10D0000}"/>
    <cellStyle name="_안산부대(투찰)⑤_왜관-태평건설_Book1" xfId="2700" xr:uid="{00000000-0005-0000-0000-0000A20D0000}"/>
    <cellStyle name="_안산부대(투찰)⑤_왜관-태평건설_청주사직골조(최종확정)" xfId="2701" xr:uid="{00000000-0005-0000-0000-0000A30D0000}"/>
    <cellStyle name="_안산부대(투찰)⑤_청주사직골조(최종확정)" xfId="2702" xr:uid="{00000000-0005-0000-0000-0000A40D0000}"/>
    <cellStyle name="_안산부대(투찰)⑤_합덕-신례원(2공구)투찰" xfId="2703" xr:uid="{00000000-0005-0000-0000-0000A50D0000}"/>
    <cellStyle name="_안산부대(투찰)⑤_합덕-신례원(2공구)투찰_Book1" xfId="2704" xr:uid="{00000000-0005-0000-0000-0000A60D0000}"/>
    <cellStyle name="_안산부대(투찰)⑤_합덕-신례원(2공구)투찰_경찰서-터미널간도로(투찰)②" xfId="2705" xr:uid="{00000000-0005-0000-0000-0000A70D0000}"/>
    <cellStyle name="_안산부대(투찰)⑤_합덕-신례원(2공구)투찰_경찰서-터미널간도로(투찰)②_Book1" xfId="2706" xr:uid="{00000000-0005-0000-0000-0000A80D0000}"/>
    <cellStyle name="_안산부대(투찰)⑤_합덕-신례원(2공구)투찰_경찰서-터미널간도로(투찰)②_마현생창(동양고속)" xfId="2707" xr:uid="{00000000-0005-0000-0000-0000A90D0000}"/>
    <cellStyle name="_안산부대(투찰)⑤_합덕-신례원(2공구)투찰_경찰서-터미널간도로(투찰)②_마현생창(동양고속)_Book1" xfId="2708" xr:uid="{00000000-0005-0000-0000-0000AA0D0000}"/>
    <cellStyle name="_안산부대(투찰)⑤_합덕-신례원(2공구)투찰_경찰서-터미널간도로(투찰)②_마현생창(동양고속)_왜관-태평건설" xfId="2709" xr:uid="{00000000-0005-0000-0000-0000AB0D0000}"/>
    <cellStyle name="_안산부대(투찰)⑤_합덕-신례원(2공구)투찰_경찰서-터미널간도로(투찰)②_마현생창(동양고속)_왜관-태평건설_Book1" xfId="2710" xr:uid="{00000000-0005-0000-0000-0000AC0D0000}"/>
    <cellStyle name="_안산부대(투찰)⑤_합덕-신례원(2공구)투찰_경찰서-터미널간도로(투찰)②_마현생창(동양고속)_왜관-태평건설_청주사직골조(최종확정)" xfId="2711" xr:uid="{00000000-0005-0000-0000-0000AD0D0000}"/>
    <cellStyle name="_안산부대(투찰)⑤_합덕-신례원(2공구)투찰_경찰서-터미널간도로(투찰)②_마현생창(동양고속)_청주사직골조(최종확정)" xfId="2712" xr:uid="{00000000-0005-0000-0000-0000AE0D0000}"/>
    <cellStyle name="_안산부대(투찰)⑤_합덕-신례원(2공구)투찰_경찰서-터미널간도로(투찰)②_왜관-태평건설" xfId="2713" xr:uid="{00000000-0005-0000-0000-0000AF0D0000}"/>
    <cellStyle name="_안산부대(투찰)⑤_합덕-신례원(2공구)투찰_경찰서-터미널간도로(투찰)②_왜관-태평건설_Book1" xfId="2714" xr:uid="{00000000-0005-0000-0000-0000B00D0000}"/>
    <cellStyle name="_안산부대(투찰)⑤_합덕-신례원(2공구)투찰_경찰서-터미널간도로(투찰)②_왜관-태평건설_청주사직골조(최종확정)" xfId="2715" xr:uid="{00000000-0005-0000-0000-0000B10D0000}"/>
    <cellStyle name="_안산부대(투찰)⑤_합덕-신례원(2공구)투찰_경찰서-터미널간도로(투찰)②_청주사직골조(최종확정)" xfId="2716" xr:uid="{00000000-0005-0000-0000-0000B20D0000}"/>
    <cellStyle name="_안산부대(투찰)⑤_합덕-신례원(2공구)투찰_마현생창(동양고속)" xfId="2717" xr:uid="{00000000-0005-0000-0000-0000B30D0000}"/>
    <cellStyle name="_안산부대(투찰)⑤_합덕-신례원(2공구)투찰_마현생창(동양고속)_Book1" xfId="2718" xr:uid="{00000000-0005-0000-0000-0000B40D0000}"/>
    <cellStyle name="_안산부대(투찰)⑤_합덕-신례원(2공구)투찰_마현생창(동양고속)_왜관-태평건설" xfId="2719" xr:uid="{00000000-0005-0000-0000-0000B50D0000}"/>
    <cellStyle name="_안산부대(투찰)⑤_합덕-신례원(2공구)투찰_마현생창(동양고속)_왜관-태평건설_Book1" xfId="2720" xr:uid="{00000000-0005-0000-0000-0000B60D0000}"/>
    <cellStyle name="_안산부대(투찰)⑤_합덕-신례원(2공구)투찰_마현생창(동양고속)_왜관-태평건설_청주사직골조(최종확정)" xfId="2721" xr:uid="{00000000-0005-0000-0000-0000B70D0000}"/>
    <cellStyle name="_안산부대(투찰)⑤_합덕-신례원(2공구)투찰_마현생창(동양고속)_청주사직골조(최종확정)" xfId="2722" xr:uid="{00000000-0005-0000-0000-0000B80D0000}"/>
    <cellStyle name="_안산부대(투찰)⑤_합덕-신례원(2공구)투찰_봉무지방산업단지도로(투찰)②" xfId="2723" xr:uid="{00000000-0005-0000-0000-0000B90D0000}"/>
    <cellStyle name="_안산부대(투찰)⑤_합덕-신례원(2공구)투찰_봉무지방산업단지도로(투찰)②_Book1" xfId="2724" xr:uid="{00000000-0005-0000-0000-0000BA0D0000}"/>
    <cellStyle name="_안산부대(투찰)⑤_합덕-신례원(2공구)투찰_봉무지방산업단지도로(투찰)②_마현생창(동양고속)" xfId="2725" xr:uid="{00000000-0005-0000-0000-0000BB0D0000}"/>
    <cellStyle name="_안산부대(투찰)⑤_합덕-신례원(2공구)투찰_봉무지방산업단지도로(투찰)②_마현생창(동양고속)_Book1" xfId="2726" xr:uid="{00000000-0005-0000-0000-0000BC0D0000}"/>
    <cellStyle name="_안산부대(투찰)⑤_합덕-신례원(2공구)투찰_봉무지방산업단지도로(투찰)②_마현생창(동양고속)_왜관-태평건설" xfId="2727" xr:uid="{00000000-0005-0000-0000-0000BD0D0000}"/>
    <cellStyle name="_안산부대(투찰)⑤_합덕-신례원(2공구)투찰_봉무지방산업단지도로(투찰)②_마현생창(동양고속)_왜관-태평건설_Book1" xfId="2728" xr:uid="{00000000-0005-0000-0000-0000BE0D0000}"/>
    <cellStyle name="_안산부대(투찰)⑤_합덕-신례원(2공구)투찰_봉무지방산업단지도로(투찰)②_마현생창(동양고속)_왜관-태평건설_청주사직골조(최종확정)" xfId="2729" xr:uid="{00000000-0005-0000-0000-0000BF0D0000}"/>
    <cellStyle name="_안산부대(투찰)⑤_합덕-신례원(2공구)투찰_봉무지방산업단지도로(투찰)②_마현생창(동양고속)_청주사직골조(최종확정)" xfId="2730" xr:uid="{00000000-0005-0000-0000-0000C00D0000}"/>
    <cellStyle name="_안산부대(투찰)⑤_합덕-신례원(2공구)투찰_봉무지방산업단지도로(투찰)②_왜관-태평건설" xfId="2731" xr:uid="{00000000-0005-0000-0000-0000C10D0000}"/>
    <cellStyle name="_안산부대(투찰)⑤_합덕-신례원(2공구)투찰_봉무지방산업단지도로(투찰)②_왜관-태평건설_Book1" xfId="2732" xr:uid="{00000000-0005-0000-0000-0000C20D0000}"/>
    <cellStyle name="_안산부대(투찰)⑤_합덕-신례원(2공구)투찰_봉무지방산업단지도로(투찰)②_왜관-태평건설_청주사직골조(최종확정)" xfId="2733" xr:uid="{00000000-0005-0000-0000-0000C30D0000}"/>
    <cellStyle name="_안산부대(투찰)⑤_합덕-신례원(2공구)투찰_봉무지방산업단지도로(투찰)②_청주사직골조(최종확정)" xfId="2734" xr:uid="{00000000-0005-0000-0000-0000C40D0000}"/>
    <cellStyle name="_안산부대(투찰)⑤_합덕-신례원(2공구)투찰_봉무지방산업단지도로(투찰)②+0.250%" xfId="2735" xr:uid="{00000000-0005-0000-0000-0000C50D0000}"/>
    <cellStyle name="_안산부대(투찰)⑤_합덕-신례원(2공구)투찰_봉무지방산업단지도로(투찰)②+0.250%_Book1" xfId="2736" xr:uid="{00000000-0005-0000-0000-0000C60D0000}"/>
    <cellStyle name="_안산부대(투찰)⑤_합덕-신례원(2공구)투찰_봉무지방산업단지도로(투찰)②+0.250%_마현생창(동양고속)" xfId="2737" xr:uid="{00000000-0005-0000-0000-0000C70D0000}"/>
    <cellStyle name="_안산부대(투찰)⑤_합덕-신례원(2공구)투찰_봉무지방산업단지도로(투찰)②+0.250%_마현생창(동양고속)_Book1" xfId="2738" xr:uid="{00000000-0005-0000-0000-0000C80D0000}"/>
    <cellStyle name="_안산부대(투찰)⑤_합덕-신례원(2공구)투찰_봉무지방산업단지도로(투찰)②+0.250%_마현생창(동양고속)_왜관-태평건설" xfId="2739" xr:uid="{00000000-0005-0000-0000-0000C90D0000}"/>
    <cellStyle name="_안산부대(투찰)⑤_합덕-신례원(2공구)투찰_봉무지방산업단지도로(투찰)②+0.250%_마현생창(동양고속)_왜관-태평건설_Book1" xfId="2740" xr:uid="{00000000-0005-0000-0000-0000CA0D0000}"/>
    <cellStyle name="_안산부대(투찰)⑤_합덕-신례원(2공구)투찰_봉무지방산업단지도로(투찰)②+0.250%_마현생창(동양고속)_왜관-태평건설_청주사직골조(최종확정)" xfId="2741" xr:uid="{00000000-0005-0000-0000-0000CB0D0000}"/>
    <cellStyle name="_안산부대(투찰)⑤_합덕-신례원(2공구)투찰_봉무지방산업단지도로(투찰)②+0.250%_마현생창(동양고속)_청주사직골조(최종확정)" xfId="2742" xr:uid="{00000000-0005-0000-0000-0000CC0D0000}"/>
    <cellStyle name="_안산부대(투찰)⑤_합덕-신례원(2공구)투찰_봉무지방산업단지도로(투찰)②+0.250%_왜관-태평건설" xfId="2743" xr:uid="{00000000-0005-0000-0000-0000CD0D0000}"/>
    <cellStyle name="_안산부대(투찰)⑤_합덕-신례원(2공구)투찰_봉무지방산업단지도로(투찰)②+0.250%_왜관-태평건설_Book1" xfId="2744" xr:uid="{00000000-0005-0000-0000-0000CE0D0000}"/>
    <cellStyle name="_안산부대(투찰)⑤_합덕-신례원(2공구)투찰_봉무지방산업단지도로(투찰)②+0.250%_왜관-태평건설_청주사직골조(최종확정)" xfId="2745" xr:uid="{00000000-0005-0000-0000-0000CF0D0000}"/>
    <cellStyle name="_안산부대(투찰)⑤_합덕-신례원(2공구)투찰_봉무지방산업단지도로(투찰)②+0.250%_청주사직골조(최종확정)" xfId="2746" xr:uid="{00000000-0005-0000-0000-0000D00D0000}"/>
    <cellStyle name="_안산부대(투찰)⑤_합덕-신례원(2공구)투찰_왜관-태평건설" xfId="2747" xr:uid="{00000000-0005-0000-0000-0000D10D0000}"/>
    <cellStyle name="_안산부대(투찰)⑤_합덕-신례원(2공구)투찰_왜관-태평건설_Book1" xfId="2748" xr:uid="{00000000-0005-0000-0000-0000D20D0000}"/>
    <cellStyle name="_안산부대(투찰)⑤_합덕-신례원(2공구)투찰_왜관-태평건설_청주사직골조(최종확정)" xfId="2749" xr:uid="{00000000-0005-0000-0000-0000D30D0000}"/>
    <cellStyle name="_안산부대(투찰)⑤_합덕-신례원(2공구)투찰_청주사직골조(최종확정)" xfId="2750" xr:uid="{00000000-0005-0000-0000-0000D40D0000}"/>
    <cellStyle name="_안산부대(투찰)⑤_합덕-신례원(2공구)투찰_합덕-신례원(2공구)투찰" xfId="2751" xr:uid="{00000000-0005-0000-0000-0000D50D0000}"/>
    <cellStyle name="_안산부대(투찰)⑤_합덕-신례원(2공구)투찰_합덕-신례원(2공구)투찰_Book1" xfId="2752" xr:uid="{00000000-0005-0000-0000-0000D60D0000}"/>
    <cellStyle name="_안산부대(투찰)⑤_합덕-신례원(2공구)투찰_합덕-신례원(2공구)투찰_경찰서-터미널간도로(투찰)②" xfId="2753" xr:uid="{00000000-0005-0000-0000-0000D70D0000}"/>
    <cellStyle name="_안산부대(투찰)⑤_합덕-신례원(2공구)투찰_합덕-신례원(2공구)투찰_경찰서-터미널간도로(투찰)②_Book1" xfId="2754" xr:uid="{00000000-0005-0000-0000-0000D80D0000}"/>
    <cellStyle name="_안산부대(투찰)⑤_합덕-신례원(2공구)투찰_합덕-신례원(2공구)투찰_경찰서-터미널간도로(투찰)②_마현생창(동양고속)" xfId="2755" xr:uid="{00000000-0005-0000-0000-0000D90D0000}"/>
    <cellStyle name="_안산부대(투찰)⑤_합덕-신례원(2공구)투찰_합덕-신례원(2공구)투찰_경찰서-터미널간도로(투찰)②_마현생창(동양고속)_Book1" xfId="2756" xr:uid="{00000000-0005-0000-0000-0000DA0D0000}"/>
    <cellStyle name="_안산부대(투찰)⑤_합덕-신례원(2공구)투찰_합덕-신례원(2공구)투찰_경찰서-터미널간도로(투찰)②_마현생창(동양고속)_왜관-태평건설" xfId="2757" xr:uid="{00000000-0005-0000-0000-0000DB0D0000}"/>
    <cellStyle name="_안산부대(투찰)⑤_합덕-신례원(2공구)투찰_합덕-신례원(2공구)투찰_경찰서-터미널간도로(투찰)②_마현생창(동양고속)_왜관-태평건설_Book1" xfId="2758" xr:uid="{00000000-0005-0000-0000-0000DC0D0000}"/>
    <cellStyle name="_안산부대(투찰)⑤_합덕-신례원(2공구)투찰_합덕-신례원(2공구)투찰_경찰서-터미널간도로(투찰)②_마현생창(동양고속)_왜관-태평건설_청주사직골조(최종확정)" xfId="2759" xr:uid="{00000000-0005-0000-0000-0000DD0D0000}"/>
    <cellStyle name="_안산부대(투찰)⑤_합덕-신례원(2공구)투찰_합덕-신례원(2공구)투찰_경찰서-터미널간도로(투찰)②_마현생창(동양고속)_청주사직골조(최종확정)" xfId="2760" xr:uid="{00000000-0005-0000-0000-0000DE0D0000}"/>
    <cellStyle name="_안산부대(투찰)⑤_합덕-신례원(2공구)투찰_합덕-신례원(2공구)투찰_경찰서-터미널간도로(투찰)②_왜관-태평건설" xfId="2761" xr:uid="{00000000-0005-0000-0000-0000DF0D0000}"/>
    <cellStyle name="_안산부대(투찰)⑤_합덕-신례원(2공구)투찰_합덕-신례원(2공구)투찰_경찰서-터미널간도로(투찰)②_왜관-태평건설_Book1" xfId="2762" xr:uid="{00000000-0005-0000-0000-0000E00D0000}"/>
    <cellStyle name="_안산부대(투찰)⑤_합덕-신례원(2공구)투찰_합덕-신례원(2공구)투찰_경찰서-터미널간도로(투찰)②_왜관-태평건설_청주사직골조(최종확정)" xfId="2763" xr:uid="{00000000-0005-0000-0000-0000E10D0000}"/>
    <cellStyle name="_안산부대(투찰)⑤_합덕-신례원(2공구)투찰_합덕-신례원(2공구)투찰_경찰서-터미널간도로(투찰)②_청주사직골조(최종확정)" xfId="2764" xr:uid="{00000000-0005-0000-0000-0000E20D0000}"/>
    <cellStyle name="_안산부대(투찰)⑤_합덕-신례원(2공구)투찰_합덕-신례원(2공구)투찰_마현생창(동양고속)" xfId="2765" xr:uid="{00000000-0005-0000-0000-0000E30D0000}"/>
    <cellStyle name="_안산부대(투찰)⑤_합덕-신례원(2공구)투찰_합덕-신례원(2공구)투찰_마현생창(동양고속)_Book1" xfId="2766" xr:uid="{00000000-0005-0000-0000-0000E40D0000}"/>
    <cellStyle name="_안산부대(투찰)⑤_합덕-신례원(2공구)투찰_합덕-신례원(2공구)투찰_마현생창(동양고속)_왜관-태평건설" xfId="2767" xr:uid="{00000000-0005-0000-0000-0000E50D0000}"/>
    <cellStyle name="_안산부대(투찰)⑤_합덕-신례원(2공구)투찰_합덕-신례원(2공구)투찰_마현생창(동양고속)_왜관-태평건설_Book1" xfId="2768" xr:uid="{00000000-0005-0000-0000-0000E60D0000}"/>
    <cellStyle name="_안산부대(투찰)⑤_합덕-신례원(2공구)투찰_합덕-신례원(2공구)투찰_마현생창(동양고속)_왜관-태평건설_청주사직골조(최종확정)" xfId="2769" xr:uid="{00000000-0005-0000-0000-0000E70D0000}"/>
    <cellStyle name="_안산부대(투찰)⑤_합덕-신례원(2공구)투찰_합덕-신례원(2공구)투찰_마현생창(동양고속)_청주사직골조(최종확정)" xfId="2770" xr:uid="{00000000-0005-0000-0000-0000E80D0000}"/>
    <cellStyle name="_안산부대(투찰)⑤_합덕-신례원(2공구)투찰_합덕-신례원(2공구)투찰_봉무지방산업단지도로(투찰)②" xfId="2771" xr:uid="{00000000-0005-0000-0000-0000E90D0000}"/>
    <cellStyle name="_안산부대(투찰)⑤_합덕-신례원(2공구)투찰_합덕-신례원(2공구)투찰_봉무지방산업단지도로(투찰)②_Book1" xfId="2772" xr:uid="{00000000-0005-0000-0000-0000EA0D0000}"/>
    <cellStyle name="_안산부대(투찰)⑤_합덕-신례원(2공구)투찰_합덕-신례원(2공구)투찰_봉무지방산업단지도로(투찰)②_마현생창(동양고속)" xfId="2773" xr:uid="{00000000-0005-0000-0000-0000EB0D0000}"/>
    <cellStyle name="_안산부대(투찰)⑤_합덕-신례원(2공구)투찰_합덕-신례원(2공구)투찰_봉무지방산업단지도로(투찰)②_마현생창(동양고속)_Book1" xfId="2774" xr:uid="{00000000-0005-0000-0000-0000EC0D0000}"/>
    <cellStyle name="_안산부대(투찰)⑤_합덕-신례원(2공구)투찰_합덕-신례원(2공구)투찰_봉무지방산업단지도로(투찰)②_마현생창(동양고속)_왜관-태평건설" xfId="2775" xr:uid="{00000000-0005-0000-0000-0000ED0D0000}"/>
    <cellStyle name="_안산부대(투찰)⑤_합덕-신례원(2공구)투찰_합덕-신례원(2공구)투찰_봉무지방산업단지도로(투찰)②_마현생창(동양고속)_왜관-태평건설_Book1" xfId="2776" xr:uid="{00000000-0005-0000-0000-0000EE0D0000}"/>
    <cellStyle name="_안산부대(투찰)⑤_합덕-신례원(2공구)투찰_합덕-신례원(2공구)투찰_봉무지방산업단지도로(투찰)②_마현생창(동양고속)_왜관-태평건설_청주사직골조(최종확정)" xfId="2777" xr:uid="{00000000-0005-0000-0000-0000EF0D0000}"/>
    <cellStyle name="_안산부대(투찰)⑤_합덕-신례원(2공구)투찰_합덕-신례원(2공구)투찰_봉무지방산업단지도로(투찰)②_마현생창(동양고속)_청주사직골조(최종확정)" xfId="2778" xr:uid="{00000000-0005-0000-0000-0000F00D0000}"/>
    <cellStyle name="_안산부대(투찰)⑤_합덕-신례원(2공구)투찰_합덕-신례원(2공구)투찰_봉무지방산업단지도로(투찰)②_왜관-태평건설" xfId="2779" xr:uid="{00000000-0005-0000-0000-0000F10D0000}"/>
    <cellStyle name="_안산부대(투찰)⑤_합덕-신례원(2공구)투찰_합덕-신례원(2공구)투찰_봉무지방산업단지도로(투찰)②_왜관-태평건설_Book1" xfId="2780" xr:uid="{00000000-0005-0000-0000-0000F20D0000}"/>
    <cellStyle name="_안산부대(투찰)⑤_합덕-신례원(2공구)투찰_합덕-신례원(2공구)투찰_봉무지방산업단지도로(투찰)②_왜관-태평건설_청주사직골조(최종확정)" xfId="2781" xr:uid="{00000000-0005-0000-0000-0000F30D0000}"/>
    <cellStyle name="_안산부대(투찰)⑤_합덕-신례원(2공구)투찰_합덕-신례원(2공구)투찰_봉무지방산업단지도로(투찰)②_청주사직골조(최종확정)" xfId="2782" xr:uid="{00000000-0005-0000-0000-0000F40D0000}"/>
    <cellStyle name="_안산부대(투찰)⑤_합덕-신례원(2공구)투찰_합덕-신례원(2공구)투찰_봉무지방산업단지도로(투찰)②+0.250%" xfId="2783" xr:uid="{00000000-0005-0000-0000-0000F50D0000}"/>
    <cellStyle name="_안산부대(투찰)⑤_합덕-신례원(2공구)투찰_합덕-신례원(2공구)투찰_봉무지방산업단지도로(투찰)②+0.250%_Book1" xfId="2784" xr:uid="{00000000-0005-0000-0000-0000F60D0000}"/>
    <cellStyle name="_안산부대(투찰)⑤_합덕-신례원(2공구)투찰_합덕-신례원(2공구)투찰_봉무지방산업단지도로(투찰)②+0.250%_마현생창(동양고속)" xfId="2785" xr:uid="{00000000-0005-0000-0000-0000F70D0000}"/>
    <cellStyle name="_안산부대(투찰)⑤_합덕-신례원(2공구)투찰_합덕-신례원(2공구)투찰_봉무지방산업단지도로(투찰)②+0.250%_마현생창(동양고속)_Book1" xfId="2786" xr:uid="{00000000-0005-0000-0000-0000F80D0000}"/>
    <cellStyle name="_안산부대(투찰)⑤_합덕-신례원(2공구)투찰_합덕-신례원(2공구)투찰_봉무지방산업단지도로(투찰)②+0.250%_마현생창(동양고속)_왜관-태평건설" xfId="2787" xr:uid="{00000000-0005-0000-0000-0000F90D0000}"/>
    <cellStyle name="_안산부대(투찰)⑤_합덕-신례원(2공구)투찰_합덕-신례원(2공구)투찰_봉무지방산업단지도로(투찰)②+0.250%_마현생창(동양고속)_왜관-태평건설_Book1" xfId="2788" xr:uid="{00000000-0005-0000-0000-0000FA0D0000}"/>
    <cellStyle name="_안산부대(투찰)⑤_합덕-신례원(2공구)투찰_합덕-신례원(2공구)투찰_봉무지방산업단지도로(투찰)②+0.250%_마현생창(동양고속)_왜관-태평건설_청주사직골조(최종확정)" xfId="2789" xr:uid="{00000000-0005-0000-0000-0000FB0D0000}"/>
    <cellStyle name="_안산부대(투찰)⑤_합덕-신례원(2공구)투찰_합덕-신례원(2공구)투찰_봉무지방산업단지도로(투찰)②+0.250%_마현생창(동양고속)_청주사직골조(최종확정)" xfId="2790" xr:uid="{00000000-0005-0000-0000-0000FC0D0000}"/>
    <cellStyle name="_안산부대(투찰)⑤_합덕-신례원(2공구)투찰_합덕-신례원(2공구)투찰_봉무지방산업단지도로(투찰)②+0.250%_왜관-태평건설" xfId="2791" xr:uid="{00000000-0005-0000-0000-0000FD0D0000}"/>
    <cellStyle name="_안산부대(투찰)⑤_합덕-신례원(2공구)투찰_합덕-신례원(2공구)투찰_봉무지방산업단지도로(투찰)②+0.250%_왜관-태평건설_Book1" xfId="2792" xr:uid="{00000000-0005-0000-0000-0000FE0D0000}"/>
    <cellStyle name="_안산부대(투찰)⑤_합덕-신례원(2공구)투찰_합덕-신례원(2공구)투찰_봉무지방산업단지도로(투찰)②+0.250%_왜관-태평건설_청주사직골조(최종확정)" xfId="2793" xr:uid="{00000000-0005-0000-0000-0000FF0D0000}"/>
    <cellStyle name="_안산부대(투찰)⑤_합덕-신례원(2공구)투찰_합덕-신례원(2공구)투찰_봉무지방산업단지도로(투찰)②+0.250%_청주사직골조(최종확정)" xfId="2794" xr:uid="{00000000-0005-0000-0000-0000000E0000}"/>
    <cellStyle name="_안산부대(투찰)⑤_합덕-신례원(2공구)투찰_합덕-신례원(2공구)투찰_왜관-태평건설" xfId="2795" xr:uid="{00000000-0005-0000-0000-0000010E0000}"/>
    <cellStyle name="_안산부대(투찰)⑤_합덕-신례원(2공구)투찰_합덕-신례원(2공구)투찰_왜관-태평건설_Book1" xfId="2796" xr:uid="{00000000-0005-0000-0000-0000020E0000}"/>
    <cellStyle name="_안산부대(투찰)⑤_합덕-신례원(2공구)투찰_합덕-신례원(2공구)투찰_왜관-태평건설_청주사직골조(최종확정)" xfId="2797" xr:uid="{00000000-0005-0000-0000-0000030E0000}"/>
    <cellStyle name="_안산부대(투찰)⑤_합덕-신례원(2공구)투찰_합덕-신례원(2공구)투찰_청주사직골조(최종확정)" xfId="2798" xr:uid="{00000000-0005-0000-0000-0000040E0000}"/>
    <cellStyle name="_암거낙차부" xfId="2799" xr:uid="{00000000-0005-0000-0000-0000050E0000}"/>
    <cellStyle name="_암거낙차부_02차선도색" xfId="2800" xr:uid="{00000000-0005-0000-0000-0000060E0000}"/>
    <cellStyle name="_암거낙차부_02차선도색_02차선도색" xfId="2801" xr:uid="{00000000-0005-0000-0000-0000070E0000}"/>
    <cellStyle name="_암거낙차부_02차선도색_포장공수량" xfId="2802" xr:uid="{00000000-0005-0000-0000-0000080E0000}"/>
    <cellStyle name="_암거낙차부_100포장공사" xfId="2803" xr:uid="{00000000-0005-0000-0000-0000090E0000}"/>
    <cellStyle name="_암거낙차부_100포장공사_02차선도색" xfId="2804" xr:uid="{00000000-0005-0000-0000-00000A0E0000}"/>
    <cellStyle name="_암거낙차부_100포장공사_02차선도색_02차선도색" xfId="2805" xr:uid="{00000000-0005-0000-0000-00000B0E0000}"/>
    <cellStyle name="_암거낙차부_100포장공사_02차선도색_포장공수량" xfId="2806" xr:uid="{00000000-0005-0000-0000-00000C0E0000}"/>
    <cellStyle name="_암거낙차부_100포장공사_100포장공사" xfId="2807" xr:uid="{00000000-0005-0000-0000-00000D0E0000}"/>
    <cellStyle name="_암거낙차부_100포장공사_100포장공사_02차선도색" xfId="2808" xr:uid="{00000000-0005-0000-0000-00000E0E0000}"/>
    <cellStyle name="_암거낙차부_100포장공사_100포장공사_02차선도색_02차선도색" xfId="2809" xr:uid="{00000000-0005-0000-0000-00000F0E0000}"/>
    <cellStyle name="_암거낙차부_100포장공사_100포장공사_02차선도색_포장공수량" xfId="2810" xr:uid="{00000000-0005-0000-0000-0000100E0000}"/>
    <cellStyle name="_암거낙차부_100포장공사_100포장공사_1" xfId="2811" xr:uid="{00000000-0005-0000-0000-0000110E0000}"/>
    <cellStyle name="_암거낙차부_100포장공사_100포장공사_1_02차선도색" xfId="2812" xr:uid="{00000000-0005-0000-0000-0000120E0000}"/>
    <cellStyle name="_암거낙차부_100포장공사_100포장공사_1_02차선도색_02차선도색" xfId="2813" xr:uid="{00000000-0005-0000-0000-0000130E0000}"/>
    <cellStyle name="_암거낙차부_100포장공사_100포장공사_1_02차선도색_포장공수량" xfId="2814" xr:uid="{00000000-0005-0000-0000-0000140E0000}"/>
    <cellStyle name="_암거낙차부_100포장공사_100포장공사_100포장공사" xfId="2815" xr:uid="{00000000-0005-0000-0000-0000150E0000}"/>
    <cellStyle name="_암거낙차부_100포장공사_100포장공사_100포장공사_02차선도색" xfId="2816" xr:uid="{00000000-0005-0000-0000-0000160E0000}"/>
    <cellStyle name="_암거낙차부_100포장공사_100포장공사_100포장공사_02차선도색_02차선도색" xfId="2817" xr:uid="{00000000-0005-0000-0000-0000170E0000}"/>
    <cellStyle name="_암거낙차부_100포장공사_100포장공사_100포장공사_02차선도색_포장공수량" xfId="2818" xr:uid="{00000000-0005-0000-0000-0000180E0000}"/>
    <cellStyle name="_암거낙차부_358-04.오수공사-F" xfId="2819" xr:uid="{00000000-0005-0000-0000-0000190E0000}"/>
    <cellStyle name="_양곡부두(투찰)+0.30%" xfId="2820" xr:uid="{00000000-0005-0000-0000-00001A0E0000}"/>
    <cellStyle name="_양식" xfId="2821" xr:uid="{00000000-0005-0000-0000-00001B0E0000}"/>
    <cellStyle name="_양식_1" xfId="2822" xr:uid="{00000000-0005-0000-0000-00001C0E0000}"/>
    <cellStyle name="_양식_2" xfId="2823" xr:uid="{00000000-0005-0000-0000-00001D0E0000}"/>
    <cellStyle name="_업무연락" xfId="2824" xr:uid="{00000000-0005-0000-0000-00001E0E0000}"/>
    <cellStyle name="_엘지대구월성상품매입" xfId="2825" xr:uid="{00000000-0005-0000-0000-00001F0E0000}"/>
    <cellStyle name="_역삼동실행총괄(기발주기투입분)" xfId="2826" xr:uid="{00000000-0005-0000-0000-0000200E0000}"/>
    <cellStyle name="_역삼동실행총괄(예상견적분)" xfId="2827" xr:uid="{00000000-0005-0000-0000-0000210E0000}"/>
    <cellStyle name="_역삼동실행총괄A" xfId="2828" xr:uid="{00000000-0005-0000-0000-0000220E0000}"/>
    <cellStyle name="_역삼동오피스텔실행품의A" xfId="2829" xr:uid="{00000000-0005-0000-0000-0000230E0000}"/>
    <cellStyle name="_연안권내역서(토목부문내역서)" xfId="2830" xr:uid="{00000000-0005-0000-0000-0000240E0000}"/>
    <cellStyle name="_연안권역특화거리조성을위한음악분수대설치" xfId="2831" xr:uid="{00000000-0005-0000-0000-0000250E0000}"/>
    <cellStyle name="_연안권역특화거리조성을위한음악분수대설치R6(제출EBS)-설비,전기,관리실" xfId="2832" xr:uid="{00000000-0005-0000-0000-0000260E0000}"/>
    <cellStyle name="_염창동 주상복합 APT" xfId="2833" xr:uid="{00000000-0005-0000-0000-0000270E0000}"/>
    <cellStyle name="_예산대비원가집행현황" xfId="2834" xr:uid="{00000000-0005-0000-0000-0000280E0000}"/>
    <cellStyle name="_오공본드" xfId="2835" xr:uid="{00000000-0005-0000-0000-0000290E0000}"/>
    <cellStyle name="_옥련고총괄(100%)" xfId="2836" xr:uid="{00000000-0005-0000-0000-00002A0E0000}"/>
    <cellStyle name="_왕가봉정비공사" xfId="2837" xr:uid="{00000000-0005-0000-0000-00002B0E0000}"/>
    <cellStyle name="_외주내역-AL CURTAIN WALL및 AL 창호공사" xfId="2838" xr:uid="{00000000-0005-0000-0000-00002C0E0000}"/>
    <cellStyle name="_외주비양식" xfId="2839" xr:uid="{00000000-0005-0000-0000-00002D0E0000}"/>
    <cellStyle name="_용산시티파크공사분석3" xfId="2840" xr:uid="{00000000-0005-0000-0000-00002E0E0000}"/>
    <cellStyle name="_용산시티파크공사분석3_01--실행예산내역(구미원호-ver10)_예산팀송부_4차" xfId="2841" xr:uid="{00000000-0005-0000-0000-00002F0E0000}"/>
    <cellStyle name="_용산시티파크공사분석3_02. 본실행예산내역(상무FINAL)-일괄비교용" xfId="2842" xr:uid="{00000000-0005-0000-0000-0000300E0000}"/>
    <cellStyle name="_용산시티파크공사분석3_03__가설철콘내역_동빙고(081223)" xfId="2843" xr:uid="{00000000-0005-0000-0000-0000310E0000}"/>
    <cellStyle name="_용산시티파크공사분석3_uz" xfId="2844" xr:uid="{00000000-0005-0000-0000-0000320E0000}"/>
    <cellStyle name="_용산시티파크공사분석3_단가DATA" xfId="2845" xr:uid="{00000000-0005-0000-0000-0000330E0000}"/>
    <cellStyle name="_용산시티파크공사분석3_정보입력1" xfId="2846" xr:uid="{00000000-0005-0000-0000-0000340E0000}"/>
    <cellStyle name="_용산시티파크공사분석3_토공사" xfId="2847" xr:uid="{00000000-0005-0000-0000-0000350E0000}"/>
    <cellStyle name="_용인 죽전 1차-발주 요청" xfId="2848" xr:uid="{00000000-0005-0000-0000-0000360E0000}"/>
    <cellStyle name="_용인 죽전 38BL(보정리 조합)APT-실행" xfId="2849" xr:uid="{00000000-0005-0000-0000-0000370E0000}"/>
    <cellStyle name="_용인동백마루공사첨부(1)" xfId="2850" xr:uid="{00000000-0005-0000-0000-0000380E0000}"/>
    <cellStyle name="_용인죽전21변경1026" xfId="2851" xr:uid="{00000000-0005-0000-0000-0000390E0000}"/>
    <cellStyle name="_울진군폐기물처리시설" xfId="2852" xr:uid="{00000000-0005-0000-0000-00003A0E0000}"/>
    <cellStyle name="_원가집행_1단지_07,05,07" xfId="2853" xr:uid="{00000000-0005-0000-0000-00003B0E0000}"/>
    <cellStyle name="_원동마교추정원가내역" xfId="2854" xr:uid="{00000000-0005-0000-0000-00003C0E0000}"/>
    <cellStyle name="_원동마교투찰서" xfId="2855" xr:uid="{00000000-0005-0000-0000-00003D0E0000}"/>
    <cellStyle name="_원주5,6차테라조참조" xfId="2856" xr:uid="{00000000-0005-0000-0000-00003E0E0000}"/>
    <cellStyle name="_원주5,6차테라조참조(1)" xfId="2857" xr:uid="{00000000-0005-0000-0000-00003F0E0000}"/>
    <cellStyle name="_원주우회실행추정" xfId="2858" xr:uid="{00000000-0005-0000-0000-0000400E0000}"/>
    <cellStyle name="_유첨3(서식)" xfId="2859" xr:uid="{00000000-0005-0000-0000-0000410E0000}"/>
    <cellStyle name="_유첨3(서식)_1" xfId="2860" xr:uid="{00000000-0005-0000-0000-0000420E0000}"/>
    <cellStyle name="_유치투찰" xfId="2861" xr:uid="{00000000-0005-0000-0000-0000430E0000}"/>
    <cellStyle name="_유치투찰_Book1" xfId="2862" xr:uid="{00000000-0005-0000-0000-0000440E0000}"/>
    <cellStyle name="_유치투찰_왜관-태평건설" xfId="2863" xr:uid="{00000000-0005-0000-0000-0000450E0000}"/>
    <cellStyle name="_유치투찰_왜관-태평건설_Book1" xfId="2864" xr:uid="{00000000-0005-0000-0000-0000460E0000}"/>
    <cellStyle name="_유치투찰_왜관-태평건설_청주사직골조(최종확정)" xfId="2865" xr:uid="{00000000-0005-0000-0000-0000470E0000}"/>
    <cellStyle name="_유치투찰_청주사직골조(최종확정)" xfId="2866" xr:uid="{00000000-0005-0000-0000-0000480E0000}"/>
    <cellStyle name="_은평공원테니스장정비공사" xfId="2867" xr:uid="{00000000-0005-0000-0000-0000490E0000}"/>
    <cellStyle name="_응급ES" xfId="2868" xr:uid="{00000000-0005-0000-0000-00004A0E0000}"/>
    <cellStyle name="_응급RE" xfId="2869" xr:uid="{00000000-0005-0000-0000-00004B0E0000}"/>
    <cellStyle name="_이천송정석공사변경1차첨부" xfId="2870" xr:uid="{00000000-0005-0000-0000-00004C0E0000}"/>
    <cellStyle name="_인원계획표 " xfId="2871" xr:uid="{00000000-0005-0000-0000-00004D0E0000}"/>
    <cellStyle name="_인원계획표 _■당진iaan-실행예산 토목(-견적예산팀)" xfId="2872" xr:uid="{00000000-0005-0000-0000-00004E0E0000}"/>
    <cellStyle name="_인원계획표 _■대구진천iaan - 실행예산 토목(견적예산팀)" xfId="2873" xr:uid="{00000000-0005-0000-0000-00004F0E0000}"/>
    <cellStyle name="_인원계획표 _강남순환실행" xfId="2874" xr:uid="{00000000-0005-0000-0000-0000500E0000}"/>
    <cellStyle name="_인원계획표 _강남순환실행_■당진iaan-실행예산 토목(-견적예산팀)" xfId="2875" xr:uid="{00000000-0005-0000-0000-0000510E0000}"/>
    <cellStyle name="_인원계획표 _강남순환실행_■대구진천iaan - 실행예산 토목(견적예산팀)" xfId="2876" xr:uid="{00000000-0005-0000-0000-0000520E0000}"/>
    <cellStyle name="_인원계획표 _거제U-2(3차)" xfId="2877" xr:uid="{00000000-0005-0000-0000-0000530E0000}"/>
    <cellStyle name="_인원계획표 _거제U-2(3차)_■당진iaan-실행예산 토목(-견적예산팀)" xfId="2878" xr:uid="{00000000-0005-0000-0000-0000540E0000}"/>
    <cellStyle name="_인원계획표 _거제U-2(3차)_■대구진천iaan - 실행예산 토목(견적예산팀)" xfId="2879" xr:uid="{00000000-0005-0000-0000-0000550E0000}"/>
    <cellStyle name="_인원계획표 _거제U-2(3차)_거제U-2(3차)" xfId="2880" xr:uid="{00000000-0005-0000-0000-0000560E0000}"/>
    <cellStyle name="_인원계획표 _거제U-2(3차)_거제U-2(3차)_■당진iaan-실행예산 토목(-견적예산팀)" xfId="2881" xr:uid="{00000000-0005-0000-0000-0000570E0000}"/>
    <cellStyle name="_인원계획표 _거제U-2(3차)_거제U-2(3차)_■대구진천iaan - 실행예산 토목(견적예산팀)" xfId="2882" xr:uid="{00000000-0005-0000-0000-0000580E0000}"/>
    <cellStyle name="_인원계획표 _경춘선3실행추정(당초)" xfId="2883" xr:uid="{00000000-0005-0000-0000-0000590E0000}"/>
    <cellStyle name="_인원계획표 _경춘선3실행추정(당초)_■당진iaan-실행예산 토목(-견적예산팀)" xfId="2884" xr:uid="{00000000-0005-0000-0000-00005A0E0000}"/>
    <cellStyle name="_인원계획표 _경춘선3실행추정(당초)_■대구진천iaan - 실행예산 토목(견적예산팀)" xfId="2885" xr:uid="{00000000-0005-0000-0000-00005B0E0000}"/>
    <cellStyle name="_인원계획표 _경춘선3투찰" xfId="2886" xr:uid="{00000000-0005-0000-0000-00005C0E0000}"/>
    <cellStyle name="_인원계획표 _경춘선3투찰_■당진iaan-실행예산 토목(-견적예산팀)" xfId="2887" xr:uid="{00000000-0005-0000-0000-00005D0E0000}"/>
    <cellStyle name="_인원계획표 _경춘선3투찰_■대구진천iaan - 실행예산 토목(견적예산팀)" xfId="2888" xr:uid="{00000000-0005-0000-0000-00005E0E0000}"/>
    <cellStyle name="_인원계획표 _구룡포1" xfId="2889" xr:uid="{00000000-0005-0000-0000-00005F0E0000}"/>
    <cellStyle name="_인원계획표 _구룡포1_■당진iaan-실행예산 토목(-견적예산팀)" xfId="2890" xr:uid="{00000000-0005-0000-0000-0000600E0000}"/>
    <cellStyle name="_인원계획표 _구룡포1_■대구진천iaan - 실행예산 토목(견적예산팀)" xfId="2891" xr:uid="{00000000-0005-0000-0000-0000610E0000}"/>
    <cellStyle name="_인원계획표 _구룡포1_반곡~개야간" xfId="2892" xr:uid="{00000000-0005-0000-0000-0000620E0000}"/>
    <cellStyle name="_인원계획표 _구룡포1_반곡~개야간_■당진iaan-실행예산 토목(-견적예산팀)" xfId="2893" xr:uid="{00000000-0005-0000-0000-0000630E0000}"/>
    <cellStyle name="_인원계획표 _구룡포1_반곡~개야간_■대구진천iaan - 실행예산 토목(견적예산팀)" xfId="2894" xr:uid="{00000000-0005-0000-0000-0000640E0000}"/>
    <cellStyle name="_인원계획표 _김천영동1투찰(363)" xfId="2895" xr:uid="{00000000-0005-0000-0000-0000650E0000}"/>
    <cellStyle name="_인원계획표 _김천영동1투찰(363)_■당진iaan-실행예산 토목(-견적예산팀)" xfId="2896" xr:uid="{00000000-0005-0000-0000-0000660E0000}"/>
    <cellStyle name="_인원계획표 _김천영동1투찰(363)_■대구진천iaan - 실행예산 토목(견적예산팀)" xfId="2897" xr:uid="{00000000-0005-0000-0000-0000670E0000}"/>
    <cellStyle name="_인원계획표 _김천영동1투찰(363)_강남순환실행" xfId="2898" xr:uid="{00000000-0005-0000-0000-0000680E0000}"/>
    <cellStyle name="_인원계획표 _김천영동1투찰(363)_강남순환실행_■당진iaan-실행예산 토목(-견적예산팀)" xfId="2899" xr:uid="{00000000-0005-0000-0000-0000690E0000}"/>
    <cellStyle name="_인원계획표 _김천영동1투찰(363)_강남순환실행_■대구진천iaan - 실행예산 토목(견적예산팀)" xfId="2900" xr:uid="{00000000-0005-0000-0000-00006A0E0000}"/>
    <cellStyle name="_인원계획표 _김천영동1투찰(363)_경춘선3실행추정(당초)" xfId="2901" xr:uid="{00000000-0005-0000-0000-00006B0E0000}"/>
    <cellStyle name="_인원계획표 _김천영동1투찰(363)_경춘선3실행추정(당초)_■당진iaan-실행예산 토목(-견적예산팀)" xfId="2902" xr:uid="{00000000-0005-0000-0000-00006C0E0000}"/>
    <cellStyle name="_인원계획표 _김천영동1투찰(363)_경춘선3실행추정(당초)_■대구진천iaan - 실행예산 토목(견적예산팀)" xfId="2903" xr:uid="{00000000-0005-0000-0000-00006D0E0000}"/>
    <cellStyle name="_인원계획표 _김천영동1투찰(363)_경춘선3투찰" xfId="2904" xr:uid="{00000000-0005-0000-0000-00006E0E0000}"/>
    <cellStyle name="_인원계획표 _김천영동1투찰(363)_경춘선3투찰_■당진iaan-실행예산 토목(-견적예산팀)" xfId="2905" xr:uid="{00000000-0005-0000-0000-00006F0E0000}"/>
    <cellStyle name="_인원계획표 _김천영동1투찰(363)_경춘선3투찰_■대구진천iaan - 실행예산 토목(견적예산팀)" xfId="2906" xr:uid="{00000000-0005-0000-0000-0000700E0000}"/>
    <cellStyle name="_인원계획표 _김천영동1투찰(363)_덕포연하실행추정" xfId="2907" xr:uid="{00000000-0005-0000-0000-0000710E0000}"/>
    <cellStyle name="_인원계획표 _김천영동1투찰(363)_덕포연하실행추정_■당진iaan-실행예산 토목(-견적예산팀)" xfId="2908" xr:uid="{00000000-0005-0000-0000-0000720E0000}"/>
    <cellStyle name="_인원계획표 _김천영동1투찰(363)_덕포연하실행추정_■대구진천iaan - 실행예산 토목(견적예산팀)" xfId="2909" xr:uid="{00000000-0005-0000-0000-0000730E0000}"/>
    <cellStyle name="_인원계획표 _김천영동1투찰(363)_덕포연하투찰" xfId="2910" xr:uid="{00000000-0005-0000-0000-0000740E0000}"/>
    <cellStyle name="_인원계획표 _김천영동1투찰(363)_덕포연하투찰(최저가)" xfId="2911" xr:uid="{00000000-0005-0000-0000-0000750E0000}"/>
    <cellStyle name="_인원계획표 _김천영동1투찰(363)_덕포연하투찰(최저가)_■당진iaan-실행예산 토목(-견적예산팀)" xfId="2912" xr:uid="{00000000-0005-0000-0000-0000760E0000}"/>
    <cellStyle name="_인원계획표 _김천영동1투찰(363)_덕포연하투찰(최저가)_■대구진천iaan - 실행예산 토목(견적예산팀)" xfId="2913" xr:uid="{00000000-0005-0000-0000-0000770E0000}"/>
    <cellStyle name="_인원계획표 _김천영동1투찰(363)_덕포연하투찰_■당진iaan-실행예산 토목(-견적예산팀)" xfId="2914" xr:uid="{00000000-0005-0000-0000-0000780E0000}"/>
    <cellStyle name="_인원계획표 _김천영동1투찰(363)_덕포연하투찰_■대구진천iaan - 실행예산 토목(견적예산팀)" xfId="2915" xr:uid="{00000000-0005-0000-0000-0000790E0000}"/>
    <cellStyle name="_인원계획표 _김천영동1투찰(363)_보령우회투찰" xfId="2916" xr:uid="{00000000-0005-0000-0000-00007A0E0000}"/>
    <cellStyle name="_인원계획표 _김천영동1투찰(363)_보령우회투찰_■당진iaan-실행예산 토목(-견적예산팀)" xfId="2917" xr:uid="{00000000-0005-0000-0000-00007B0E0000}"/>
    <cellStyle name="_인원계획표 _김천영동1투찰(363)_보령우회투찰_■대구진천iaan - 실행예산 토목(견적예산팀)" xfId="2918" xr:uid="{00000000-0005-0000-0000-00007C0E0000}"/>
    <cellStyle name="_인원계획표 _김천영동1투찰(363)_장안발안실행추정" xfId="2919" xr:uid="{00000000-0005-0000-0000-00007D0E0000}"/>
    <cellStyle name="_인원계획표 _김천영동1투찰(363)_장안발안실행추정_■당진iaan-실행예산 토목(-견적예산팀)" xfId="2920" xr:uid="{00000000-0005-0000-0000-00007E0E0000}"/>
    <cellStyle name="_인원계획표 _김천영동1투찰(363)_장안발안실행추정_■대구진천iaan - 실행예산 토목(견적예산팀)" xfId="2921" xr:uid="{00000000-0005-0000-0000-00007F0E0000}"/>
    <cellStyle name="_인원계획표 _김천영동1투찰(363)_장안발안투찰" xfId="2922" xr:uid="{00000000-0005-0000-0000-0000800E0000}"/>
    <cellStyle name="_인원계획표 _김천영동1투찰(363)_장안발안투찰_■당진iaan-실행예산 토목(-견적예산팀)" xfId="2923" xr:uid="{00000000-0005-0000-0000-0000810E0000}"/>
    <cellStyle name="_인원계획표 _김천영동1투찰(363)_장안발안투찰_■대구진천iaan - 실행예산 토목(견적예산팀)" xfId="2924" xr:uid="{00000000-0005-0000-0000-0000820E0000}"/>
    <cellStyle name="_인원계획표 _김천영동1투찰(363)_현리신팔실행추정" xfId="2925" xr:uid="{00000000-0005-0000-0000-0000830E0000}"/>
    <cellStyle name="_인원계획표 _김천영동1투찰(363)_현리신팔실행추정_■당진iaan-실행예산 토목(-견적예산팀)" xfId="2926" xr:uid="{00000000-0005-0000-0000-0000840E0000}"/>
    <cellStyle name="_인원계획표 _김천영동1투찰(363)_현리신팔실행추정_■대구진천iaan - 실행예산 토목(견적예산팀)" xfId="2927" xr:uid="{00000000-0005-0000-0000-0000850E0000}"/>
    <cellStyle name="_인원계획표 _김천영동1투찰(363)_현리신팔투찰" xfId="2928" xr:uid="{00000000-0005-0000-0000-0000860E0000}"/>
    <cellStyle name="_인원계획표 _김천영동1투찰(363)_현리신팔투찰_■당진iaan-실행예산 토목(-견적예산팀)" xfId="2929" xr:uid="{00000000-0005-0000-0000-0000870E0000}"/>
    <cellStyle name="_인원계획표 _김천영동1투찰(363)_현리신팔투찰_■대구진천iaan - 실행예산 토목(견적예산팀)" xfId="2930" xr:uid="{00000000-0005-0000-0000-0000880E0000}"/>
    <cellStyle name="_인원계획표 _당진대전1투찰" xfId="2931" xr:uid="{00000000-0005-0000-0000-0000890E0000}"/>
    <cellStyle name="_인원계획표 _당진대전1투찰_■당진iaan-실행예산 토목(-견적예산팀)" xfId="2932" xr:uid="{00000000-0005-0000-0000-00008A0E0000}"/>
    <cellStyle name="_인원계획표 _당진대전1투찰_■대구진천iaan - 실행예산 토목(견적예산팀)" xfId="2933" xr:uid="{00000000-0005-0000-0000-00008B0E0000}"/>
    <cellStyle name="_인원계획표 _당진대전1투찰_강남순환실행" xfId="2934" xr:uid="{00000000-0005-0000-0000-00008C0E0000}"/>
    <cellStyle name="_인원계획표 _당진대전1투찰_강남순환실행_■당진iaan-실행예산 토목(-견적예산팀)" xfId="2935" xr:uid="{00000000-0005-0000-0000-00008D0E0000}"/>
    <cellStyle name="_인원계획표 _당진대전1투찰_강남순환실행_■대구진천iaan - 실행예산 토목(견적예산팀)" xfId="2936" xr:uid="{00000000-0005-0000-0000-00008E0E0000}"/>
    <cellStyle name="_인원계획표 _당진대전1투찰_경춘선3실행추정(당초)" xfId="2937" xr:uid="{00000000-0005-0000-0000-00008F0E0000}"/>
    <cellStyle name="_인원계획표 _당진대전1투찰_경춘선3실행추정(당초)_■당진iaan-실행예산 토목(-견적예산팀)" xfId="2938" xr:uid="{00000000-0005-0000-0000-0000900E0000}"/>
    <cellStyle name="_인원계획표 _당진대전1투찰_경춘선3실행추정(당초)_■대구진천iaan - 실행예산 토목(견적예산팀)" xfId="2939" xr:uid="{00000000-0005-0000-0000-0000910E0000}"/>
    <cellStyle name="_인원계획표 _당진대전1투찰_경춘선3투찰" xfId="2940" xr:uid="{00000000-0005-0000-0000-0000920E0000}"/>
    <cellStyle name="_인원계획표 _당진대전1투찰_경춘선3투찰_■당진iaan-실행예산 토목(-견적예산팀)" xfId="2941" xr:uid="{00000000-0005-0000-0000-0000930E0000}"/>
    <cellStyle name="_인원계획표 _당진대전1투찰_경춘선3투찰_■대구진천iaan - 실행예산 토목(견적예산팀)" xfId="2942" xr:uid="{00000000-0005-0000-0000-0000940E0000}"/>
    <cellStyle name="_인원계획표 _당진대전1투찰_덕포연하실행추정" xfId="2943" xr:uid="{00000000-0005-0000-0000-0000950E0000}"/>
    <cellStyle name="_인원계획표 _당진대전1투찰_덕포연하실행추정_■당진iaan-실행예산 토목(-견적예산팀)" xfId="2944" xr:uid="{00000000-0005-0000-0000-0000960E0000}"/>
    <cellStyle name="_인원계획표 _당진대전1투찰_덕포연하실행추정_■대구진천iaan - 실행예산 토목(견적예산팀)" xfId="2945" xr:uid="{00000000-0005-0000-0000-0000970E0000}"/>
    <cellStyle name="_인원계획표 _당진대전1투찰_덕포연하투찰" xfId="2946" xr:uid="{00000000-0005-0000-0000-0000980E0000}"/>
    <cellStyle name="_인원계획표 _당진대전1투찰_덕포연하투찰(최저가)" xfId="2947" xr:uid="{00000000-0005-0000-0000-0000990E0000}"/>
    <cellStyle name="_인원계획표 _당진대전1투찰_덕포연하투찰(최저가)_■당진iaan-실행예산 토목(-견적예산팀)" xfId="2948" xr:uid="{00000000-0005-0000-0000-00009A0E0000}"/>
    <cellStyle name="_인원계획표 _당진대전1투찰_덕포연하투찰(최저가)_■대구진천iaan - 실행예산 토목(견적예산팀)" xfId="2949" xr:uid="{00000000-0005-0000-0000-00009B0E0000}"/>
    <cellStyle name="_인원계획표 _당진대전1투찰_덕포연하투찰_■당진iaan-실행예산 토목(-견적예산팀)" xfId="2950" xr:uid="{00000000-0005-0000-0000-00009C0E0000}"/>
    <cellStyle name="_인원계획표 _당진대전1투찰_덕포연하투찰_■대구진천iaan - 실행예산 토목(견적예산팀)" xfId="2951" xr:uid="{00000000-0005-0000-0000-00009D0E0000}"/>
    <cellStyle name="_인원계획표 _당진대전1투찰_보령우회투찰" xfId="2952" xr:uid="{00000000-0005-0000-0000-00009E0E0000}"/>
    <cellStyle name="_인원계획표 _당진대전1투찰_보령우회투찰_■당진iaan-실행예산 토목(-견적예산팀)" xfId="2953" xr:uid="{00000000-0005-0000-0000-00009F0E0000}"/>
    <cellStyle name="_인원계획표 _당진대전1투찰_보령우회투찰_■대구진천iaan - 실행예산 토목(견적예산팀)" xfId="2954" xr:uid="{00000000-0005-0000-0000-0000A00E0000}"/>
    <cellStyle name="_인원계획표 _당진대전1투찰_장안발안실행추정" xfId="2955" xr:uid="{00000000-0005-0000-0000-0000A10E0000}"/>
    <cellStyle name="_인원계획표 _당진대전1투찰_장안발안실행추정_■당진iaan-실행예산 토목(-견적예산팀)" xfId="2956" xr:uid="{00000000-0005-0000-0000-0000A20E0000}"/>
    <cellStyle name="_인원계획표 _당진대전1투찰_장안발안실행추정_■대구진천iaan - 실행예산 토목(견적예산팀)" xfId="2957" xr:uid="{00000000-0005-0000-0000-0000A30E0000}"/>
    <cellStyle name="_인원계획표 _당진대전1투찰_장안발안투찰" xfId="2958" xr:uid="{00000000-0005-0000-0000-0000A40E0000}"/>
    <cellStyle name="_인원계획표 _당진대전1투찰_장안발안투찰_■당진iaan-실행예산 토목(-견적예산팀)" xfId="2959" xr:uid="{00000000-0005-0000-0000-0000A50E0000}"/>
    <cellStyle name="_인원계획표 _당진대전1투찰_장안발안투찰_■대구진천iaan - 실행예산 토목(견적예산팀)" xfId="2960" xr:uid="{00000000-0005-0000-0000-0000A60E0000}"/>
    <cellStyle name="_인원계획표 _당진대전1투찰_현리신팔실행추정" xfId="2961" xr:uid="{00000000-0005-0000-0000-0000A70E0000}"/>
    <cellStyle name="_인원계획표 _당진대전1투찰_현리신팔실행추정_■당진iaan-실행예산 토목(-견적예산팀)" xfId="2962" xr:uid="{00000000-0005-0000-0000-0000A80E0000}"/>
    <cellStyle name="_인원계획표 _당진대전1투찰_현리신팔실행추정_■대구진천iaan - 실행예산 토목(견적예산팀)" xfId="2963" xr:uid="{00000000-0005-0000-0000-0000A90E0000}"/>
    <cellStyle name="_인원계획표 _당진대전1투찰_현리신팔투찰" xfId="2964" xr:uid="{00000000-0005-0000-0000-0000AA0E0000}"/>
    <cellStyle name="_인원계획표 _당진대전1투찰_현리신팔투찰_■당진iaan-실행예산 토목(-견적예산팀)" xfId="2965" xr:uid="{00000000-0005-0000-0000-0000AB0E0000}"/>
    <cellStyle name="_인원계획표 _당진대전1투찰_현리신팔투찰_■대구진천iaan - 실행예산 토목(견적예산팀)" xfId="2966" xr:uid="{00000000-0005-0000-0000-0000AC0E0000}"/>
    <cellStyle name="_인원계획표 _덕포연하실행추정" xfId="2967" xr:uid="{00000000-0005-0000-0000-0000AD0E0000}"/>
    <cellStyle name="_인원계획표 _덕포연하실행추정_■당진iaan-실행예산 토목(-견적예산팀)" xfId="2968" xr:uid="{00000000-0005-0000-0000-0000AE0E0000}"/>
    <cellStyle name="_인원계획표 _덕포연하실행추정_■대구진천iaan - 실행예산 토목(견적예산팀)" xfId="2969" xr:uid="{00000000-0005-0000-0000-0000AF0E0000}"/>
    <cellStyle name="_인원계획표 _덕포연하투찰" xfId="2970" xr:uid="{00000000-0005-0000-0000-0000B00E0000}"/>
    <cellStyle name="_인원계획표 _덕포연하투찰(최저가)" xfId="2971" xr:uid="{00000000-0005-0000-0000-0000B10E0000}"/>
    <cellStyle name="_인원계획표 _덕포연하투찰(최저가)_■당진iaan-실행예산 토목(-견적예산팀)" xfId="2972" xr:uid="{00000000-0005-0000-0000-0000B20E0000}"/>
    <cellStyle name="_인원계획표 _덕포연하투찰(최저가)_■대구진천iaan - 실행예산 토목(견적예산팀)" xfId="2973" xr:uid="{00000000-0005-0000-0000-0000B30E0000}"/>
    <cellStyle name="_인원계획표 _덕포연하투찰_■당진iaan-실행예산 토목(-견적예산팀)" xfId="2974" xr:uid="{00000000-0005-0000-0000-0000B40E0000}"/>
    <cellStyle name="_인원계획표 _덕포연하투찰_■대구진천iaan - 실행예산 토목(견적예산팀)" xfId="2975" xr:uid="{00000000-0005-0000-0000-0000B50E0000}"/>
    <cellStyle name="_인원계획표 _반곡~개야간" xfId="2976" xr:uid="{00000000-0005-0000-0000-0000B60E0000}"/>
    <cellStyle name="_인원계획표 _반곡~개야간_■당진iaan-실행예산 토목(-견적예산팀)" xfId="2977" xr:uid="{00000000-0005-0000-0000-0000B70E0000}"/>
    <cellStyle name="_인원계획표 _반곡~개야간_■대구진천iaan - 실행예산 토목(견적예산팀)" xfId="2978" xr:uid="{00000000-0005-0000-0000-0000B80E0000}"/>
    <cellStyle name="_인원계획표 _보령우회투찰" xfId="2979" xr:uid="{00000000-0005-0000-0000-0000B90E0000}"/>
    <cellStyle name="_인원계획표 _보령우회투찰_■당진iaan-실행예산 토목(-견적예산팀)" xfId="2980" xr:uid="{00000000-0005-0000-0000-0000BA0E0000}"/>
    <cellStyle name="_인원계획표 _보령우회투찰_■대구진천iaan - 실행예산 토목(견적예산팀)" xfId="2981" xr:uid="{00000000-0005-0000-0000-0000BB0E0000}"/>
    <cellStyle name="_인원계획표 _안산현설" xfId="2982" xr:uid="{00000000-0005-0000-0000-0000BC0E0000}"/>
    <cellStyle name="_인원계획표 _안산현설_안산현설" xfId="2983" xr:uid="{00000000-0005-0000-0000-0000BD0E0000}"/>
    <cellStyle name="_인원계획표 _일신건영설계변경" xfId="2984" xr:uid="{00000000-0005-0000-0000-0000BE0E0000}"/>
    <cellStyle name="_인원계획표 _장안발안실행추정" xfId="2985" xr:uid="{00000000-0005-0000-0000-0000BF0E0000}"/>
    <cellStyle name="_인원계획표 _장안발안실행추정_■당진iaan-실행예산 토목(-견적예산팀)" xfId="2986" xr:uid="{00000000-0005-0000-0000-0000C00E0000}"/>
    <cellStyle name="_인원계획표 _장안발안실행추정_■대구진천iaan - 실행예산 토목(견적예산팀)" xfId="2987" xr:uid="{00000000-0005-0000-0000-0000C10E0000}"/>
    <cellStyle name="_인원계획표 _장안발안투찰" xfId="2988" xr:uid="{00000000-0005-0000-0000-0000C20E0000}"/>
    <cellStyle name="_인원계획표 _장안발안투찰_■당진iaan-실행예산 토목(-견적예산팀)" xfId="2989" xr:uid="{00000000-0005-0000-0000-0000C30E0000}"/>
    <cellStyle name="_인원계획표 _장안발안투찰_■대구진천iaan - 실행예산 토목(견적예산팀)" xfId="2990" xr:uid="{00000000-0005-0000-0000-0000C40E0000}"/>
    <cellStyle name="_인원계획표 _적격 " xfId="2991" xr:uid="{00000000-0005-0000-0000-0000C50E0000}"/>
    <cellStyle name="_인원계획표 _적격 _■당진iaan-실행예산 토목(-견적예산팀)" xfId="2992" xr:uid="{00000000-0005-0000-0000-0000C60E0000}"/>
    <cellStyle name="_인원계획표 _적격 _■대구진천iaan - 실행예산 토목(견적예산팀)" xfId="2993" xr:uid="{00000000-0005-0000-0000-0000C70E0000}"/>
    <cellStyle name="_인원계획표 _적격 _강남순환실행" xfId="2994" xr:uid="{00000000-0005-0000-0000-0000C80E0000}"/>
    <cellStyle name="_인원계획표 _적격 _강남순환실행_■당진iaan-실행예산 토목(-견적예산팀)" xfId="2995" xr:uid="{00000000-0005-0000-0000-0000C90E0000}"/>
    <cellStyle name="_인원계획표 _적격 _강남순환실행_■대구진천iaan - 실행예산 토목(견적예산팀)" xfId="2996" xr:uid="{00000000-0005-0000-0000-0000CA0E0000}"/>
    <cellStyle name="_인원계획표 _적격 _경춘선3실행추정(당초)" xfId="2997" xr:uid="{00000000-0005-0000-0000-0000CB0E0000}"/>
    <cellStyle name="_인원계획표 _적격 _경춘선3실행추정(당초)_■당진iaan-실행예산 토목(-견적예산팀)" xfId="2998" xr:uid="{00000000-0005-0000-0000-0000CC0E0000}"/>
    <cellStyle name="_인원계획표 _적격 _경춘선3실행추정(당초)_■대구진천iaan - 실행예산 토목(견적예산팀)" xfId="2999" xr:uid="{00000000-0005-0000-0000-0000CD0E0000}"/>
    <cellStyle name="_인원계획표 _적격 _경춘선3투찰" xfId="3000" xr:uid="{00000000-0005-0000-0000-0000CE0E0000}"/>
    <cellStyle name="_인원계획표 _적격 _경춘선3투찰_■당진iaan-실행예산 토목(-견적예산팀)" xfId="3001" xr:uid="{00000000-0005-0000-0000-0000CF0E0000}"/>
    <cellStyle name="_인원계획표 _적격 _경춘선3투찰_■대구진천iaan - 실행예산 토목(견적예산팀)" xfId="3002" xr:uid="{00000000-0005-0000-0000-0000D00E0000}"/>
    <cellStyle name="_인원계획표 _적격 _구룡포1" xfId="3003" xr:uid="{00000000-0005-0000-0000-0000D10E0000}"/>
    <cellStyle name="_인원계획표 _적격 _구룡포1_■당진iaan-실행예산 토목(-견적예산팀)" xfId="3004" xr:uid="{00000000-0005-0000-0000-0000D20E0000}"/>
    <cellStyle name="_인원계획표 _적격 _구룡포1_■대구진천iaan - 실행예산 토목(견적예산팀)" xfId="3005" xr:uid="{00000000-0005-0000-0000-0000D30E0000}"/>
    <cellStyle name="_인원계획표 _적격 _구룡포1_반곡~개야간" xfId="3006" xr:uid="{00000000-0005-0000-0000-0000D40E0000}"/>
    <cellStyle name="_인원계획표 _적격 _구룡포1_반곡~개야간_■당진iaan-실행예산 토목(-견적예산팀)" xfId="3007" xr:uid="{00000000-0005-0000-0000-0000D50E0000}"/>
    <cellStyle name="_인원계획표 _적격 _구룡포1_반곡~개야간_■대구진천iaan - 실행예산 토목(견적예산팀)" xfId="3008" xr:uid="{00000000-0005-0000-0000-0000D60E0000}"/>
    <cellStyle name="_인원계획표 _적격 _김천영동1투찰(363)" xfId="3009" xr:uid="{00000000-0005-0000-0000-0000D70E0000}"/>
    <cellStyle name="_인원계획표 _적격 _김천영동1투찰(363)_■당진iaan-실행예산 토목(-견적예산팀)" xfId="3010" xr:uid="{00000000-0005-0000-0000-0000D80E0000}"/>
    <cellStyle name="_인원계획표 _적격 _김천영동1투찰(363)_■대구진천iaan - 실행예산 토목(견적예산팀)" xfId="3011" xr:uid="{00000000-0005-0000-0000-0000D90E0000}"/>
    <cellStyle name="_인원계획표 _적격 _김천영동1투찰(363)_강남순환실행" xfId="3012" xr:uid="{00000000-0005-0000-0000-0000DA0E0000}"/>
    <cellStyle name="_인원계획표 _적격 _김천영동1투찰(363)_강남순환실행_■당진iaan-실행예산 토목(-견적예산팀)" xfId="3013" xr:uid="{00000000-0005-0000-0000-0000DB0E0000}"/>
    <cellStyle name="_인원계획표 _적격 _김천영동1투찰(363)_강남순환실행_■대구진천iaan - 실행예산 토목(견적예산팀)" xfId="3014" xr:uid="{00000000-0005-0000-0000-0000DC0E0000}"/>
    <cellStyle name="_인원계획표 _적격 _김천영동1투찰(363)_경춘선3실행추정(당초)" xfId="3015" xr:uid="{00000000-0005-0000-0000-0000DD0E0000}"/>
    <cellStyle name="_인원계획표 _적격 _김천영동1투찰(363)_경춘선3실행추정(당초)_■당진iaan-실행예산 토목(-견적예산팀)" xfId="3016" xr:uid="{00000000-0005-0000-0000-0000DE0E0000}"/>
    <cellStyle name="_인원계획표 _적격 _김천영동1투찰(363)_경춘선3실행추정(당초)_■대구진천iaan - 실행예산 토목(견적예산팀)" xfId="3017" xr:uid="{00000000-0005-0000-0000-0000DF0E0000}"/>
    <cellStyle name="_인원계획표 _적격 _김천영동1투찰(363)_경춘선3투찰" xfId="3018" xr:uid="{00000000-0005-0000-0000-0000E00E0000}"/>
    <cellStyle name="_인원계획표 _적격 _김천영동1투찰(363)_경춘선3투찰_■당진iaan-실행예산 토목(-견적예산팀)" xfId="3019" xr:uid="{00000000-0005-0000-0000-0000E10E0000}"/>
    <cellStyle name="_인원계획표 _적격 _김천영동1투찰(363)_경춘선3투찰_■대구진천iaan - 실행예산 토목(견적예산팀)" xfId="3020" xr:uid="{00000000-0005-0000-0000-0000E20E0000}"/>
    <cellStyle name="_인원계획표 _적격 _김천영동1투찰(363)_덕포연하실행추정" xfId="3021" xr:uid="{00000000-0005-0000-0000-0000E30E0000}"/>
    <cellStyle name="_인원계획표 _적격 _김천영동1투찰(363)_덕포연하실행추정_■당진iaan-실행예산 토목(-견적예산팀)" xfId="3022" xr:uid="{00000000-0005-0000-0000-0000E40E0000}"/>
    <cellStyle name="_인원계획표 _적격 _김천영동1투찰(363)_덕포연하실행추정_■대구진천iaan - 실행예산 토목(견적예산팀)" xfId="3023" xr:uid="{00000000-0005-0000-0000-0000E50E0000}"/>
    <cellStyle name="_인원계획표 _적격 _김천영동1투찰(363)_덕포연하투찰" xfId="3024" xr:uid="{00000000-0005-0000-0000-0000E60E0000}"/>
    <cellStyle name="_인원계획표 _적격 _김천영동1투찰(363)_덕포연하투찰(최저가)" xfId="3025" xr:uid="{00000000-0005-0000-0000-0000E70E0000}"/>
    <cellStyle name="_인원계획표 _적격 _김천영동1투찰(363)_덕포연하투찰(최저가)_■당진iaan-실행예산 토목(-견적예산팀)" xfId="3026" xr:uid="{00000000-0005-0000-0000-0000E80E0000}"/>
    <cellStyle name="_인원계획표 _적격 _김천영동1투찰(363)_덕포연하투찰(최저가)_■대구진천iaan - 실행예산 토목(견적예산팀)" xfId="3027" xr:uid="{00000000-0005-0000-0000-0000E90E0000}"/>
    <cellStyle name="_인원계획표 _적격 _김천영동1투찰(363)_덕포연하투찰_■당진iaan-실행예산 토목(-견적예산팀)" xfId="3028" xr:uid="{00000000-0005-0000-0000-0000EA0E0000}"/>
    <cellStyle name="_인원계획표 _적격 _김천영동1투찰(363)_덕포연하투찰_■대구진천iaan - 실행예산 토목(견적예산팀)" xfId="3029" xr:uid="{00000000-0005-0000-0000-0000EB0E0000}"/>
    <cellStyle name="_인원계획표 _적격 _김천영동1투찰(363)_보령우회투찰" xfId="3030" xr:uid="{00000000-0005-0000-0000-0000EC0E0000}"/>
    <cellStyle name="_인원계획표 _적격 _김천영동1투찰(363)_보령우회투찰_■당진iaan-실행예산 토목(-견적예산팀)" xfId="3031" xr:uid="{00000000-0005-0000-0000-0000ED0E0000}"/>
    <cellStyle name="_인원계획표 _적격 _김천영동1투찰(363)_보령우회투찰_■대구진천iaan - 실행예산 토목(견적예산팀)" xfId="3032" xr:uid="{00000000-0005-0000-0000-0000EE0E0000}"/>
    <cellStyle name="_인원계획표 _적격 _김천영동1투찰(363)_장안발안실행추정" xfId="3033" xr:uid="{00000000-0005-0000-0000-0000EF0E0000}"/>
    <cellStyle name="_인원계획표 _적격 _김천영동1투찰(363)_장안발안실행추정_■당진iaan-실행예산 토목(-견적예산팀)" xfId="3034" xr:uid="{00000000-0005-0000-0000-0000F00E0000}"/>
    <cellStyle name="_인원계획표 _적격 _김천영동1투찰(363)_장안발안실행추정_■대구진천iaan - 실행예산 토목(견적예산팀)" xfId="3035" xr:uid="{00000000-0005-0000-0000-0000F10E0000}"/>
    <cellStyle name="_인원계획표 _적격 _김천영동1투찰(363)_장안발안투찰" xfId="3036" xr:uid="{00000000-0005-0000-0000-0000F20E0000}"/>
    <cellStyle name="_인원계획표 _적격 _김천영동1투찰(363)_장안발안투찰_■당진iaan-실행예산 토목(-견적예산팀)" xfId="3037" xr:uid="{00000000-0005-0000-0000-0000F30E0000}"/>
    <cellStyle name="_인원계획표 _적격 _김천영동1투찰(363)_장안발안투찰_■대구진천iaan - 실행예산 토목(견적예산팀)" xfId="3038" xr:uid="{00000000-0005-0000-0000-0000F40E0000}"/>
    <cellStyle name="_인원계획표 _적격 _김천영동1투찰(363)_현리신팔실행추정" xfId="3039" xr:uid="{00000000-0005-0000-0000-0000F50E0000}"/>
    <cellStyle name="_인원계획표 _적격 _김천영동1투찰(363)_현리신팔실행추정_■당진iaan-실행예산 토목(-견적예산팀)" xfId="3040" xr:uid="{00000000-0005-0000-0000-0000F60E0000}"/>
    <cellStyle name="_인원계획표 _적격 _김천영동1투찰(363)_현리신팔실행추정_■대구진천iaan - 실행예산 토목(견적예산팀)" xfId="3041" xr:uid="{00000000-0005-0000-0000-0000F70E0000}"/>
    <cellStyle name="_인원계획표 _적격 _김천영동1투찰(363)_현리신팔투찰" xfId="3042" xr:uid="{00000000-0005-0000-0000-0000F80E0000}"/>
    <cellStyle name="_인원계획표 _적격 _김천영동1투찰(363)_현리신팔투찰_■당진iaan-실행예산 토목(-견적예산팀)" xfId="3043" xr:uid="{00000000-0005-0000-0000-0000F90E0000}"/>
    <cellStyle name="_인원계획표 _적격 _김천영동1투찰(363)_현리신팔투찰_■대구진천iaan - 실행예산 토목(견적예산팀)" xfId="3044" xr:uid="{00000000-0005-0000-0000-0000FA0E0000}"/>
    <cellStyle name="_인원계획표 _적격 _당진대전1투찰" xfId="3045" xr:uid="{00000000-0005-0000-0000-0000FB0E0000}"/>
    <cellStyle name="_인원계획표 _적격 _당진대전1투찰_■당진iaan-실행예산 토목(-견적예산팀)" xfId="3046" xr:uid="{00000000-0005-0000-0000-0000FC0E0000}"/>
    <cellStyle name="_인원계획표 _적격 _당진대전1투찰_■대구진천iaan - 실행예산 토목(견적예산팀)" xfId="3047" xr:uid="{00000000-0005-0000-0000-0000FD0E0000}"/>
    <cellStyle name="_인원계획표 _적격 _당진대전1투찰_강남순환실행" xfId="3048" xr:uid="{00000000-0005-0000-0000-0000FE0E0000}"/>
    <cellStyle name="_인원계획표 _적격 _당진대전1투찰_강남순환실행_■당진iaan-실행예산 토목(-견적예산팀)" xfId="3049" xr:uid="{00000000-0005-0000-0000-0000FF0E0000}"/>
    <cellStyle name="_인원계획표 _적격 _당진대전1투찰_강남순환실행_■대구진천iaan - 실행예산 토목(견적예산팀)" xfId="3050" xr:uid="{00000000-0005-0000-0000-0000000F0000}"/>
    <cellStyle name="_인원계획표 _적격 _당진대전1투찰_경춘선3실행추정(당초)" xfId="3051" xr:uid="{00000000-0005-0000-0000-0000010F0000}"/>
    <cellStyle name="_인원계획표 _적격 _당진대전1투찰_경춘선3실행추정(당초)_■당진iaan-실행예산 토목(-견적예산팀)" xfId="3052" xr:uid="{00000000-0005-0000-0000-0000020F0000}"/>
    <cellStyle name="_인원계획표 _적격 _당진대전1투찰_경춘선3실행추정(당초)_■대구진천iaan - 실행예산 토목(견적예산팀)" xfId="3053" xr:uid="{00000000-0005-0000-0000-0000030F0000}"/>
    <cellStyle name="_인원계획표 _적격 _당진대전1투찰_경춘선3투찰" xfId="3054" xr:uid="{00000000-0005-0000-0000-0000040F0000}"/>
    <cellStyle name="_인원계획표 _적격 _당진대전1투찰_경춘선3투찰_■당진iaan-실행예산 토목(-견적예산팀)" xfId="3055" xr:uid="{00000000-0005-0000-0000-0000050F0000}"/>
    <cellStyle name="_인원계획표 _적격 _당진대전1투찰_경춘선3투찰_■대구진천iaan - 실행예산 토목(견적예산팀)" xfId="3056" xr:uid="{00000000-0005-0000-0000-0000060F0000}"/>
    <cellStyle name="_인원계획표 _적격 _당진대전1투찰_덕포연하실행추정" xfId="3057" xr:uid="{00000000-0005-0000-0000-0000070F0000}"/>
    <cellStyle name="_인원계획표 _적격 _당진대전1투찰_덕포연하실행추정_■당진iaan-실행예산 토목(-견적예산팀)" xfId="3058" xr:uid="{00000000-0005-0000-0000-0000080F0000}"/>
    <cellStyle name="_인원계획표 _적격 _당진대전1투찰_덕포연하실행추정_■대구진천iaan - 실행예산 토목(견적예산팀)" xfId="3059" xr:uid="{00000000-0005-0000-0000-0000090F0000}"/>
    <cellStyle name="_인원계획표 _적격 _당진대전1투찰_덕포연하투찰" xfId="3060" xr:uid="{00000000-0005-0000-0000-00000A0F0000}"/>
    <cellStyle name="_인원계획표 _적격 _당진대전1투찰_덕포연하투찰(최저가)" xfId="3061" xr:uid="{00000000-0005-0000-0000-00000B0F0000}"/>
    <cellStyle name="_인원계획표 _적격 _당진대전1투찰_덕포연하투찰(최저가)_■당진iaan-실행예산 토목(-견적예산팀)" xfId="3062" xr:uid="{00000000-0005-0000-0000-00000C0F0000}"/>
    <cellStyle name="_인원계획표 _적격 _당진대전1투찰_덕포연하투찰(최저가)_■대구진천iaan - 실행예산 토목(견적예산팀)" xfId="3063" xr:uid="{00000000-0005-0000-0000-00000D0F0000}"/>
    <cellStyle name="_인원계획표 _적격 _당진대전1투찰_덕포연하투찰_■당진iaan-실행예산 토목(-견적예산팀)" xfId="3064" xr:uid="{00000000-0005-0000-0000-00000E0F0000}"/>
    <cellStyle name="_인원계획표 _적격 _당진대전1투찰_덕포연하투찰_■대구진천iaan - 실행예산 토목(견적예산팀)" xfId="3065" xr:uid="{00000000-0005-0000-0000-00000F0F0000}"/>
    <cellStyle name="_인원계획표 _적격 _당진대전1투찰_보령우회투찰" xfId="3066" xr:uid="{00000000-0005-0000-0000-0000100F0000}"/>
    <cellStyle name="_인원계획표 _적격 _당진대전1투찰_보령우회투찰_■당진iaan-실행예산 토목(-견적예산팀)" xfId="3067" xr:uid="{00000000-0005-0000-0000-0000110F0000}"/>
    <cellStyle name="_인원계획표 _적격 _당진대전1투찰_보령우회투찰_■대구진천iaan - 실행예산 토목(견적예산팀)" xfId="3068" xr:uid="{00000000-0005-0000-0000-0000120F0000}"/>
    <cellStyle name="_인원계획표 _적격 _당진대전1투찰_장안발안실행추정" xfId="3069" xr:uid="{00000000-0005-0000-0000-0000130F0000}"/>
    <cellStyle name="_인원계획표 _적격 _당진대전1투찰_장안발안실행추정_■당진iaan-실행예산 토목(-견적예산팀)" xfId="3070" xr:uid="{00000000-0005-0000-0000-0000140F0000}"/>
    <cellStyle name="_인원계획표 _적격 _당진대전1투찰_장안발안실행추정_■대구진천iaan - 실행예산 토목(견적예산팀)" xfId="3071" xr:uid="{00000000-0005-0000-0000-0000150F0000}"/>
    <cellStyle name="_인원계획표 _적격 _당진대전1투찰_장안발안투찰" xfId="3072" xr:uid="{00000000-0005-0000-0000-0000160F0000}"/>
    <cellStyle name="_인원계획표 _적격 _당진대전1투찰_장안발안투찰_■당진iaan-실행예산 토목(-견적예산팀)" xfId="3073" xr:uid="{00000000-0005-0000-0000-0000170F0000}"/>
    <cellStyle name="_인원계획표 _적격 _당진대전1투찰_장안발안투찰_■대구진천iaan - 실행예산 토목(견적예산팀)" xfId="3074" xr:uid="{00000000-0005-0000-0000-0000180F0000}"/>
    <cellStyle name="_인원계획표 _적격 _당진대전1투찰_현리신팔실행추정" xfId="3075" xr:uid="{00000000-0005-0000-0000-0000190F0000}"/>
    <cellStyle name="_인원계획표 _적격 _당진대전1투찰_현리신팔실행추정_■당진iaan-실행예산 토목(-견적예산팀)" xfId="3076" xr:uid="{00000000-0005-0000-0000-00001A0F0000}"/>
    <cellStyle name="_인원계획표 _적격 _당진대전1투찰_현리신팔실행추정_■대구진천iaan - 실행예산 토목(견적예산팀)" xfId="3077" xr:uid="{00000000-0005-0000-0000-00001B0F0000}"/>
    <cellStyle name="_인원계획표 _적격 _당진대전1투찰_현리신팔투찰" xfId="3078" xr:uid="{00000000-0005-0000-0000-00001C0F0000}"/>
    <cellStyle name="_인원계획표 _적격 _당진대전1투찰_현리신팔투찰_■당진iaan-실행예산 토목(-견적예산팀)" xfId="3079" xr:uid="{00000000-0005-0000-0000-00001D0F0000}"/>
    <cellStyle name="_인원계획표 _적격 _당진대전1투찰_현리신팔투찰_■대구진천iaan - 실행예산 토목(견적예산팀)" xfId="3080" xr:uid="{00000000-0005-0000-0000-00001E0F0000}"/>
    <cellStyle name="_인원계획표 _적격 _덕포연하실행추정" xfId="3081" xr:uid="{00000000-0005-0000-0000-00001F0F0000}"/>
    <cellStyle name="_인원계획표 _적격 _덕포연하실행추정_■당진iaan-실행예산 토목(-견적예산팀)" xfId="3082" xr:uid="{00000000-0005-0000-0000-0000200F0000}"/>
    <cellStyle name="_인원계획표 _적격 _덕포연하실행추정_■대구진천iaan - 실행예산 토목(견적예산팀)" xfId="3083" xr:uid="{00000000-0005-0000-0000-0000210F0000}"/>
    <cellStyle name="_인원계획표 _적격 _덕포연하투찰" xfId="3084" xr:uid="{00000000-0005-0000-0000-0000220F0000}"/>
    <cellStyle name="_인원계획표 _적격 _덕포연하투찰(최저가)" xfId="3085" xr:uid="{00000000-0005-0000-0000-0000230F0000}"/>
    <cellStyle name="_인원계획표 _적격 _덕포연하투찰(최저가)_■당진iaan-실행예산 토목(-견적예산팀)" xfId="3086" xr:uid="{00000000-0005-0000-0000-0000240F0000}"/>
    <cellStyle name="_인원계획표 _적격 _덕포연하투찰(최저가)_■대구진천iaan - 실행예산 토목(견적예산팀)" xfId="3087" xr:uid="{00000000-0005-0000-0000-0000250F0000}"/>
    <cellStyle name="_인원계획표 _적격 _덕포연하투찰_■당진iaan-실행예산 토목(-견적예산팀)" xfId="3088" xr:uid="{00000000-0005-0000-0000-0000260F0000}"/>
    <cellStyle name="_인원계획표 _적격 _덕포연하투찰_■대구진천iaan - 실행예산 토목(견적예산팀)" xfId="3089" xr:uid="{00000000-0005-0000-0000-0000270F0000}"/>
    <cellStyle name="_인원계획표 _적격 _반곡~개야간" xfId="3090" xr:uid="{00000000-0005-0000-0000-0000280F0000}"/>
    <cellStyle name="_인원계획표 _적격 _반곡~개야간_■당진iaan-실행예산 토목(-견적예산팀)" xfId="3091" xr:uid="{00000000-0005-0000-0000-0000290F0000}"/>
    <cellStyle name="_인원계획표 _적격 _반곡~개야간_■대구진천iaan - 실행예산 토목(견적예산팀)" xfId="3092" xr:uid="{00000000-0005-0000-0000-00002A0F0000}"/>
    <cellStyle name="_인원계획표 _적격 _보령우회투찰" xfId="3093" xr:uid="{00000000-0005-0000-0000-00002B0F0000}"/>
    <cellStyle name="_인원계획표 _적격 _보령우회투찰_■당진iaan-실행예산 토목(-견적예산팀)" xfId="3094" xr:uid="{00000000-0005-0000-0000-00002C0F0000}"/>
    <cellStyle name="_인원계획표 _적격 _보령우회투찰_■대구진천iaan - 실행예산 토목(견적예산팀)" xfId="3095" xr:uid="{00000000-0005-0000-0000-00002D0F0000}"/>
    <cellStyle name="_인원계획표 _적격 _안산현설" xfId="3096" xr:uid="{00000000-0005-0000-0000-00002E0F0000}"/>
    <cellStyle name="_인원계획표 _적격 _안산현설_안산현설" xfId="3097" xr:uid="{00000000-0005-0000-0000-00002F0F0000}"/>
    <cellStyle name="_인원계획표 _적격 _일신건영설계변경" xfId="3098" xr:uid="{00000000-0005-0000-0000-0000300F0000}"/>
    <cellStyle name="_인원계획표 _적격 _장안발안실행추정" xfId="3099" xr:uid="{00000000-0005-0000-0000-0000310F0000}"/>
    <cellStyle name="_인원계획표 _적격 _장안발안실행추정_■당진iaan-실행예산 토목(-견적예산팀)" xfId="3100" xr:uid="{00000000-0005-0000-0000-0000320F0000}"/>
    <cellStyle name="_인원계획표 _적격 _장안발안실행추정_■대구진천iaan - 실행예산 토목(견적예산팀)" xfId="3101" xr:uid="{00000000-0005-0000-0000-0000330F0000}"/>
    <cellStyle name="_인원계획표 _적격 _장안발안투찰" xfId="3102" xr:uid="{00000000-0005-0000-0000-0000340F0000}"/>
    <cellStyle name="_인원계획표 _적격 _장안발안투찰_■당진iaan-실행예산 토목(-견적예산팀)" xfId="3103" xr:uid="{00000000-0005-0000-0000-0000350F0000}"/>
    <cellStyle name="_인원계획표 _적격 _장안발안투찰_■대구진천iaan - 실행예산 토목(견적예산팀)" xfId="3104" xr:uid="{00000000-0005-0000-0000-0000360F0000}"/>
    <cellStyle name="_인원계획표 _적격 _현리신팔실행추정" xfId="3105" xr:uid="{00000000-0005-0000-0000-0000370F0000}"/>
    <cellStyle name="_인원계획표 _적격 _현리신팔실행추정_■당진iaan-실행예산 토목(-견적예산팀)" xfId="3106" xr:uid="{00000000-0005-0000-0000-0000380F0000}"/>
    <cellStyle name="_인원계획표 _적격 _현리신팔실행추정_■대구진천iaan - 실행예산 토목(견적예산팀)" xfId="3107" xr:uid="{00000000-0005-0000-0000-0000390F0000}"/>
    <cellStyle name="_인원계획표 _적격 _현리신팔투찰" xfId="3108" xr:uid="{00000000-0005-0000-0000-00003A0F0000}"/>
    <cellStyle name="_인원계획표 _적격 _현리신팔투찰_■당진iaan-실행예산 토목(-견적예산팀)" xfId="3109" xr:uid="{00000000-0005-0000-0000-00003B0F0000}"/>
    <cellStyle name="_인원계획표 _적격 _현리신팔투찰_■대구진천iaan - 실행예산 토목(견적예산팀)" xfId="3110" xr:uid="{00000000-0005-0000-0000-00003C0F0000}"/>
    <cellStyle name="_인원계획표 _진월 공내역서" xfId="3111" xr:uid="{00000000-0005-0000-0000-00003D0F0000}"/>
    <cellStyle name="_인원계획표 _진월 공내역서_■당진iaan-실행예산 토목(-견적예산팀)" xfId="3112" xr:uid="{00000000-0005-0000-0000-00003E0F0000}"/>
    <cellStyle name="_인원계획표 _진월 공내역서_■대구진천iaan - 실행예산 토목(견적예산팀)" xfId="3113" xr:uid="{00000000-0005-0000-0000-00003F0F0000}"/>
    <cellStyle name="_인원계획표 _현리신팔실행추정" xfId="3114" xr:uid="{00000000-0005-0000-0000-0000400F0000}"/>
    <cellStyle name="_인원계획표 _현리신팔실행추정_■당진iaan-실행예산 토목(-견적예산팀)" xfId="3115" xr:uid="{00000000-0005-0000-0000-0000410F0000}"/>
    <cellStyle name="_인원계획표 _현리신팔실행추정_■대구진천iaan - 실행예산 토목(견적예산팀)" xfId="3116" xr:uid="{00000000-0005-0000-0000-0000420F0000}"/>
    <cellStyle name="_인원계획표 _현리신팔투찰" xfId="3117" xr:uid="{00000000-0005-0000-0000-0000430F0000}"/>
    <cellStyle name="_인원계획표 _현리신팔투찰_■당진iaan-실행예산 토목(-견적예산팀)" xfId="3118" xr:uid="{00000000-0005-0000-0000-0000440F0000}"/>
    <cellStyle name="_인원계획표 _현리신팔투찰_■대구진천iaan - 실행예산 토목(견적예산팀)" xfId="3119" xr:uid="{00000000-0005-0000-0000-0000450F0000}"/>
    <cellStyle name="_인천북항관공선부두(수정내역)" xfId="3120" xr:uid="{00000000-0005-0000-0000-0000460F0000}"/>
    <cellStyle name="_입찰표지 " xfId="3121" xr:uid="{00000000-0005-0000-0000-0000470F0000}"/>
    <cellStyle name="_입찰표지 _■당진iaan-실행예산 토목(-견적예산팀)" xfId="3122" xr:uid="{00000000-0005-0000-0000-0000480F0000}"/>
    <cellStyle name="_입찰표지 _■대구진천iaan - 실행예산 토목(견적예산팀)" xfId="3123" xr:uid="{00000000-0005-0000-0000-0000490F0000}"/>
    <cellStyle name="_입찰표지 _강남순환실행" xfId="3124" xr:uid="{00000000-0005-0000-0000-00004A0F0000}"/>
    <cellStyle name="_입찰표지 _강남순환실행_■당진iaan-실행예산 토목(-견적예산팀)" xfId="3125" xr:uid="{00000000-0005-0000-0000-00004B0F0000}"/>
    <cellStyle name="_입찰표지 _강남순환실행_■대구진천iaan - 실행예산 토목(견적예산팀)" xfId="3126" xr:uid="{00000000-0005-0000-0000-00004C0F0000}"/>
    <cellStyle name="_입찰표지 _거제U-2(3차)" xfId="3127" xr:uid="{00000000-0005-0000-0000-00004D0F0000}"/>
    <cellStyle name="_입찰표지 _거제U-2(3차)_■당진iaan-실행예산 토목(-견적예산팀)" xfId="3128" xr:uid="{00000000-0005-0000-0000-00004E0F0000}"/>
    <cellStyle name="_입찰표지 _거제U-2(3차)_■대구진천iaan - 실행예산 토목(견적예산팀)" xfId="3129" xr:uid="{00000000-0005-0000-0000-00004F0F0000}"/>
    <cellStyle name="_입찰표지 _거제U-2(3차)_거제U-2(3차)" xfId="3130" xr:uid="{00000000-0005-0000-0000-0000500F0000}"/>
    <cellStyle name="_입찰표지 _거제U-2(3차)_거제U-2(3차)_■당진iaan-실행예산 토목(-견적예산팀)" xfId="3131" xr:uid="{00000000-0005-0000-0000-0000510F0000}"/>
    <cellStyle name="_입찰표지 _거제U-2(3차)_거제U-2(3차)_■대구진천iaan - 실행예산 토목(견적예산팀)" xfId="3132" xr:uid="{00000000-0005-0000-0000-0000520F0000}"/>
    <cellStyle name="_입찰표지 _경춘선3실행추정(당초)" xfId="3133" xr:uid="{00000000-0005-0000-0000-0000530F0000}"/>
    <cellStyle name="_입찰표지 _경춘선3실행추정(당초)_■당진iaan-실행예산 토목(-견적예산팀)" xfId="3134" xr:uid="{00000000-0005-0000-0000-0000540F0000}"/>
    <cellStyle name="_입찰표지 _경춘선3실행추정(당초)_■대구진천iaan - 실행예산 토목(견적예산팀)" xfId="3135" xr:uid="{00000000-0005-0000-0000-0000550F0000}"/>
    <cellStyle name="_입찰표지 _경춘선3투찰" xfId="3136" xr:uid="{00000000-0005-0000-0000-0000560F0000}"/>
    <cellStyle name="_입찰표지 _경춘선3투찰_■당진iaan-실행예산 토목(-견적예산팀)" xfId="3137" xr:uid="{00000000-0005-0000-0000-0000570F0000}"/>
    <cellStyle name="_입찰표지 _경춘선3투찰_■대구진천iaan - 실행예산 토목(견적예산팀)" xfId="3138" xr:uid="{00000000-0005-0000-0000-0000580F0000}"/>
    <cellStyle name="_입찰표지 _구룡포1" xfId="3139" xr:uid="{00000000-0005-0000-0000-0000590F0000}"/>
    <cellStyle name="_입찰표지 _구룡포1_■당진iaan-실행예산 토목(-견적예산팀)" xfId="3140" xr:uid="{00000000-0005-0000-0000-00005A0F0000}"/>
    <cellStyle name="_입찰표지 _구룡포1_■대구진천iaan - 실행예산 토목(견적예산팀)" xfId="3141" xr:uid="{00000000-0005-0000-0000-00005B0F0000}"/>
    <cellStyle name="_입찰표지 _구룡포1_반곡~개야간" xfId="3142" xr:uid="{00000000-0005-0000-0000-00005C0F0000}"/>
    <cellStyle name="_입찰표지 _구룡포1_반곡~개야간_■당진iaan-실행예산 토목(-견적예산팀)" xfId="3143" xr:uid="{00000000-0005-0000-0000-00005D0F0000}"/>
    <cellStyle name="_입찰표지 _구룡포1_반곡~개야간_■대구진천iaan - 실행예산 토목(견적예산팀)" xfId="3144" xr:uid="{00000000-0005-0000-0000-00005E0F0000}"/>
    <cellStyle name="_입찰표지 _김천영동1투찰(363)" xfId="3145" xr:uid="{00000000-0005-0000-0000-00005F0F0000}"/>
    <cellStyle name="_입찰표지 _김천영동1투찰(363)_■당진iaan-실행예산 토목(-견적예산팀)" xfId="3146" xr:uid="{00000000-0005-0000-0000-0000600F0000}"/>
    <cellStyle name="_입찰표지 _김천영동1투찰(363)_■대구진천iaan - 실행예산 토목(견적예산팀)" xfId="3147" xr:uid="{00000000-0005-0000-0000-0000610F0000}"/>
    <cellStyle name="_입찰표지 _김천영동1투찰(363)_강남순환실행" xfId="3148" xr:uid="{00000000-0005-0000-0000-0000620F0000}"/>
    <cellStyle name="_입찰표지 _김천영동1투찰(363)_강남순환실행_■당진iaan-실행예산 토목(-견적예산팀)" xfId="3149" xr:uid="{00000000-0005-0000-0000-0000630F0000}"/>
    <cellStyle name="_입찰표지 _김천영동1투찰(363)_강남순환실행_■대구진천iaan - 실행예산 토목(견적예산팀)" xfId="3150" xr:uid="{00000000-0005-0000-0000-0000640F0000}"/>
    <cellStyle name="_입찰표지 _김천영동1투찰(363)_경춘선3실행추정(당초)" xfId="3151" xr:uid="{00000000-0005-0000-0000-0000650F0000}"/>
    <cellStyle name="_입찰표지 _김천영동1투찰(363)_경춘선3실행추정(당초)_■당진iaan-실행예산 토목(-견적예산팀)" xfId="3152" xr:uid="{00000000-0005-0000-0000-0000660F0000}"/>
    <cellStyle name="_입찰표지 _김천영동1투찰(363)_경춘선3실행추정(당초)_■대구진천iaan - 실행예산 토목(견적예산팀)" xfId="3153" xr:uid="{00000000-0005-0000-0000-0000670F0000}"/>
    <cellStyle name="_입찰표지 _김천영동1투찰(363)_경춘선3투찰" xfId="3154" xr:uid="{00000000-0005-0000-0000-0000680F0000}"/>
    <cellStyle name="_입찰표지 _김천영동1투찰(363)_경춘선3투찰_■당진iaan-실행예산 토목(-견적예산팀)" xfId="3155" xr:uid="{00000000-0005-0000-0000-0000690F0000}"/>
    <cellStyle name="_입찰표지 _김천영동1투찰(363)_경춘선3투찰_■대구진천iaan - 실행예산 토목(견적예산팀)" xfId="3156" xr:uid="{00000000-0005-0000-0000-00006A0F0000}"/>
    <cellStyle name="_입찰표지 _김천영동1투찰(363)_덕포연하실행추정" xfId="3157" xr:uid="{00000000-0005-0000-0000-00006B0F0000}"/>
    <cellStyle name="_입찰표지 _김천영동1투찰(363)_덕포연하실행추정_■당진iaan-실행예산 토목(-견적예산팀)" xfId="3158" xr:uid="{00000000-0005-0000-0000-00006C0F0000}"/>
    <cellStyle name="_입찰표지 _김천영동1투찰(363)_덕포연하실행추정_■대구진천iaan - 실행예산 토목(견적예산팀)" xfId="3159" xr:uid="{00000000-0005-0000-0000-00006D0F0000}"/>
    <cellStyle name="_입찰표지 _김천영동1투찰(363)_덕포연하투찰" xfId="3160" xr:uid="{00000000-0005-0000-0000-00006E0F0000}"/>
    <cellStyle name="_입찰표지 _김천영동1투찰(363)_덕포연하투찰(최저가)" xfId="3161" xr:uid="{00000000-0005-0000-0000-00006F0F0000}"/>
    <cellStyle name="_입찰표지 _김천영동1투찰(363)_덕포연하투찰(최저가)_■당진iaan-실행예산 토목(-견적예산팀)" xfId="3162" xr:uid="{00000000-0005-0000-0000-0000700F0000}"/>
    <cellStyle name="_입찰표지 _김천영동1투찰(363)_덕포연하투찰(최저가)_■대구진천iaan - 실행예산 토목(견적예산팀)" xfId="3163" xr:uid="{00000000-0005-0000-0000-0000710F0000}"/>
    <cellStyle name="_입찰표지 _김천영동1투찰(363)_덕포연하투찰_■당진iaan-실행예산 토목(-견적예산팀)" xfId="3164" xr:uid="{00000000-0005-0000-0000-0000720F0000}"/>
    <cellStyle name="_입찰표지 _김천영동1투찰(363)_덕포연하투찰_■대구진천iaan - 실행예산 토목(견적예산팀)" xfId="3165" xr:uid="{00000000-0005-0000-0000-0000730F0000}"/>
    <cellStyle name="_입찰표지 _김천영동1투찰(363)_보령우회투찰" xfId="3166" xr:uid="{00000000-0005-0000-0000-0000740F0000}"/>
    <cellStyle name="_입찰표지 _김천영동1투찰(363)_보령우회투찰_■당진iaan-실행예산 토목(-견적예산팀)" xfId="3167" xr:uid="{00000000-0005-0000-0000-0000750F0000}"/>
    <cellStyle name="_입찰표지 _김천영동1투찰(363)_보령우회투찰_■대구진천iaan - 실행예산 토목(견적예산팀)" xfId="3168" xr:uid="{00000000-0005-0000-0000-0000760F0000}"/>
    <cellStyle name="_입찰표지 _김천영동1투찰(363)_장안발안실행추정" xfId="3169" xr:uid="{00000000-0005-0000-0000-0000770F0000}"/>
    <cellStyle name="_입찰표지 _김천영동1투찰(363)_장안발안실행추정_■당진iaan-실행예산 토목(-견적예산팀)" xfId="3170" xr:uid="{00000000-0005-0000-0000-0000780F0000}"/>
    <cellStyle name="_입찰표지 _김천영동1투찰(363)_장안발안실행추정_■대구진천iaan - 실행예산 토목(견적예산팀)" xfId="3171" xr:uid="{00000000-0005-0000-0000-0000790F0000}"/>
    <cellStyle name="_입찰표지 _김천영동1투찰(363)_장안발안투찰" xfId="3172" xr:uid="{00000000-0005-0000-0000-00007A0F0000}"/>
    <cellStyle name="_입찰표지 _김천영동1투찰(363)_장안발안투찰_■당진iaan-실행예산 토목(-견적예산팀)" xfId="3173" xr:uid="{00000000-0005-0000-0000-00007B0F0000}"/>
    <cellStyle name="_입찰표지 _김천영동1투찰(363)_장안발안투찰_■대구진천iaan - 실행예산 토목(견적예산팀)" xfId="3174" xr:uid="{00000000-0005-0000-0000-00007C0F0000}"/>
    <cellStyle name="_입찰표지 _김천영동1투찰(363)_현리신팔실행추정" xfId="3175" xr:uid="{00000000-0005-0000-0000-00007D0F0000}"/>
    <cellStyle name="_입찰표지 _김천영동1투찰(363)_현리신팔실행추정_■당진iaan-실행예산 토목(-견적예산팀)" xfId="3176" xr:uid="{00000000-0005-0000-0000-00007E0F0000}"/>
    <cellStyle name="_입찰표지 _김천영동1투찰(363)_현리신팔실행추정_■대구진천iaan - 실행예산 토목(견적예산팀)" xfId="3177" xr:uid="{00000000-0005-0000-0000-00007F0F0000}"/>
    <cellStyle name="_입찰표지 _김천영동1투찰(363)_현리신팔투찰" xfId="3178" xr:uid="{00000000-0005-0000-0000-0000800F0000}"/>
    <cellStyle name="_입찰표지 _김천영동1투찰(363)_현리신팔투찰_■당진iaan-실행예산 토목(-견적예산팀)" xfId="3179" xr:uid="{00000000-0005-0000-0000-0000810F0000}"/>
    <cellStyle name="_입찰표지 _김천영동1투찰(363)_현리신팔투찰_■대구진천iaan - 실행예산 토목(견적예산팀)" xfId="3180" xr:uid="{00000000-0005-0000-0000-0000820F0000}"/>
    <cellStyle name="_입찰표지 _당진대전1투찰" xfId="3181" xr:uid="{00000000-0005-0000-0000-0000830F0000}"/>
    <cellStyle name="_입찰표지 _당진대전1투찰_■당진iaan-실행예산 토목(-견적예산팀)" xfId="3182" xr:uid="{00000000-0005-0000-0000-0000840F0000}"/>
    <cellStyle name="_입찰표지 _당진대전1투찰_■대구진천iaan - 실행예산 토목(견적예산팀)" xfId="3183" xr:uid="{00000000-0005-0000-0000-0000850F0000}"/>
    <cellStyle name="_입찰표지 _당진대전1투찰_강남순환실행" xfId="3184" xr:uid="{00000000-0005-0000-0000-0000860F0000}"/>
    <cellStyle name="_입찰표지 _당진대전1투찰_강남순환실행_■당진iaan-실행예산 토목(-견적예산팀)" xfId="3185" xr:uid="{00000000-0005-0000-0000-0000870F0000}"/>
    <cellStyle name="_입찰표지 _당진대전1투찰_강남순환실행_■대구진천iaan - 실행예산 토목(견적예산팀)" xfId="3186" xr:uid="{00000000-0005-0000-0000-0000880F0000}"/>
    <cellStyle name="_입찰표지 _당진대전1투찰_경춘선3실행추정(당초)" xfId="3187" xr:uid="{00000000-0005-0000-0000-0000890F0000}"/>
    <cellStyle name="_입찰표지 _당진대전1투찰_경춘선3실행추정(당초)_■당진iaan-실행예산 토목(-견적예산팀)" xfId="3188" xr:uid="{00000000-0005-0000-0000-00008A0F0000}"/>
    <cellStyle name="_입찰표지 _당진대전1투찰_경춘선3실행추정(당초)_■대구진천iaan - 실행예산 토목(견적예산팀)" xfId="3189" xr:uid="{00000000-0005-0000-0000-00008B0F0000}"/>
    <cellStyle name="_입찰표지 _당진대전1투찰_경춘선3투찰" xfId="3190" xr:uid="{00000000-0005-0000-0000-00008C0F0000}"/>
    <cellStyle name="_입찰표지 _당진대전1투찰_경춘선3투찰_■당진iaan-실행예산 토목(-견적예산팀)" xfId="3191" xr:uid="{00000000-0005-0000-0000-00008D0F0000}"/>
    <cellStyle name="_입찰표지 _당진대전1투찰_경춘선3투찰_■대구진천iaan - 실행예산 토목(견적예산팀)" xfId="3192" xr:uid="{00000000-0005-0000-0000-00008E0F0000}"/>
    <cellStyle name="_입찰표지 _당진대전1투찰_덕포연하실행추정" xfId="3193" xr:uid="{00000000-0005-0000-0000-00008F0F0000}"/>
    <cellStyle name="_입찰표지 _당진대전1투찰_덕포연하실행추정_■당진iaan-실행예산 토목(-견적예산팀)" xfId="3194" xr:uid="{00000000-0005-0000-0000-0000900F0000}"/>
    <cellStyle name="_입찰표지 _당진대전1투찰_덕포연하실행추정_■대구진천iaan - 실행예산 토목(견적예산팀)" xfId="3195" xr:uid="{00000000-0005-0000-0000-0000910F0000}"/>
    <cellStyle name="_입찰표지 _당진대전1투찰_덕포연하투찰" xfId="3196" xr:uid="{00000000-0005-0000-0000-0000920F0000}"/>
    <cellStyle name="_입찰표지 _당진대전1투찰_덕포연하투찰(최저가)" xfId="3197" xr:uid="{00000000-0005-0000-0000-0000930F0000}"/>
    <cellStyle name="_입찰표지 _당진대전1투찰_덕포연하투찰(최저가)_■당진iaan-실행예산 토목(-견적예산팀)" xfId="3198" xr:uid="{00000000-0005-0000-0000-0000940F0000}"/>
    <cellStyle name="_입찰표지 _당진대전1투찰_덕포연하투찰(최저가)_■대구진천iaan - 실행예산 토목(견적예산팀)" xfId="3199" xr:uid="{00000000-0005-0000-0000-0000950F0000}"/>
    <cellStyle name="_입찰표지 _당진대전1투찰_덕포연하투찰_■당진iaan-실행예산 토목(-견적예산팀)" xfId="3200" xr:uid="{00000000-0005-0000-0000-0000960F0000}"/>
    <cellStyle name="_입찰표지 _당진대전1투찰_덕포연하투찰_■대구진천iaan - 실행예산 토목(견적예산팀)" xfId="3201" xr:uid="{00000000-0005-0000-0000-0000970F0000}"/>
    <cellStyle name="_입찰표지 _당진대전1투찰_보령우회투찰" xfId="3202" xr:uid="{00000000-0005-0000-0000-0000980F0000}"/>
    <cellStyle name="_입찰표지 _당진대전1투찰_보령우회투찰_■당진iaan-실행예산 토목(-견적예산팀)" xfId="3203" xr:uid="{00000000-0005-0000-0000-0000990F0000}"/>
    <cellStyle name="_입찰표지 _당진대전1투찰_보령우회투찰_■대구진천iaan - 실행예산 토목(견적예산팀)" xfId="3204" xr:uid="{00000000-0005-0000-0000-00009A0F0000}"/>
    <cellStyle name="_입찰표지 _당진대전1투찰_장안발안실행추정" xfId="3205" xr:uid="{00000000-0005-0000-0000-00009B0F0000}"/>
    <cellStyle name="_입찰표지 _당진대전1투찰_장안발안실행추정_■당진iaan-실행예산 토목(-견적예산팀)" xfId="3206" xr:uid="{00000000-0005-0000-0000-00009C0F0000}"/>
    <cellStyle name="_입찰표지 _당진대전1투찰_장안발안실행추정_■대구진천iaan - 실행예산 토목(견적예산팀)" xfId="3207" xr:uid="{00000000-0005-0000-0000-00009D0F0000}"/>
    <cellStyle name="_입찰표지 _당진대전1투찰_장안발안투찰" xfId="3208" xr:uid="{00000000-0005-0000-0000-00009E0F0000}"/>
    <cellStyle name="_입찰표지 _당진대전1투찰_장안발안투찰_■당진iaan-실행예산 토목(-견적예산팀)" xfId="3209" xr:uid="{00000000-0005-0000-0000-00009F0F0000}"/>
    <cellStyle name="_입찰표지 _당진대전1투찰_장안발안투찰_■대구진천iaan - 실행예산 토목(견적예산팀)" xfId="3210" xr:uid="{00000000-0005-0000-0000-0000A00F0000}"/>
    <cellStyle name="_입찰표지 _당진대전1투찰_현리신팔실행추정" xfId="3211" xr:uid="{00000000-0005-0000-0000-0000A10F0000}"/>
    <cellStyle name="_입찰표지 _당진대전1투찰_현리신팔실행추정_■당진iaan-실행예산 토목(-견적예산팀)" xfId="3212" xr:uid="{00000000-0005-0000-0000-0000A20F0000}"/>
    <cellStyle name="_입찰표지 _당진대전1투찰_현리신팔실행추정_■대구진천iaan - 실행예산 토목(견적예산팀)" xfId="3213" xr:uid="{00000000-0005-0000-0000-0000A30F0000}"/>
    <cellStyle name="_입찰표지 _당진대전1투찰_현리신팔투찰" xfId="3214" xr:uid="{00000000-0005-0000-0000-0000A40F0000}"/>
    <cellStyle name="_입찰표지 _당진대전1투찰_현리신팔투찰_■당진iaan-실행예산 토목(-견적예산팀)" xfId="3215" xr:uid="{00000000-0005-0000-0000-0000A50F0000}"/>
    <cellStyle name="_입찰표지 _당진대전1투찰_현리신팔투찰_■대구진천iaan - 실행예산 토목(견적예산팀)" xfId="3216" xr:uid="{00000000-0005-0000-0000-0000A60F0000}"/>
    <cellStyle name="_입찰표지 _덕포연하실행추정" xfId="3217" xr:uid="{00000000-0005-0000-0000-0000A70F0000}"/>
    <cellStyle name="_입찰표지 _덕포연하실행추정_■당진iaan-실행예산 토목(-견적예산팀)" xfId="3218" xr:uid="{00000000-0005-0000-0000-0000A80F0000}"/>
    <cellStyle name="_입찰표지 _덕포연하실행추정_■대구진천iaan - 실행예산 토목(견적예산팀)" xfId="3219" xr:uid="{00000000-0005-0000-0000-0000A90F0000}"/>
    <cellStyle name="_입찰표지 _덕포연하투찰" xfId="3220" xr:uid="{00000000-0005-0000-0000-0000AA0F0000}"/>
    <cellStyle name="_입찰표지 _덕포연하투찰(최저가)" xfId="3221" xr:uid="{00000000-0005-0000-0000-0000AB0F0000}"/>
    <cellStyle name="_입찰표지 _덕포연하투찰(최저가)_■당진iaan-실행예산 토목(-견적예산팀)" xfId="3222" xr:uid="{00000000-0005-0000-0000-0000AC0F0000}"/>
    <cellStyle name="_입찰표지 _덕포연하투찰(최저가)_■대구진천iaan - 실행예산 토목(견적예산팀)" xfId="3223" xr:uid="{00000000-0005-0000-0000-0000AD0F0000}"/>
    <cellStyle name="_입찰표지 _덕포연하투찰_■당진iaan-실행예산 토목(-견적예산팀)" xfId="3224" xr:uid="{00000000-0005-0000-0000-0000AE0F0000}"/>
    <cellStyle name="_입찰표지 _덕포연하투찰_■대구진천iaan - 실행예산 토목(견적예산팀)" xfId="3225" xr:uid="{00000000-0005-0000-0000-0000AF0F0000}"/>
    <cellStyle name="_입찰표지 _반곡~개야간" xfId="3226" xr:uid="{00000000-0005-0000-0000-0000B00F0000}"/>
    <cellStyle name="_입찰표지 _반곡~개야간_■당진iaan-실행예산 토목(-견적예산팀)" xfId="3227" xr:uid="{00000000-0005-0000-0000-0000B10F0000}"/>
    <cellStyle name="_입찰표지 _반곡~개야간_■대구진천iaan - 실행예산 토목(견적예산팀)" xfId="3228" xr:uid="{00000000-0005-0000-0000-0000B20F0000}"/>
    <cellStyle name="_입찰표지 _보령우회투찰" xfId="3229" xr:uid="{00000000-0005-0000-0000-0000B30F0000}"/>
    <cellStyle name="_입찰표지 _보령우회투찰_■당진iaan-실행예산 토목(-견적예산팀)" xfId="3230" xr:uid="{00000000-0005-0000-0000-0000B40F0000}"/>
    <cellStyle name="_입찰표지 _보령우회투찰_■대구진천iaan - 실행예산 토목(견적예산팀)" xfId="3231" xr:uid="{00000000-0005-0000-0000-0000B50F0000}"/>
    <cellStyle name="_입찰표지 _안산현설" xfId="3232" xr:uid="{00000000-0005-0000-0000-0000B60F0000}"/>
    <cellStyle name="_입찰표지 _안산현설_안산현설" xfId="3233" xr:uid="{00000000-0005-0000-0000-0000B70F0000}"/>
    <cellStyle name="_입찰표지 _일신건영설계변경" xfId="3234" xr:uid="{00000000-0005-0000-0000-0000B80F0000}"/>
    <cellStyle name="_입찰표지 _장안발안실행추정" xfId="3235" xr:uid="{00000000-0005-0000-0000-0000B90F0000}"/>
    <cellStyle name="_입찰표지 _장안발안실행추정_■당진iaan-실행예산 토목(-견적예산팀)" xfId="3236" xr:uid="{00000000-0005-0000-0000-0000BA0F0000}"/>
    <cellStyle name="_입찰표지 _장안발안실행추정_■대구진천iaan - 실행예산 토목(견적예산팀)" xfId="3237" xr:uid="{00000000-0005-0000-0000-0000BB0F0000}"/>
    <cellStyle name="_입찰표지 _장안발안투찰" xfId="3238" xr:uid="{00000000-0005-0000-0000-0000BC0F0000}"/>
    <cellStyle name="_입찰표지 _장안발안투찰_■당진iaan-실행예산 토목(-견적예산팀)" xfId="3239" xr:uid="{00000000-0005-0000-0000-0000BD0F0000}"/>
    <cellStyle name="_입찰표지 _장안발안투찰_■대구진천iaan - 실행예산 토목(견적예산팀)" xfId="3240" xr:uid="{00000000-0005-0000-0000-0000BE0F0000}"/>
    <cellStyle name="_입찰표지 _진월 공내역서" xfId="3241" xr:uid="{00000000-0005-0000-0000-0000BF0F0000}"/>
    <cellStyle name="_입찰표지 _진월 공내역서_■당진iaan-실행예산 토목(-견적예산팀)" xfId="3242" xr:uid="{00000000-0005-0000-0000-0000C00F0000}"/>
    <cellStyle name="_입찰표지 _진월 공내역서_■대구진천iaan - 실행예산 토목(견적예산팀)" xfId="3243" xr:uid="{00000000-0005-0000-0000-0000C10F0000}"/>
    <cellStyle name="_입찰표지 _현리신팔실행추정" xfId="3244" xr:uid="{00000000-0005-0000-0000-0000C20F0000}"/>
    <cellStyle name="_입찰표지 _현리신팔실행추정_■당진iaan-실행예산 토목(-견적예산팀)" xfId="3245" xr:uid="{00000000-0005-0000-0000-0000C30F0000}"/>
    <cellStyle name="_입찰표지 _현리신팔실행추정_■대구진천iaan - 실행예산 토목(견적예산팀)" xfId="3246" xr:uid="{00000000-0005-0000-0000-0000C40F0000}"/>
    <cellStyle name="_입찰표지 _현리신팔투찰" xfId="3247" xr:uid="{00000000-0005-0000-0000-0000C50F0000}"/>
    <cellStyle name="_입찰표지 _현리신팔투찰_■당진iaan-실행예산 토목(-견적예산팀)" xfId="3248" xr:uid="{00000000-0005-0000-0000-0000C60F0000}"/>
    <cellStyle name="_입찰표지 _현리신팔투찰_■대구진천iaan - 실행예산 토목(견적예산팀)" xfId="3249" xr:uid="{00000000-0005-0000-0000-0000C70F0000}"/>
    <cellStyle name="_자유로IPARK(발주예산)" xfId="3250" xr:uid="{00000000-0005-0000-0000-0000C80F0000}"/>
    <cellStyle name="_자유로IPARK(발주요청-수정)" xfId="3251" xr:uid="{00000000-0005-0000-0000-0000C90F0000}"/>
    <cellStyle name="_장산중학교내역(혁성)" xfId="3252" xr:uid="{00000000-0005-0000-0000-0000CA0F0000}"/>
    <cellStyle name="_장산중학교내역(혁성업체)" xfId="3253" xr:uid="{00000000-0005-0000-0000-0000CB0F0000}"/>
    <cellStyle name="_장산중학교내역하도급(혁성)" xfId="3254" xr:uid="{00000000-0005-0000-0000-0000CC0F0000}"/>
    <cellStyle name="_장성IC투찰" xfId="3255" xr:uid="{00000000-0005-0000-0000-0000CD0F0000}"/>
    <cellStyle name="_장성IC투찰_Book1" xfId="3256" xr:uid="{00000000-0005-0000-0000-0000CE0F0000}"/>
    <cellStyle name="_장성IC투찰_경찰서-터미널간도로(투찰)②" xfId="3257" xr:uid="{00000000-0005-0000-0000-0000CF0F0000}"/>
    <cellStyle name="_장성IC투찰_경찰서-터미널간도로(투찰)②_Book1" xfId="3258" xr:uid="{00000000-0005-0000-0000-0000D00F0000}"/>
    <cellStyle name="_장성IC투찰_경찰서-터미널간도로(투찰)②_마현생창(동양고속)" xfId="3259" xr:uid="{00000000-0005-0000-0000-0000D10F0000}"/>
    <cellStyle name="_장성IC투찰_경찰서-터미널간도로(투찰)②_마현생창(동양고속)_Book1" xfId="3260" xr:uid="{00000000-0005-0000-0000-0000D20F0000}"/>
    <cellStyle name="_장성IC투찰_경찰서-터미널간도로(투찰)②_마현생창(동양고속)_왜관-태평건설" xfId="3261" xr:uid="{00000000-0005-0000-0000-0000D30F0000}"/>
    <cellStyle name="_장성IC투찰_경찰서-터미널간도로(투찰)②_마현생창(동양고속)_왜관-태평건설_Book1" xfId="3262" xr:uid="{00000000-0005-0000-0000-0000D40F0000}"/>
    <cellStyle name="_장성IC투찰_경찰서-터미널간도로(투찰)②_마현생창(동양고속)_왜관-태평건설_청주사직골조(최종확정)" xfId="3263" xr:uid="{00000000-0005-0000-0000-0000D50F0000}"/>
    <cellStyle name="_장성IC투찰_경찰서-터미널간도로(투찰)②_마현생창(동양고속)_청주사직골조(최종확정)" xfId="3264" xr:uid="{00000000-0005-0000-0000-0000D60F0000}"/>
    <cellStyle name="_장성IC투찰_경찰서-터미널간도로(투찰)②_왜관-태평건설" xfId="3265" xr:uid="{00000000-0005-0000-0000-0000D70F0000}"/>
    <cellStyle name="_장성IC투찰_경찰서-터미널간도로(투찰)②_왜관-태평건설_Book1" xfId="3266" xr:uid="{00000000-0005-0000-0000-0000D80F0000}"/>
    <cellStyle name="_장성IC투찰_경찰서-터미널간도로(투찰)②_왜관-태평건설_청주사직골조(최종확정)" xfId="3267" xr:uid="{00000000-0005-0000-0000-0000D90F0000}"/>
    <cellStyle name="_장성IC투찰_경찰서-터미널간도로(투찰)②_청주사직골조(최종확정)" xfId="3268" xr:uid="{00000000-0005-0000-0000-0000DA0F0000}"/>
    <cellStyle name="_장성IC투찰_마현생창(동양고속)" xfId="3269" xr:uid="{00000000-0005-0000-0000-0000DB0F0000}"/>
    <cellStyle name="_장성IC투찰_마현생창(동양고속)_Book1" xfId="3270" xr:uid="{00000000-0005-0000-0000-0000DC0F0000}"/>
    <cellStyle name="_장성IC투찰_마현생창(동양고속)_왜관-태평건설" xfId="3271" xr:uid="{00000000-0005-0000-0000-0000DD0F0000}"/>
    <cellStyle name="_장성IC투찰_마현생창(동양고속)_왜관-태평건설_Book1" xfId="3272" xr:uid="{00000000-0005-0000-0000-0000DE0F0000}"/>
    <cellStyle name="_장성IC투찰_마현생창(동양고속)_왜관-태평건설_청주사직골조(최종확정)" xfId="3273" xr:uid="{00000000-0005-0000-0000-0000DF0F0000}"/>
    <cellStyle name="_장성IC투찰_마현생창(동양고속)_청주사직골조(최종확정)" xfId="3274" xr:uid="{00000000-0005-0000-0000-0000E00F0000}"/>
    <cellStyle name="_장성IC투찰_봉무지방산업단지도로(투찰)②" xfId="3275" xr:uid="{00000000-0005-0000-0000-0000E10F0000}"/>
    <cellStyle name="_장성IC투찰_봉무지방산업단지도로(투찰)②_Book1" xfId="3276" xr:uid="{00000000-0005-0000-0000-0000E20F0000}"/>
    <cellStyle name="_장성IC투찰_봉무지방산업단지도로(투찰)②_마현생창(동양고속)" xfId="3277" xr:uid="{00000000-0005-0000-0000-0000E30F0000}"/>
    <cellStyle name="_장성IC투찰_봉무지방산업단지도로(투찰)②_마현생창(동양고속)_Book1" xfId="3278" xr:uid="{00000000-0005-0000-0000-0000E40F0000}"/>
    <cellStyle name="_장성IC투찰_봉무지방산업단지도로(투찰)②_마현생창(동양고속)_왜관-태평건설" xfId="3279" xr:uid="{00000000-0005-0000-0000-0000E50F0000}"/>
    <cellStyle name="_장성IC투찰_봉무지방산업단지도로(투찰)②_마현생창(동양고속)_왜관-태평건설_Book1" xfId="3280" xr:uid="{00000000-0005-0000-0000-0000E60F0000}"/>
    <cellStyle name="_장성IC투찰_봉무지방산업단지도로(투찰)②_마현생창(동양고속)_왜관-태평건설_청주사직골조(최종확정)" xfId="3281" xr:uid="{00000000-0005-0000-0000-0000E70F0000}"/>
    <cellStyle name="_장성IC투찰_봉무지방산업단지도로(투찰)②_마현생창(동양고속)_청주사직골조(최종확정)" xfId="3282" xr:uid="{00000000-0005-0000-0000-0000E80F0000}"/>
    <cellStyle name="_장성IC투찰_봉무지방산업단지도로(투찰)②_왜관-태평건설" xfId="3283" xr:uid="{00000000-0005-0000-0000-0000E90F0000}"/>
    <cellStyle name="_장성IC투찰_봉무지방산업단지도로(투찰)②_왜관-태평건설_Book1" xfId="3284" xr:uid="{00000000-0005-0000-0000-0000EA0F0000}"/>
    <cellStyle name="_장성IC투찰_봉무지방산업단지도로(투찰)②_왜관-태평건설_청주사직골조(최종확정)" xfId="3285" xr:uid="{00000000-0005-0000-0000-0000EB0F0000}"/>
    <cellStyle name="_장성IC투찰_봉무지방산업단지도로(투찰)②_청주사직골조(최종확정)" xfId="3286" xr:uid="{00000000-0005-0000-0000-0000EC0F0000}"/>
    <cellStyle name="_장성IC투찰_봉무지방산업단지도로(투찰)②+0.250%" xfId="3287" xr:uid="{00000000-0005-0000-0000-0000ED0F0000}"/>
    <cellStyle name="_장성IC투찰_봉무지방산업단지도로(투찰)②+0.250%_Book1" xfId="3288" xr:uid="{00000000-0005-0000-0000-0000EE0F0000}"/>
    <cellStyle name="_장성IC투찰_봉무지방산업단지도로(투찰)②+0.250%_마현생창(동양고속)" xfId="3289" xr:uid="{00000000-0005-0000-0000-0000EF0F0000}"/>
    <cellStyle name="_장성IC투찰_봉무지방산업단지도로(투찰)②+0.250%_마현생창(동양고속)_Book1" xfId="3290" xr:uid="{00000000-0005-0000-0000-0000F00F0000}"/>
    <cellStyle name="_장성IC투찰_봉무지방산업단지도로(투찰)②+0.250%_마현생창(동양고속)_왜관-태평건설" xfId="3291" xr:uid="{00000000-0005-0000-0000-0000F10F0000}"/>
    <cellStyle name="_장성IC투찰_봉무지방산업단지도로(투찰)②+0.250%_마현생창(동양고속)_왜관-태평건설_Book1" xfId="3292" xr:uid="{00000000-0005-0000-0000-0000F20F0000}"/>
    <cellStyle name="_장성IC투찰_봉무지방산업단지도로(투찰)②+0.250%_마현생창(동양고속)_왜관-태평건설_청주사직골조(최종확정)" xfId="3293" xr:uid="{00000000-0005-0000-0000-0000F30F0000}"/>
    <cellStyle name="_장성IC투찰_봉무지방산업단지도로(투찰)②+0.250%_마현생창(동양고속)_청주사직골조(최종확정)" xfId="3294" xr:uid="{00000000-0005-0000-0000-0000F40F0000}"/>
    <cellStyle name="_장성IC투찰_봉무지방산업단지도로(투찰)②+0.250%_왜관-태평건설" xfId="3295" xr:uid="{00000000-0005-0000-0000-0000F50F0000}"/>
    <cellStyle name="_장성IC투찰_봉무지방산업단지도로(투찰)②+0.250%_왜관-태평건설_Book1" xfId="3296" xr:uid="{00000000-0005-0000-0000-0000F60F0000}"/>
    <cellStyle name="_장성IC투찰_봉무지방산업단지도로(투찰)②+0.250%_왜관-태평건설_청주사직골조(최종확정)" xfId="3297" xr:uid="{00000000-0005-0000-0000-0000F70F0000}"/>
    <cellStyle name="_장성IC투찰_봉무지방산업단지도로(투찰)②+0.250%_청주사직골조(최종확정)" xfId="3298" xr:uid="{00000000-0005-0000-0000-0000F80F0000}"/>
    <cellStyle name="_장성IC투찰_왜관-태평건설" xfId="3299" xr:uid="{00000000-0005-0000-0000-0000F90F0000}"/>
    <cellStyle name="_장성IC투찰_왜관-태평건설_Book1" xfId="3300" xr:uid="{00000000-0005-0000-0000-0000FA0F0000}"/>
    <cellStyle name="_장성IC투찰_왜관-태평건설_청주사직골조(최종확정)" xfId="3301" xr:uid="{00000000-0005-0000-0000-0000FB0F0000}"/>
    <cellStyle name="_장성IC투찰_청주사직골조(최종확정)" xfId="3302" xr:uid="{00000000-0005-0000-0000-0000FC0F0000}"/>
    <cellStyle name="_장성IC투찰_합덕-신례원(2공구)투찰" xfId="3303" xr:uid="{00000000-0005-0000-0000-0000FD0F0000}"/>
    <cellStyle name="_장성IC투찰_합덕-신례원(2공구)투찰_Book1" xfId="3304" xr:uid="{00000000-0005-0000-0000-0000FE0F0000}"/>
    <cellStyle name="_장성IC투찰_합덕-신례원(2공구)투찰_경찰서-터미널간도로(투찰)②" xfId="3305" xr:uid="{00000000-0005-0000-0000-0000FF0F0000}"/>
    <cellStyle name="_장성IC투찰_합덕-신례원(2공구)투찰_경찰서-터미널간도로(투찰)②_Book1" xfId="3306" xr:uid="{00000000-0005-0000-0000-000000100000}"/>
    <cellStyle name="_장성IC투찰_합덕-신례원(2공구)투찰_경찰서-터미널간도로(투찰)②_마현생창(동양고속)" xfId="3307" xr:uid="{00000000-0005-0000-0000-000001100000}"/>
    <cellStyle name="_장성IC투찰_합덕-신례원(2공구)투찰_경찰서-터미널간도로(투찰)②_마현생창(동양고속)_Book1" xfId="3308" xr:uid="{00000000-0005-0000-0000-000002100000}"/>
    <cellStyle name="_장성IC투찰_합덕-신례원(2공구)투찰_경찰서-터미널간도로(투찰)②_마현생창(동양고속)_왜관-태평건설" xfId="3309" xr:uid="{00000000-0005-0000-0000-000003100000}"/>
    <cellStyle name="_장성IC투찰_합덕-신례원(2공구)투찰_경찰서-터미널간도로(투찰)②_마현생창(동양고속)_왜관-태평건설_Book1" xfId="3310" xr:uid="{00000000-0005-0000-0000-000004100000}"/>
    <cellStyle name="_장성IC투찰_합덕-신례원(2공구)투찰_경찰서-터미널간도로(투찰)②_마현생창(동양고속)_왜관-태평건설_청주사직골조(최종확정)" xfId="3311" xr:uid="{00000000-0005-0000-0000-000005100000}"/>
    <cellStyle name="_장성IC투찰_합덕-신례원(2공구)투찰_경찰서-터미널간도로(투찰)②_마현생창(동양고속)_청주사직골조(최종확정)" xfId="3312" xr:uid="{00000000-0005-0000-0000-000006100000}"/>
    <cellStyle name="_장성IC투찰_합덕-신례원(2공구)투찰_경찰서-터미널간도로(투찰)②_왜관-태평건설" xfId="3313" xr:uid="{00000000-0005-0000-0000-000007100000}"/>
    <cellStyle name="_장성IC투찰_합덕-신례원(2공구)투찰_경찰서-터미널간도로(투찰)②_왜관-태평건설_Book1" xfId="3314" xr:uid="{00000000-0005-0000-0000-000008100000}"/>
    <cellStyle name="_장성IC투찰_합덕-신례원(2공구)투찰_경찰서-터미널간도로(투찰)②_왜관-태평건설_청주사직골조(최종확정)" xfId="3315" xr:uid="{00000000-0005-0000-0000-000009100000}"/>
    <cellStyle name="_장성IC투찰_합덕-신례원(2공구)투찰_경찰서-터미널간도로(투찰)②_청주사직골조(최종확정)" xfId="3316" xr:uid="{00000000-0005-0000-0000-00000A100000}"/>
    <cellStyle name="_장성IC투찰_합덕-신례원(2공구)투찰_마현생창(동양고속)" xfId="3317" xr:uid="{00000000-0005-0000-0000-00000B100000}"/>
    <cellStyle name="_장성IC투찰_합덕-신례원(2공구)투찰_마현생창(동양고속)_Book1" xfId="3318" xr:uid="{00000000-0005-0000-0000-00000C100000}"/>
    <cellStyle name="_장성IC투찰_합덕-신례원(2공구)투찰_마현생창(동양고속)_왜관-태평건설" xfId="3319" xr:uid="{00000000-0005-0000-0000-00000D100000}"/>
    <cellStyle name="_장성IC투찰_합덕-신례원(2공구)투찰_마현생창(동양고속)_왜관-태평건설_Book1" xfId="3320" xr:uid="{00000000-0005-0000-0000-00000E100000}"/>
    <cellStyle name="_장성IC투찰_합덕-신례원(2공구)투찰_마현생창(동양고속)_왜관-태평건설_청주사직골조(최종확정)" xfId="3321" xr:uid="{00000000-0005-0000-0000-00000F100000}"/>
    <cellStyle name="_장성IC투찰_합덕-신례원(2공구)투찰_마현생창(동양고속)_청주사직골조(최종확정)" xfId="3322" xr:uid="{00000000-0005-0000-0000-000010100000}"/>
    <cellStyle name="_장성IC투찰_합덕-신례원(2공구)투찰_봉무지방산업단지도로(투찰)②" xfId="3323" xr:uid="{00000000-0005-0000-0000-000011100000}"/>
    <cellStyle name="_장성IC투찰_합덕-신례원(2공구)투찰_봉무지방산업단지도로(투찰)②_Book1" xfId="3324" xr:uid="{00000000-0005-0000-0000-000012100000}"/>
    <cellStyle name="_장성IC투찰_합덕-신례원(2공구)투찰_봉무지방산업단지도로(투찰)②_마현생창(동양고속)" xfId="3325" xr:uid="{00000000-0005-0000-0000-000013100000}"/>
    <cellStyle name="_장성IC투찰_합덕-신례원(2공구)투찰_봉무지방산업단지도로(투찰)②_마현생창(동양고속)_Book1" xfId="3326" xr:uid="{00000000-0005-0000-0000-000014100000}"/>
    <cellStyle name="_장성IC투찰_합덕-신례원(2공구)투찰_봉무지방산업단지도로(투찰)②_마현생창(동양고속)_왜관-태평건설" xfId="3327" xr:uid="{00000000-0005-0000-0000-000015100000}"/>
    <cellStyle name="_장성IC투찰_합덕-신례원(2공구)투찰_봉무지방산업단지도로(투찰)②_마현생창(동양고속)_왜관-태평건설_Book1" xfId="3328" xr:uid="{00000000-0005-0000-0000-000016100000}"/>
    <cellStyle name="_장성IC투찰_합덕-신례원(2공구)투찰_봉무지방산업단지도로(투찰)②_마현생창(동양고속)_왜관-태평건설_청주사직골조(최종확정)" xfId="3329" xr:uid="{00000000-0005-0000-0000-000017100000}"/>
    <cellStyle name="_장성IC투찰_합덕-신례원(2공구)투찰_봉무지방산업단지도로(투찰)②_마현생창(동양고속)_청주사직골조(최종확정)" xfId="3330" xr:uid="{00000000-0005-0000-0000-000018100000}"/>
    <cellStyle name="_장성IC투찰_합덕-신례원(2공구)투찰_봉무지방산업단지도로(투찰)②_왜관-태평건설" xfId="3331" xr:uid="{00000000-0005-0000-0000-000019100000}"/>
    <cellStyle name="_장성IC투찰_합덕-신례원(2공구)투찰_봉무지방산업단지도로(투찰)②_왜관-태평건설_Book1" xfId="3332" xr:uid="{00000000-0005-0000-0000-00001A100000}"/>
    <cellStyle name="_장성IC투찰_합덕-신례원(2공구)투찰_봉무지방산업단지도로(투찰)②_왜관-태평건설_청주사직골조(최종확정)" xfId="3333" xr:uid="{00000000-0005-0000-0000-00001B100000}"/>
    <cellStyle name="_장성IC투찰_합덕-신례원(2공구)투찰_봉무지방산업단지도로(투찰)②_청주사직골조(최종확정)" xfId="3334" xr:uid="{00000000-0005-0000-0000-00001C100000}"/>
    <cellStyle name="_장성IC투찰_합덕-신례원(2공구)투찰_봉무지방산업단지도로(투찰)②+0.250%" xfId="3335" xr:uid="{00000000-0005-0000-0000-00001D100000}"/>
    <cellStyle name="_장성IC투찰_합덕-신례원(2공구)투찰_봉무지방산업단지도로(투찰)②+0.250%_Book1" xfId="3336" xr:uid="{00000000-0005-0000-0000-00001E100000}"/>
    <cellStyle name="_장성IC투찰_합덕-신례원(2공구)투찰_봉무지방산업단지도로(투찰)②+0.250%_마현생창(동양고속)" xfId="3337" xr:uid="{00000000-0005-0000-0000-00001F100000}"/>
    <cellStyle name="_장성IC투찰_합덕-신례원(2공구)투찰_봉무지방산업단지도로(투찰)②+0.250%_마현생창(동양고속)_Book1" xfId="3338" xr:uid="{00000000-0005-0000-0000-000020100000}"/>
    <cellStyle name="_장성IC투찰_합덕-신례원(2공구)투찰_봉무지방산업단지도로(투찰)②+0.250%_마현생창(동양고속)_왜관-태평건설" xfId="3339" xr:uid="{00000000-0005-0000-0000-000021100000}"/>
    <cellStyle name="_장성IC투찰_합덕-신례원(2공구)투찰_봉무지방산업단지도로(투찰)②+0.250%_마현생창(동양고속)_왜관-태평건설_Book1" xfId="3340" xr:uid="{00000000-0005-0000-0000-000022100000}"/>
    <cellStyle name="_장성IC투찰_합덕-신례원(2공구)투찰_봉무지방산업단지도로(투찰)②+0.250%_마현생창(동양고속)_왜관-태평건설_청주사직골조(최종확정)" xfId="3341" xr:uid="{00000000-0005-0000-0000-000023100000}"/>
    <cellStyle name="_장성IC투찰_합덕-신례원(2공구)투찰_봉무지방산업단지도로(투찰)②+0.250%_마현생창(동양고속)_청주사직골조(최종확정)" xfId="3342" xr:uid="{00000000-0005-0000-0000-000024100000}"/>
    <cellStyle name="_장성IC투찰_합덕-신례원(2공구)투찰_봉무지방산업단지도로(투찰)②+0.250%_왜관-태평건설" xfId="3343" xr:uid="{00000000-0005-0000-0000-000025100000}"/>
    <cellStyle name="_장성IC투찰_합덕-신례원(2공구)투찰_봉무지방산업단지도로(투찰)②+0.250%_왜관-태평건설_Book1" xfId="3344" xr:uid="{00000000-0005-0000-0000-000026100000}"/>
    <cellStyle name="_장성IC투찰_합덕-신례원(2공구)투찰_봉무지방산업단지도로(투찰)②+0.250%_왜관-태평건설_청주사직골조(최종확정)" xfId="3345" xr:uid="{00000000-0005-0000-0000-000027100000}"/>
    <cellStyle name="_장성IC투찰_합덕-신례원(2공구)투찰_봉무지방산업단지도로(투찰)②+0.250%_청주사직골조(최종확정)" xfId="3346" xr:uid="{00000000-0005-0000-0000-000028100000}"/>
    <cellStyle name="_장성IC투찰_합덕-신례원(2공구)투찰_왜관-태평건설" xfId="3347" xr:uid="{00000000-0005-0000-0000-000029100000}"/>
    <cellStyle name="_장성IC투찰_합덕-신례원(2공구)투찰_왜관-태평건설_Book1" xfId="3348" xr:uid="{00000000-0005-0000-0000-00002A100000}"/>
    <cellStyle name="_장성IC투찰_합덕-신례원(2공구)투찰_왜관-태평건설_청주사직골조(최종확정)" xfId="3349" xr:uid="{00000000-0005-0000-0000-00002B100000}"/>
    <cellStyle name="_장성IC투찰_합덕-신례원(2공구)투찰_청주사직골조(최종확정)" xfId="3350" xr:uid="{00000000-0005-0000-0000-00002C100000}"/>
    <cellStyle name="_장성IC투찰_합덕-신례원(2공구)투찰_합덕-신례원(2공구)투찰" xfId="3351" xr:uid="{00000000-0005-0000-0000-00002D100000}"/>
    <cellStyle name="_장성IC투찰_합덕-신례원(2공구)투찰_합덕-신례원(2공구)투찰_Book1" xfId="3352" xr:uid="{00000000-0005-0000-0000-00002E100000}"/>
    <cellStyle name="_장성IC투찰_합덕-신례원(2공구)투찰_합덕-신례원(2공구)투찰_경찰서-터미널간도로(투찰)②" xfId="3353" xr:uid="{00000000-0005-0000-0000-00002F100000}"/>
    <cellStyle name="_장성IC투찰_합덕-신례원(2공구)투찰_합덕-신례원(2공구)투찰_경찰서-터미널간도로(투찰)②_Book1" xfId="3354" xr:uid="{00000000-0005-0000-0000-000030100000}"/>
    <cellStyle name="_장성IC투찰_합덕-신례원(2공구)투찰_합덕-신례원(2공구)투찰_경찰서-터미널간도로(투찰)②_마현생창(동양고속)" xfId="3355" xr:uid="{00000000-0005-0000-0000-000031100000}"/>
    <cellStyle name="_장성IC투찰_합덕-신례원(2공구)투찰_합덕-신례원(2공구)투찰_경찰서-터미널간도로(투찰)②_마현생창(동양고속)_Book1" xfId="3356" xr:uid="{00000000-0005-0000-0000-000032100000}"/>
    <cellStyle name="_장성IC투찰_합덕-신례원(2공구)투찰_합덕-신례원(2공구)투찰_경찰서-터미널간도로(투찰)②_마현생창(동양고속)_왜관-태평건설" xfId="3357" xr:uid="{00000000-0005-0000-0000-000033100000}"/>
    <cellStyle name="_장성IC투찰_합덕-신례원(2공구)투찰_합덕-신례원(2공구)투찰_경찰서-터미널간도로(투찰)②_마현생창(동양고속)_왜관-태평건설_Book1" xfId="3358" xr:uid="{00000000-0005-0000-0000-000034100000}"/>
    <cellStyle name="_장성IC투찰_합덕-신례원(2공구)투찰_합덕-신례원(2공구)투찰_경찰서-터미널간도로(투찰)②_마현생창(동양고속)_왜관-태평건설_청주사직골조(최종확정)" xfId="3359" xr:uid="{00000000-0005-0000-0000-000035100000}"/>
    <cellStyle name="_장성IC투찰_합덕-신례원(2공구)투찰_합덕-신례원(2공구)투찰_경찰서-터미널간도로(투찰)②_마현생창(동양고속)_청주사직골조(최종확정)" xfId="3360" xr:uid="{00000000-0005-0000-0000-000036100000}"/>
    <cellStyle name="_장성IC투찰_합덕-신례원(2공구)투찰_합덕-신례원(2공구)투찰_경찰서-터미널간도로(투찰)②_왜관-태평건설" xfId="3361" xr:uid="{00000000-0005-0000-0000-000037100000}"/>
    <cellStyle name="_장성IC투찰_합덕-신례원(2공구)투찰_합덕-신례원(2공구)투찰_경찰서-터미널간도로(투찰)②_왜관-태평건설_Book1" xfId="3362" xr:uid="{00000000-0005-0000-0000-000038100000}"/>
    <cellStyle name="_장성IC투찰_합덕-신례원(2공구)투찰_합덕-신례원(2공구)투찰_경찰서-터미널간도로(투찰)②_왜관-태평건설_청주사직골조(최종확정)" xfId="3363" xr:uid="{00000000-0005-0000-0000-000039100000}"/>
    <cellStyle name="_장성IC투찰_합덕-신례원(2공구)투찰_합덕-신례원(2공구)투찰_경찰서-터미널간도로(투찰)②_청주사직골조(최종확정)" xfId="3364" xr:uid="{00000000-0005-0000-0000-00003A100000}"/>
    <cellStyle name="_장성IC투찰_합덕-신례원(2공구)투찰_합덕-신례원(2공구)투찰_마현생창(동양고속)" xfId="3365" xr:uid="{00000000-0005-0000-0000-00003B100000}"/>
    <cellStyle name="_장성IC투찰_합덕-신례원(2공구)투찰_합덕-신례원(2공구)투찰_마현생창(동양고속)_Book1" xfId="3366" xr:uid="{00000000-0005-0000-0000-00003C100000}"/>
    <cellStyle name="_장성IC투찰_합덕-신례원(2공구)투찰_합덕-신례원(2공구)투찰_마현생창(동양고속)_왜관-태평건설" xfId="3367" xr:uid="{00000000-0005-0000-0000-00003D100000}"/>
    <cellStyle name="_장성IC투찰_합덕-신례원(2공구)투찰_합덕-신례원(2공구)투찰_마현생창(동양고속)_왜관-태평건설_Book1" xfId="3368" xr:uid="{00000000-0005-0000-0000-00003E100000}"/>
    <cellStyle name="_장성IC투찰_합덕-신례원(2공구)투찰_합덕-신례원(2공구)투찰_마현생창(동양고속)_왜관-태평건설_청주사직골조(최종확정)" xfId="3369" xr:uid="{00000000-0005-0000-0000-00003F100000}"/>
    <cellStyle name="_장성IC투찰_합덕-신례원(2공구)투찰_합덕-신례원(2공구)투찰_마현생창(동양고속)_청주사직골조(최종확정)" xfId="3370" xr:uid="{00000000-0005-0000-0000-000040100000}"/>
    <cellStyle name="_장성IC투찰_합덕-신례원(2공구)투찰_합덕-신례원(2공구)투찰_봉무지방산업단지도로(투찰)②" xfId="3371" xr:uid="{00000000-0005-0000-0000-000041100000}"/>
    <cellStyle name="_장성IC투찰_합덕-신례원(2공구)투찰_합덕-신례원(2공구)투찰_봉무지방산업단지도로(투찰)②_Book1" xfId="3372" xr:uid="{00000000-0005-0000-0000-000042100000}"/>
    <cellStyle name="_장성IC투찰_합덕-신례원(2공구)투찰_합덕-신례원(2공구)투찰_봉무지방산업단지도로(투찰)②_마현생창(동양고속)" xfId="3373" xr:uid="{00000000-0005-0000-0000-000043100000}"/>
    <cellStyle name="_장성IC투찰_합덕-신례원(2공구)투찰_합덕-신례원(2공구)투찰_봉무지방산업단지도로(투찰)②_마현생창(동양고속)_Book1" xfId="3374" xr:uid="{00000000-0005-0000-0000-000044100000}"/>
    <cellStyle name="_장성IC투찰_합덕-신례원(2공구)투찰_합덕-신례원(2공구)투찰_봉무지방산업단지도로(투찰)②_마현생창(동양고속)_왜관-태평건설" xfId="3375" xr:uid="{00000000-0005-0000-0000-000045100000}"/>
    <cellStyle name="_장성IC투찰_합덕-신례원(2공구)투찰_합덕-신례원(2공구)투찰_봉무지방산업단지도로(투찰)②_마현생창(동양고속)_왜관-태평건설_Book1" xfId="3376" xr:uid="{00000000-0005-0000-0000-000046100000}"/>
    <cellStyle name="_장성IC투찰_합덕-신례원(2공구)투찰_합덕-신례원(2공구)투찰_봉무지방산업단지도로(투찰)②_마현생창(동양고속)_왜관-태평건설_청주사직골조(최종확정)" xfId="3377" xr:uid="{00000000-0005-0000-0000-000047100000}"/>
    <cellStyle name="_장성IC투찰_합덕-신례원(2공구)투찰_합덕-신례원(2공구)투찰_봉무지방산업단지도로(투찰)②_마현생창(동양고속)_청주사직골조(최종확정)" xfId="3378" xr:uid="{00000000-0005-0000-0000-000048100000}"/>
    <cellStyle name="_장성IC투찰_합덕-신례원(2공구)투찰_합덕-신례원(2공구)투찰_봉무지방산업단지도로(투찰)②_왜관-태평건설" xfId="3379" xr:uid="{00000000-0005-0000-0000-000049100000}"/>
    <cellStyle name="_장성IC투찰_합덕-신례원(2공구)투찰_합덕-신례원(2공구)투찰_봉무지방산업단지도로(투찰)②_왜관-태평건설_Book1" xfId="3380" xr:uid="{00000000-0005-0000-0000-00004A100000}"/>
    <cellStyle name="_장성IC투찰_합덕-신례원(2공구)투찰_합덕-신례원(2공구)투찰_봉무지방산업단지도로(투찰)②_왜관-태평건설_청주사직골조(최종확정)" xfId="3381" xr:uid="{00000000-0005-0000-0000-00004B100000}"/>
    <cellStyle name="_장성IC투찰_합덕-신례원(2공구)투찰_합덕-신례원(2공구)투찰_봉무지방산업단지도로(투찰)②_청주사직골조(최종확정)" xfId="3382" xr:uid="{00000000-0005-0000-0000-00004C100000}"/>
    <cellStyle name="_장성IC투찰_합덕-신례원(2공구)투찰_합덕-신례원(2공구)투찰_봉무지방산업단지도로(투찰)②+0.250%" xfId="3383" xr:uid="{00000000-0005-0000-0000-00004D100000}"/>
    <cellStyle name="_장성IC투찰_합덕-신례원(2공구)투찰_합덕-신례원(2공구)투찰_봉무지방산업단지도로(투찰)②+0.250%_Book1" xfId="3384" xr:uid="{00000000-0005-0000-0000-00004E100000}"/>
    <cellStyle name="_장성IC투찰_합덕-신례원(2공구)투찰_합덕-신례원(2공구)투찰_봉무지방산업단지도로(투찰)②+0.250%_마현생창(동양고속)" xfId="3385" xr:uid="{00000000-0005-0000-0000-00004F100000}"/>
    <cellStyle name="_장성IC투찰_합덕-신례원(2공구)투찰_합덕-신례원(2공구)투찰_봉무지방산업단지도로(투찰)②+0.250%_마현생창(동양고속)_Book1" xfId="3386" xr:uid="{00000000-0005-0000-0000-000050100000}"/>
    <cellStyle name="_장성IC투찰_합덕-신례원(2공구)투찰_합덕-신례원(2공구)투찰_봉무지방산업단지도로(투찰)②+0.250%_마현생창(동양고속)_왜관-태평건설" xfId="3387" xr:uid="{00000000-0005-0000-0000-000051100000}"/>
    <cellStyle name="_장성IC투찰_합덕-신례원(2공구)투찰_합덕-신례원(2공구)투찰_봉무지방산업단지도로(투찰)②+0.250%_마현생창(동양고속)_왜관-태평건설_Book1" xfId="3388" xr:uid="{00000000-0005-0000-0000-000052100000}"/>
    <cellStyle name="_장성IC투찰_합덕-신례원(2공구)투찰_합덕-신례원(2공구)투찰_봉무지방산업단지도로(투찰)②+0.250%_마현생창(동양고속)_왜관-태평건설_청주사직골조(최종확정)" xfId="3389" xr:uid="{00000000-0005-0000-0000-000053100000}"/>
    <cellStyle name="_장성IC투찰_합덕-신례원(2공구)투찰_합덕-신례원(2공구)투찰_봉무지방산업단지도로(투찰)②+0.250%_마현생창(동양고속)_청주사직골조(최종확정)" xfId="3390" xr:uid="{00000000-0005-0000-0000-000054100000}"/>
    <cellStyle name="_장성IC투찰_합덕-신례원(2공구)투찰_합덕-신례원(2공구)투찰_봉무지방산업단지도로(투찰)②+0.250%_왜관-태평건설" xfId="3391" xr:uid="{00000000-0005-0000-0000-000055100000}"/>
    <cellStyle name="_장성IC투찰_합덕-신례원(2공구)투찰_합덕-신례원(2공구)투찰_봉무지방산업단지도로(투찰)②+0.250%_왜관-태평건설_Book1" xfId="3392" xr:uid="{00000000-0005-0000-0000-000056100000}"/>
    <cellStyle name="_장성IC투찰_합덕-신례원(2공구)투찰_합덕-신례원(2공구)투찰_봉무지방산업단지도로(투찰)②+0.250%_왜관-태평건설_청주사직골조(최종확정)" xfId="3393" xr:uid="{00000000-0005-0000-0000-000057100000}"/>
    <cellStyle name="_장성IC투찰_합덕-신례원(2공구)투찰_합덕-신례원(2공구)투찰_봉무지방산업단지도로(투찰)②+0.250%_청주사직골조(최종확정)" xfId="3394" xr:uid="{00000000-0005-0000-0000-000058100000}"/>
    <cellStyle name="_장성IC투찰_합덕-신례원(2공구)투찰_합덕-신례원(2공구)투찰_왜관-태평건설" xfId="3395" xr:uid="{00000000-0005-0000-0000-000059100000}"/>
    <cellStyle name="_장성IC투찰_합덕-신례원(2공구)투찰_합덕-신례원(2공구)투찰_왜관-태평건설_Book1" xfId="3396" xr:uid="{00000000-0005-0000-0000-00005A100000}"/>
    <cellStyle name="_장성IC투찰_합덕-신례원(2공구)투찰_합덕-신례원(2공구)투찰_왜관-태평건설_청주사직골조(최종확정)" xfId="3397" xr:uid="{00000000-0005-0000-0000-00005B100000}"/>
    <cellStyle name="_장성IC투찰_합덕-신례원(2공구)투찰_합덕-신례원(2공구)투찰_청주사직골조(최종확정)" xfId="3398" xr:uid="{00000000-0005-0000-0000-00005C100000}"/>
    <cellStyle name="_적격 " xfId="3399" xr:uid="{00000000-0005-0000-0000-00005D100000}"/>
    <cellStyle name="_적격 _■당진iaan-실행예산 토목(-견적예산팀)" xfId="3400" xr:uid="{00000000-0005-0000-0000-00005E100000}"/>
    <cellStyle name="_적격 _■대구진천iaan - 실행예산 토목(견적예산팀)" xfId="3401" xr:uid="{00000000-0005-0000-0000-00005F100000}"/>
    <cellStyle name="_적격 _강남순환실행" xfId="3402" xr:uid="{00000000-0005-0000-0000-000060100000}"/>
    <cellStyle name="_적격 _강남순환실행_■당진iaan-실행예산 토목(-견적예산팀)" xfId="3403" xr:uid="{00000000-0005-0000-0000-000061100000}"/>
    <cellStyle name="_적격 _강남순환실행_■대구진천iaan - 실행예산 토목(견적예산팀)" xfId="3404" xr:uid="{00000000-0005-0000-0000-000062100000}"/>
    <cellStyle name="_적격 _경춘선3실행추정(당초)" xfId="3405" xr:uid="{00000000-0005-0000-0000-000063100000}"/>
    <cellStyle name="_적격 _경춘선3실행추정(당초)_■당진iaan-실행예산 토목(-견적예산팀)" xfId="3406" xr:uid="{00000000-0005-0000-0000-000064100000}"/>
    <cellStyle name="_적격 _경춘선3실행추정(당초)_■대구진천iaan - 실행예산 토목(견적예산팀)" xfId="3407" xr:uid="{00000000-0005-0000-0000-000065100000}"/>
    <cellStyle name="_적격 _경춘선3투찰" xfId="3408" xr:uid="{00000000-0005-0000-0000-000066100000}"/>
    <cellStyle name="_적격 _경춘선3투찰_■당진iaan-실행예산 토목(-견적예산팀)" xfId="3409" xr:uid="{00000000-0005-0000-0000-000067100000}"/>
    <cellStyle name="_적격 _경춘선3투찰_■대구진천iaan - 실행예산 토목(견적예산팀)" xfId="3410" xr:uid="{00000000-0005-0000-0000-000068100000}"/>
    <cellStyle name="_적격 _구룡포1" xfId="3411" xr:uid="{00000000-0005-0000-0000-000069100000}"/>
    <cellStyle name="_적격 _구룡포1_■당진iaan-실행예산 토목(-견적예산팀)" xfId="3412" xr:uid="{00000000-0005-0000-0000-00006A100000}"/>
    <cellStyle name="_적격 _구룡포1_■대구진천iaan - 실행예산 토목(견적예산팀)" xfId="3413" xr:uid="{00000000-0005-0000-0000-00006B100000}"/>
    <cellStyle name="_적격 _구룡포1_반곡~개야간" xfId="3414" xr:uid="{00000000-0005-0000-0000-00006C100000}"/>
    <cellStyle name="_적격 _구룡포1_반곡~개야간_■당진iaan-실행예산 토목(-견적예산팀)" xfId="3415" xr:uid="{00000000-0005-0000-0000-00006D100000}"/>
    <cellStyle name="_적격 _구룡포1_반곡~개야간_■대구진천iaan - 실행예산 토목(견적예산팀)" xfId="3416" xr:uid="{00000000-0005-0000-0000-00006E100000}"/>
    <cellStyle name="_적격 _김천영동1투찰(363)" xfId="3417" xr:uid="{00000000-0005-0000-0000-00006F100000}"/>
    <cellStyle name="_적격 _김천영동1투찰(363)_■당진iaan-실행예산 토목(-견적예산팀)" xfId="3418" xr:uid="{00000000-0005-0000-0000-000070100000}"/>
    <cellStyle name="_적격 _김천영동1투찰(363)_■대구진천iaan - 실행예산 토목(견적예산팀)" xfId="3419" xr:uid="{00000000-0005-0000-0000-000071100000}"/>
    <cellStyle name="_적격 _김천영동1투찰(363)_강남순환실행" xfId="3420" xr:uid="{00000000-0005-0000-0000-000072100000}"/>
    <cellStyle name="_적격 _김천영동1투찰(363)_강남순환실행_■당진iaan-실행예산 토목(-견적예산팀)" xfId="3421" xr:uid="{00000000-0005-0000-0000-000073100000}"/>
    <cellStyle name="_적격 _김천영동1투찰(363)_강남순환실행_■대구진천iaan - 실행예산 토목(견적예산팀)" xfId="3422" xr:uid="{00000000-0005-0000-0000-000074100000}"/>
    <cellStyle name="_적격 _김천영동1투찰(363)_경춘선3실행추정(당초)" xfId="3423" xr:uid="{00000000-0005-0000-0000-000075100000}"/>
    <cellStyle name="_적격 _김천영동1투찰(363)_경춘선3실행추정(당초)_■당진iaan-실행예산 토목(-견적예산팀)" xfId="3424" xr:uid="{00000000-0005-0000-0000-000076100000}"/>
    <cellStyle name="_적격 _김천영동1투찰(363)_경춘선3실행추정(당초)_■대구진천iaan - 실행예산 토목(견적예산팀)" xfId="3425" xr:uid="{00000000-0005-0000-0000-000077100000}"/>
    <cellStyle name="_적격 _김천영동1투찰(363)_경춘선3투찰" xfId="3426" xr:uid="{00000000-0005-0000-0000-000078100000}"/>
    <cellStyle name="_적격 _김천영동1투찰(363)_경춘선3투찰_■당진iaan-실행예산 토목(-견적예산팀)" xfId="3427" xr:uid="{00000000-0005-0000-0000-000079100000}"/>
    <cellStyle name="_적격 _김천영동1투찰(363)_경춘선3투찰_■대구진천iaan - 실행예산 토목(견적예산팀)" xfId="3428" xr:uid="{00000000-0005-0000-0000-00007A100000}"/>
    <cellStyle name="_적격 _김천영동1투찰(363)_덕포연하실행추정" xfId="3429" xr:uid="{00000000-0005-0000-0000-00007B100000}"/>
    <cellStyle name="_적격 _김천영동1투찰(363)_덕포연하실행추정_■당진iaan-실행예산 토목(-견적예산팀)" xfId="3430" xr:uid="{00000000-0005-0000-0000-00007C100000}"/>
    <cellStyle name="_적격 _김천영동1투찰(363)_덕포연하실행추정_■대구진천iaan - 실행예산 토목(견적예산팀)" xfId="3431" xr:uid="{00000000-0005-0000-0000-00007D100000}"/>
    <cellStyle name="_적격 _김천영동1투찰(363)_덕포연하투찰" xfId="3432" xr:uid="{00000000-0005-0000-0000-00007E100000}"/>
    <cellStyle name="_적격 _김천영동1투찰(363)_덕포연하투찰(최저가)" xfId="3433" xr:uid="{00000000-0005-0000-0000-00007F100000}"/>
    <cellStyle name="_적격 _김천영동1투찰(363)_덕포연하투찰(최저가)_■당진iaan-실행예산 토목(-견적예산팀)" xfId="3434" xr:uid="{00000000-0005-0000-0000-000080100000}"/>
    <cellStyle name="_적격 _김천영동1투찰(363)_덕포연하투찰(최저가)_■대구진천iaan - 실행예산 토목(견적예산팀)" xfId="3435" xr:uid="{00000000-0005-0000-0000-000081100000}"/>
    <cellStyle name="_적격 _김천영동1투찰(363)_덕포연하투찰_■당진iaan-실행예산 토목(-견적예산팀)" xfId="3436" xr:uid="{00000000-0005-0000-0000-000082100000}"/>
    <cellStyle name="_적격 _김천영동1투찰(363)_덕포연하투찰_■대구진천iaan - 실행예산 토목(견적예산팀)" xfId="3437" xr:uid="{00000000-0005-0000-0000-000083100000}"/>
    <cellStyle name="_적격 _김천영동1투찰(363)_보령우회투찰" xfId="3438" xr:uid="{00000000-0005-0000-0000-000084100000}"/>
    <cellStyle name="_적격 _김천영동1투찰(363)_보령우회투찰_■당진iaan-실행예산 토목(-견적예산팀)" xfId="3439" xr:uid="{00000000-0005-0000-0000-000085100000}"/>
    <cellStyle name="_적격 _김천영동1투찰(363)_보령우회투찰_■대구진천iaan - 실행예산 토목(견적예산팀)" xfId="3440" xr:uid="{00000000-0005-0000-0000-000086100000}"/>
    <cellStyle name="_적격 _김천영동1투찰(363)_장안발안실행추정" xfId="3441" xr:uid="{00000000-0005-0000-0000-000087100000}"/>
    <cellStyle name="_적격 _김천영동1투찰(363)_장안발안실행추정_■당진iaan-실행예산 토목(-견적예산팀)" xfId="3442" xr:uid="{00000000-0005-0000-0000-000088100000}"/>
    <cellStyle name="_적격 _김천영동1투찰(363)_장안발안실행추정_■대구진천iaan - 실행예산 토목(견적예산팀)" xfId="3443" xr:uid="{00000000-0005-0000-0000-000089100000}"/>
    <cellStyle name="_적격 _김천영동1투찰(363)_장안발안투찰" xfId="3444" xr:uid="{00000000-0005-0000-0000-00008A100000}"/>
    <cellStyle name="_적격 _김천영동1투찰(363)_장안발안투찰_■당진iaan-실행예산 토목(-견적예산팀)" xfId="3445" xr:uid="{00000000-0005-0000-0000-00008B100000}"/>
    <cellStyle name="_적격 _김천영동1투찰(363)_장안발안투찰_■대구진천iaan - 실행예산 토목(견적예산팀)" xfId="3446" xr:uid="{00000000-0005-0000-0000-00008C100000}"/>
    <cellStyle name="_적격 _김천영동1투찰(363)_현리신팔실행추정" xfId="3447" xr:uid="{00000000-0005-0000-0000-00008D100000}"/>
    <cellStyle name="_적격 _김천영동1투찰(363)_현리신팔실행추정_■당진iaan-실행예산 토목(-견적예산팀)" xfId="3448" xr:uid="{00000000-0005-0000-0000-00008E100000}"/>
    <cellStyle name="_적격 _김천영동1투찰(363)_현리신팔실행추정_■대구진천iaan - 실행예산 토목(견적예산팀)" xfId="3449" xr:uid="{00000000-0005-0000-0000-00008F100000}"/>
    <cellStyle name="_적격 _김천영동1투찰(363)_현리신팔투찰" xfId="3450" xr:uid="{00000000-0005-0000-0000-000090100000}"/>
    <cellStyle name="_적격 _김천영동1투찰(363)_현리신팔투찰_■당진iaan-실행예산 토목(-견적예산팀)" xfId="3451" xr:uid="{00000000-0005-0000-0000-000091100000}"/>
    <cellStyle name="_적격 _김천영동1투찰(363)_현리신팔투찰_■대구진천iaan - 실행예산 토목(견적예산팀)" xfId="3452" xr:uid="{00000000-0005-0000-0000-000092100000}"/>
    <cellStyle name="_적격 _당진대전1투찰" xfId="3453" xr:uid="{00000000-0005-0000-0000-000093100000}"/>
    <cellStyle name="_적격 _당진대전1투찰_■당진iaan-실행예산 토목(-견적예산팀)" xfId="3454" xr:uid="{00000000-0005-0000-0000-000094100000}"/>
    <cellStyle name="_적격 _당진대전1투찰_■대구진천iaan - 실행예산 토목(견적예산팀)" xfId="3455" xr:uid="{00000000-0005-0000-0000-000095100000}"/>
    <cellStyle name="_적격 _당진대전1투찰_강남순환실행" xfId="3456" xr:uid="{00000000-0005-0000-0000-000096100000}"/>
    <cellStyle name="_적격 _당진대전1투찰_강남순환실행_■당진iaan-실행예산 토목(-견적예산팀)" xfId="3457" xr:uid="{00000000-0005-0000-0000-000097100000}"/>
    <cellStyle name="_적격 _당진대전1투찰_강남순환실행_■대구진천iaan - 실행예산 토목(견적예산팀)" xfId="3458" xr:uid="{00000000-0005-0000-0000-000098100000}"/>
    <cellStyle name="_적격 _당진대전1투찰_경춘선3실행추정(당초)" xfId="3459" xr:uid="{00000000-0005-0000-0000-000099100000}"/>
    <cellStyle name="_적격 _당진대전1투찰_경춘선3실행추정(당초)_■당진iaan-실행예산 토목(-견적예산팀)" xfId="3460" xr:uid="{00000000-0005-0000-0000-00009A100000}"/>
    <cellStyle name="_적격 _당진대전1투찰_경춘선3실행추정(당초)_■대구진천iaan - 실행예산 토목(견적예산팀)" xfId="3461" xr:uid="{00000000-0005-0000-0000-00009B100000}"/>
    <cellStyle name="_적격 _당진대전1투찰_경춘선3투찰" xfId="3462" xr:uid="{00000000-0005-0000-0000-00009C100000}"/>
    <cellStyle name="_적격 _당진대전1투찰_경춘선3투찰_■당진iaan-실행예산 토목(-견적예산팀)" xfId="3463" xr:uid="{00000000-0005-0000-0000-00009D100000}"/>
    <cellStyle name="_적격 _당진대전1투찰_경춘선3투찰_■대구진천iaan - 실행예산 토목(견적예산팀)" xfId="3464" xr:uid="{00000000-0005-0000-0000-00009E100000}"/>
    <cellStyle name="_적격 _당진대전1투찰_덕포연하실행추정" xfId="3465" xr:uid="{00000000-0005-0000-0000-00009F100000}"/>
    <cellStyle name="_적격 _당진대전1투찰_덕포연하실행추정_■당진iaan-실행예산 토목(-견적예산팀)" xfId="3466" xr:uid="{00000000-0005-0000-0000-0000A0100000}"/>
    <cellStyle name="_적격 _당진대전1투찰_덕포연하실행추정_■대구진천iaan - 실행예산 토목(견적예산팀)" xfId="3467" xr:uid="{00000000-0005-0000-0000-0000A1100000}"/>
    <cellStyle name="_적격 _당진대전1투찰_덕포연하투찰" xfId="3468" xr:uid="{00000000-0005-0000-0000-0000A2100000}"/>
    <cellStyle name="_적격 _당진대전1투찰_덕포연하투찰(최저가)" xfId="3469" xr:uid="{00000000-0005-0000-0000-0000A3100000}"/>
    <cellStyle name="_적격 _당진대전1투찰_덕포연하투찰(최저가)_■당진iaan-실행예산 토목(-견적예산팀)" xfId="3470" xr:uid="{00000000-0005-0000-0000-0000A4100000}"/>
    <cellStyle name="_적격 _당진대전1투찰_덕포연하투찰(최저가)_■대구진천iaan - 실행예산 토목(견적예산팀)" xfId="3471" xr:uid="{00000000-0005-0000-0000-0000A5100000}"/>
    <cellStyle name="_적격 _당진대전1투찰_덕포연하투찰_■당진iaan-실행예산 토목(-견적예산팀)" xfId="3472" xr:uid="{00000000-0005-0000-0000-0000A6100000}"/>
    <cellStyle name="_적격 _당진대전1투찰_덕포연하투찰_■대구진천iaan - 실행예산 토목(견적예산팀)" xfId="3473" xr:uid="{00000000-0005-0000-0000-0000A7100000}"/>
    <cellStyle name="_적격 _당진대전1투찰_보령우회투찰" xfId="3474" xr:uid="{00000000-0005-0000-0000-0000A8100000}"/>
    <cellStyle name="_적격 _당진대전1투찰_보령우회투찰_■당진iaan-실행예산 토목(-견적예산팀)" xfId="3475" xr:uid="{00000000-0005-0000-0000-0000A9100000}"/>
    <cellStyle name="_적격 _당진대전1투찰_보령우회투찰_■대구진천iaan - 실행예산 토목(견적예산팀)" xfId="3476" xr:uid="{00000000-0005-0000-0000-0000AA100000}"/>
    <cellStyle name="_적격 _당진대전1투찰_장안발안실행추정" xfId="3477" xr:uid="{00000000-0005-0000-0000-0000AB100000}"/>
    <cellStyle name="_적격 _당진대전1투찰_장안발안실행추정_■당진iaan-실행예산 토목(-견적예산팀)" xfId="3478" xr:uid="{00000000-0005-0000-0000-0000AC100000}"/>
    <cellStyle name="_적격 _당진대전1투찰_장안발안실행추정_■대구진천iaan - 실행예산 토목(견적예산팀)" xfId="3479" xr:uid="{00000000-0005-0000-0000-0000AD100000}"/>
    <cellStyle name="_적격 _당진대전1투찰_장안발안투찰" xfId="3480" xr:uid="{00000000-0005-0000-0000-0000AE100000}"/>
    <cellStyle name="_적격 _당진대전1투찰_장안발안투찰_■당진iaan-실행예산 토목(-견적예산팀)" xfId="3481" xr:uid="{00000000-0005-0000-0000-0000AF100000}"/>
    <cellStyle name="_적격 _당진대전1투찰_장안발안투찰_■대구진천iaan - 실행예산 토목(견적예산팀)" xfId="3482" xr:uid="{00000000-0005-0000-0000-0000B0100000}"/>
    <cellStyle name="_적격 _당진대전1투찰_현리신팔실행추정" xfId="3483" xr:uid="{00000000-0005-0000-0000-0000B1100000}"/>
    <cellStyle name="_적격 _당진대전1투찰_현리신팔실행추정_■당진iaan-실행예산 토목(-견적예산팀)" xfId="3484" xr:uid="{00000000-0005-0000-0000-0000B2100000}"/>
    <cellStyle name="_적격 _당진대전1투찰_현리신팔실행추정_■대구진천iaan - 실행예산 토목(견적예산팀)" xfId="3485" xr:uid="{00000000-0005-0000-0000-0000B3100000}"/>
    <cellStyle name="_적격 _당진대전1투찰_현리신팔투찰" xfId="3486" xr:uid="{00000000-0005-0000-0000-0000B4100000}"/>
    <cellStyle name="_적격 _당진대전1투찰_현리신팔투찰_■당진iaan-실행예산 토목(-견적예산팀)" xfId="3487" xr:uid="{00000000-0005-0000-0000-0000B5100000}"/>
    <cellStyle name="_적격 _당진대전1투찰_현리신팔투찰_■대구진천iaan - 실행예산 토목(견적예산팀)" xfId="3488" xr:uid="{00000000-0005-0000-0000-0000B6100000}"/>
    <cellStyle name="_적격 _덕포연하실행추정" xfId="3489" xr:uid="{00000000-0005-0000-0000-0000B7100000}"/>
    <cellStyle name="_적격 _덕포연하실행추정_■당진iaan-실행예산 토목(-견적예산팀)" xfId="3490" xr:uid="{00000000-0005-0000-0000-0000B8100000}"/>
    <cellStyle name="_적격 _덕포연하실행추정_■대구진천iaan - 실행예산 토목(견적예산팀)" xfId="3491" xr:uid="{00000000-0005-0000-0000-0000B9100000}"/>
    <cellStyle name="_적격 _덕포연하투찰" xfId="3492" xr:uid="{00000000-0005-0000-0000-0000BA100000}"/>
    <cellStyle name="_적격 _덕포연하투찰(최저가)" xfId="3493" xr:uid="{00000000-0005-0000-0000-0000BB100000}"/>
    <cellStyle name="_적격 _덕포연하투찰(최저가)_■당진iaan-실행예산 토목(-견적예산팀)" xfId="3494" xr:uid="{00000000-0005-0000-0000-0000BC100000}"/>
    <cellStyle name="_적격 _덕포연하투찰(최저가)_■대구진천iaan - 실행예산 토목(견적예산팀)" xfId="3495" xr:uid="{00000000-0005-0000-0000-0000BD100000}"/>
    <cellStyle name="_적격 _덕포연하투찰_■당진iaan-실행예산 토목(-견적예산팀)" xfId="3496" xr:uid="{00000000-0005-0000-0000-0000BE100000}"/>
    <cellStyle name="_적격 _덕포연하투찰_■대구진천iaan - 실행예산 토목(견적예산팀)" xfId="3497" xr:uid="{00000000-0005-0000-0000-0000BF100000}"/>
    <cellStyle name="_적격 _반곡~개야간" xfId="3498" xr:uid="{00000000-0005-0000-0000-0000C0100000}"/>
    <cellStyle name="_적격 _반곡~개야간_■당진iaan-실행예산 토목(-견적예산팀)" xfId="3499" xr:uid="{00000000-0005-0000-0000-0000C1100000}"/>
    <cellStyle name="_적격 _반곡~개야간_■대구진천iaan - 실행예산 토목(견적예산팀)" xfId="3500" xr:uid="{00000000-0005-0000-0000-0000C2100000}"/>
    <cellStyle name="_적격 _보령우회투찰" xfId="3501" xr:uid="{00000000-0005-0000-0000-0000C3100000}"/>
    <cellStyle name="_적격 _보령우회투찰_■당진iaan-실행예산 토목(-견적예산팀)" xfId="3502" xr:uid="{00000000-0005-0000-0000-0000C4100000}"/>
    <cellStyle name="_적격 _보령우회투찰_■대구진천iaan - 실행예산 토목(견적예산팀)" xfId="3503" xr:uid="{00000000-0005-0000-0000-0000C5100000}"/>
    <cellStyle name="_적격 _안산현설" xfId="3504" xr:uid="{00000000-0005-0000-0000-0000C6100000}"/>
    <cellStyle name="_적격 _안산현설_안산현설" xfId="3505" xr:uid="{00000000-0005-0000-0000-0000C7100000}"/>
    <cellStyle name="_적격 _일신건영설계변경" xfId="3506" xr:uid="{00000000-0005-0000-0000-0000C8100000}"/>
    <cellStyle name="_적격 _장안발안실행추정" xfId="3507" xr:uid="{00000000-0005-0000-0000-0000C9100000}"/>
    <cellStyle name="_적격 _장안발안실행추정_■당진iaan-실행예산 토목(-견적예산팀)" xfId="3508" xr:uid="{00000000-0005-0000-0000-0000CA100000}"/>
    <cellStyle name="_적격 _장안발안실행추정_■대구진천iaan - 실행예산 토목(견적예산팀)" xfId="3509" xr:uid="{00000000-0005-0000-0000-0000CB100000}"/>
    <cellStyle name="_적격 _장안발안투찰" xfId="3510" xr:uid="{00000000-0005-0000-0000-0000CC100000}"/>
    <cellStyle name="_적격 _장안발안투찰_■당진iaan-실행예산 토목(-견적예산팀)" xfId="3511" xr:uid="{00000000-0005-0000-0000-0000CD100000}"/>
    <cellStyle name="_적격 _장안발안투찰_■대구진천iaan - 실행예산 토목(견적예산팀)" xfId="3512" xr:uid="{00000000-0005-0000-0000-0000CE100000}"/>
    <cellStyle name="_적격 _집행갑지 " xfId="3513" xr:uid="{00000000-0005-0000-0000-0000CF100000}"/>
    <cellStyle name="_적격 _집행갑지 _■당진iaan-실행예산 토목(-견적예산팀)" xfId="3514" xr:uid="{00000000-0005-0000-0000-0000D0100000}"/>
    <cellStyle name="_적격 _집행갑지 _■대구진천iaan - 실행예산 토목(견적예산팀)" xfId="3515" xr:uid="{00000000-0005-0000-0000-0000D1100000}"/>
    <cellStyle name="_적격 _집행갑지 _강남순환실행" xfId="3516" xr:uid="{00000000-0005-0000-0000-0000D2100000}"/>
    <cellStyle name="_적격 _집행갑지 _강남순환실행_■당진iaan-실행예산 토목(-견적예산팀)" xfId="3517" xr:uid="{00000000-0005-0000-0000-0000D3100000}"/>
    <cellStyle name="_적격 _집행갑지 _강남순환실행_■대구진천iaan - 실행예산 토목(견적예산팀)" xfId="3518" xr:uid="{00000000-0005-0000-0000-0000D4100000}"/>
    <cellStyle name="_적격 _집행갑지 _경춘선3실행추정(당초)" xfId="3519" xr:uid="{00000000-0005-0000-0000-0000D5100000}"/>
    <cellStyle name="_적격 _집행갑지 _경춘선3실행추정(당초)_■당진iaan-실행예산 토목(-견적예산팀)" xfId="3520" xr:uid="{00000000-0005-0000-0000-0000D6100000}"/>
    <cellStyle name="_적격 _집행갑지 _경춘선3실행추정(당초)_■대구진천iaan - 실행예산 토목(견적예산팀)" xfId="3521" xr:uid="{00000000-0005-0000-0000-0000D7100000}"/>
    <cellStyle name="_적격 _집행갑지 _경춘선3투찰" xfId="3522" xr:uid="{00000000-0005-0000-0000-0000D8100000}"/>
    <cellStyle name="_적격 _집행갑지 _경춘선3투찰_■당진iaan-실행예산 토목(-견적예산팀)" xfId="3523" xr:uid="{00000000-0005-0000-0000-0000D9100000}"/>
    <cellStyle name="_적격 _집행갑지 _경춘선3투찰_■대구진천iaan - 실행예산 토목(견적예산팀)" xfId="3524" xr:uid="{00000000-0005-0000-0000-0000DA100000}"/>
    <cellStyle name="_적격 _집행갑지 _구룡포1" xfId="3525" xr:uid="{00000000-0005-0000-0000-0000DB100000}"/>
    <cellStyle name="_적격 _집행갑지 _구룡포1_■당진iaan-실행예산 토목(-견적예산팀)" xfId="3526" xr:uid="{00000000-0005-0000-0000-0000DC100000}"/>
    <cellStyle name="_적격 _집행갑지 _구룡포1_■대구진천iaan - 실행예산 토목(견적예산팀)" xfId="3527" xr:uid="{00000000-0005-0000-0000-0000DD100000}"/>
    <cellStyle name="_적격 _집행갑지 _구룡포1_반곡~개야간" xfId="3528" xr:uid="{00000000-0005-0000-0000-0000DE100000}"/>
    <cellStyle name="_적격 _집행갑지 _구룡포1_반곡~개야간_■당진iaan-실행예산 토목(-견적예산팀)" xfId="3529" xr:uid="{00000000-0005-0000-0000-0000DF100000}"/>
    <cellStyle name="_적격 _집행갑지 _구룡포1_반곡~개야간_■대구진천iaan - 실행예산 토목(견적예산팀)" xfId="3530" xr:uid="{00000000-0005-0000-0000-0000E0100000}"/>
    <cellStyle name="_적격 _집행갑지 _김천영동1투찰(363)" xfId="3531" xr:uid="{00000000-0005-0000-0000-0000E1100000}"/>
    <cellStyle name="_적격 _집행갑지 _김천영동1투찰(363)_■당진iaan-실행예산 토목(-견적예산팀)" xfId="3532" xr:uid="{00000000-0005-0000-0000-0000E2100000}"/>
    <cellStyle name="_적격 _집행갑지 _김천영동1투찰(363)_■대구진천iaan - 실행예산 토목(견적예산팀)" xfId="3533" xr:uid="{00000000-0005-0000-0000-0000E3100000}"/>
    <cellStyle name="_적격 _집행갑지 _김천영동1투찰(363)_강남순환실행" xfId="3534" xr:uid="{00000000-0005-0000-0000-0000E4100000}"/>
    <cellStyle name="_적격 _집행갑지 _김천영동1투찰(363)_강남순환실행_■당진iaan-실행예산 토목(-견적예산팀)" xfId="3535" xr:uid="{00000000-0005-0000-0000-0000E5100000}"/>
    <cellStyle name="_적격 _집행갑지 _김천영동1투찰(363)_강남순환실행_■대구진천iaan - 실행예산 토목(견적예산팀)" xfId="3536" xr:uid="{00000000-0005-0000-0000-0000E6100000}"/>
    <cellStyle name="_적격 _집행갑지 _김천영동1투찰(363)_경춘선3실행추정(당초)" xfId="3537" xr:uid="{00000000-0005-0000-0000-0000E7100000}"/>
    <cellStyle name="_적격 _집행갑지 _김천영동1투찰(363)_경춘선3실행추정(당초)_■당진iaan-실행예산 토목(-견적예산팀)" xfId="3538" xr:uid="{00000000-0005-0000-0000-0000E8100000}"/>
    <cellStyle name="_적격 _집행갑지 _김천영동1투찰(363)_경춘선3실행추정(당초)_■대구진천iaan - 실행예산 토목(견적예산팀)" xfId="3539" xr:uid="{00000000-0005-0000-0000-0000E9100000}"/>
    <cellStyle name="_적격 _집행갑지 _김천영동1투찰(363)_경춘선3투찰" xfId="3540" xr:uid="{00000000-0005-0000-0000-0000EA100000}"/>
    <cellStyle name="_적격 _집행갑지 _김천영동1투찰(363)_경춘선3투찰_■당진iaan-실행예산 토목(-견적예산팀)" xfId="3541" xr:uid="{00000000-0005-0000-0000-0000EB100000}"/>
    <cellStyle name="_적격 _집행갑지 _김천영동1투찰(363)_경춘선3투찰_■대구진천iaan - 실행예산 토목(견적예산팀)" xfId="3542" xr:uid="{00000000-0005-0000-0000-0000EC100000}"/>
    <cellStyle name="_적격 _집행갑지 _김천영동1투찰(363)_덕포연하실행추정" xfId="3543" xr:uid="{00000000-0005-0000-0000-0000ED100000}"/>
    <cellStyle name="_적격 _집행갑지 _김천영동1투찰(363)_덕포연하실행추정_■당진iaan-실행예산 토목(-견적예산팀)" xfId="3544" xr:uid="{00000000-0005-0000-0000-0000EE100000}"/>
    <cellStyle name="_적격 _집행갑지 _김천영동1투찰(363)_덕포연하실행추정_■대구진천iaan - 실행예산 토목(견적예산팀)" xfId="3545" xr:uid="{00000000-0005-0000-0000-0000EF100000}"/>
    <cellStyle name="_적격 _집행갑지 _김천영동1투찰(363)_덕포연하투찰" xfId="3546" xr:uid="{00000000-0005-0000-0000-0000F0100000}"/>
    <cellStyle name="_적격 _집행갑지 _김천영동1투찰(363)_덕포연하투찰(최저가)" xfId="3547" xr:uid="{00000000-0005-0000-0000-0000F1100000}"/>
    <cellStyle name="_적격 _집행갑지 _김천영동1투찰(363)_덕포연하투찰(최저가)_■당진iaan-실행예산 토목(-견적예산팀)" xfId="3548" xr:uid="{00000000-0005-0000-0000-0000F2100000}"/>
    <cellStyle name="_적격 _집행갑지 _김천영동1투찰(363)_덕포연하투찰(최저가)_■대구진천iaan - 실행예산 토목(견적예산팀)" xfId="3549" xr:uid="{00000000-0005-0000-0000-0000F3100000}"/>
    <cellStyle name="_적격 _집행갑지 _김천영동1투찰(363)_덕포연하투찰_■당진iaan-실행예산 토목(-견적예산팀)" xfId="3550" xr:uid="{00000000-0005-0000-0000-0000F4100000}"/>
    <cellStyle name="_적격 _집행갑지 _김천영동1투찰(363)_덕포연하투찰_■대구진천iaan - 실행예산 토목(견적예산팀)" xfId="3551" xr:uid="{00000000-0005-0000-0000-0000F5100000}"/>
    <cellStyle name="_적격 _집행갑지 _김천영동1투찰(363)_보령우회투찰" xfId="3552" xr:uid="{00000000-0005-0000-0000-0000F6100000}"/>
    <cellStyle name="_적격 _집행갑지 _김천영동1투찰(363)_보령우회투찰_■당진iaan-실행예산 토목(-견적예산팀)" xfId="3553" xr:uid="{00000000-0005-0000-0000-0000F7100000}"/>
    <cellStyle name="_적격 _집행갑지 _김천영동1투찰(363)_보령우회투찰_■대구진천iaan - 실행예산 토목(견적예산팀)" xfId="3554" xr:uid="{00000000-0005-0000-0000-0000F8100000}"/>
    <cellStyle name="_적격 _집행갑지 _김천영동1투찰(363)_장안발안실행추정" xfId="3555" xr:uid="{00000000-0005-0000-0000-0000F9100000}"/>
    <cellStyle name="_적격 _집행갑지 _김천영동1투찰(363)_장안발안실행추정_■당진iaan-실행예산 토목(-견적예산팀)" xfId="3556" xr:uid="{00000000-0005-0000-0000-0000FA100000}"/>
    <cellStyle name="_적격 _집행갑지 _김천영동1투찰(363)_장안발안실행추정_■대구진천iaan - 실행예산 토목(견적예산팀)" xfId="3557" xr:uid="{00000000-0005-0000-0000-0000FB100000}"/>
    <cellStyle name="_적격 _집행갑지 _김천영동1투찰(363)_장안발안투찰" xfId="3558" xr:uid="{00000000-0005-0000-0000-0000FC100000}"/>
    <cellStyle name="_적격 _집행갑지 _김천영동1투찰(363)_장안발안투찰_■당진iaan-실행예산 토목(-견적예산팀)" xfId="3559" xr:uid="{00000000-0005-0000-0000-0000FD100000}"/>
    <cellStyle name="_적격 _집행갑지 _김천영동1투찰(363)_장안발안투찰_■대구진천iaan - 실행예산 토목(견적예산팀)" xfId="3560" xr:uid="{00000000-0005-0000-0000-0000FE100000}"/>
    <cellStyle name="_적격 _집행갑지 _김천영동1투찰(363)_현리신팔실행추정" xfId="3561" xr:uid="{00000000-0005-0000-0000-0000FF100000}"/>
    <cellStyle name="_적격 _집행갑지 _김천영동1투찰(363)_현리신팔실행추정_■당진iaan-실행예산 토목(-견적예산팀)" xfId="3562" xr:uid="{00000000-0005-0000-0000-000000110000}"/>
    <cellStyle name="_적격 _집행갑지 _김천영동1투찰(363)_현리신팔실행추정_■대구진천iaan - 실행예산 토목(견적예산팀)" xfId="3563" xr:uid="{00000000-0005-0000-0000-000001110000}"/>
    <cellStyle name="_적격 _집행갑지 _김천영동1투찰(363)_현리신팔투찰" xfId="3564" xr:uid="{00000000-0005-0000-0000-000002110000}"/>
    <cellStyle name="_적격 _집행갑지 _김천영동1투찰(363)_현리신팔투찰_■당진iaan-실행예산 토목(-견적예산팀)" xfId="3565" xr:uid="{00000000-0005-0000-0000-000003110000}"/>
    <cellStyle name="_적격 _집행갑지 _김천영동1투찰(363)_현리신팔투찰_■대구진천iaan - 실행예산 토목(견적예산팀)" xfId="3566" xr:uid="{00000000-0005-0000-0000-000004110000}"/>
    <cellStyle name="_적격 _집행갑지 _당진대전1투찰" xfId="3567" xr:uid="{00000000-0005-0000-0000-000005110000}"/>
    <cellStyle name="_적격 _집행갑지 _당진대전1투찰_■당진iaan-실행예산 토목(-견적예산팀)" xfId="3568" xr:uid="{00000000-0005-0000-0000-000006110000}"/>
    <cellStyle name="_적격 _집행갑지 _당진대전1투찰_■대구진천iaan - 실행예산 토목(견적예산팀)" xfId="3569" xr:uid="{00000000-0005-0000-0000-000007110000}"/>
    <cellStyle name="_적격 _집행갑지 _당진대전1투찰_강남순환실행" xfId="3570" xr:uid="{00000000-0005-0000-0000-000008110000}"/>
    <cellStyle name="_적격 _집행갑지 _당진대전1투찰_강남순환실행_■당진iaan-실행예산 토목(-견적예산팀)" xfId="3571" xr:uid="{00000000-0005-0000-0000-000009110000}"/>
    <cellStyle name="_적격 _집행갑지 _당진대전1투찰_강남순환실행_■대구진천iaan - 실행예산 토목(견적예산팀)" xfId="3572" xr:uid="{00000000-0005-0000-0000-00000A110000}"/>
    <cellStyle name="_적격 _집행갑지 _당진대전1투찰_경춘선3실행추정(당초)" xfId="3573" xr:uid="{00000000-0005-0000-0000-00000B110000}"/>
    <cellStyle name="_적격 _집행갑지 _당진대전1투찰_경춘선3실행추정(당초)_■당진iaan-실행예산 토목(-견적예산팀)" xfId="3574" xr:uid="{00000000-0005-0000-0000-00000C110000}"/>
    <cellStyle name="_적격 _집행갑지 _당진대전1투찰_경춘선3실행추정(당초)_■대구진천iaan - 실행예산 토목(견적예산팀)" xfId="3575" xr:uid="{00000000-0005-0000-0000-00000D110000}"/>
    <cellStyle name="_적격 _집행갑지 _당진대전1투찰_경춘선3투찰" xfId="3576" xr:uid="{00000000-0005-0000-0000-00000E110000}"/>
    <cellStyle name="_적격 _집행갑지 _당진대전1투찰_경춘선3투찰_■당진iaan-실행예산 토목(-견적예산팀)" xfId="3577" xr:uid="{00000000-0005-0000-0000-00000F110000}"/>
    <cellStyle name="_적격 _집행갑지 _당진대전1투찰_경춘선3투찰_■대구진천iaan - 실행예산 토목(견적예산팀)" xfId="3578" xr:uid="{00000000-0005-0000-0000-000010110000}"/>
    <cellStyle name="_적격 _집행갑지 _당진대전1투찰_덕포연하실행추정" xfId="3579" xr:uid="{00000000-0005-0000-0000-000011110000}"/>
    <cellStyle name="_적격 _집행갑지 _당진대전1투찰_덕포연하실행추정_■당진iaan-실행예산 토목(-견적예산팀)" xfId="3580" xr:uid="{00000000-0005-0000-0000-000012110000}"/>
    <cellStyle name="_적격 _집행갑지 _당진대전1투찰_덕포연하실행추정_■대구진천iaan - 실행예산 토목(견적예산팀)" xfId="3581" xr:uid="{00000000-0005-0000-0000-000013110000}"/>
    <cellStyle name="_적격 _집행갑지 _당진대전1투찰_덕포연하투찰" xfId="3582" xr:uid="{00000000-0005-0000-0000-000014110000}"/>
    <cellStyle name="_적격 _집행갑지 _당진대전1투찰_덕포연하투찰(최저가)" xfId="3583" xr:uid="{00000000-0005-0000-0000-000015110000}"/>
    <cellStyle name="_적격 _집행갑지 _당진대전1투찰_덕포연하투찰(최저가)_■당진iaan-실행예산 토목(-견적예산팀)" xfId="3584" xr:uid="{00000000-0005-0000-0000-000016110000}"/>
    <cellStyle name="_적격 _집행갑지 _당진대전1투찰_덕포연하투찰(최저가)_■대구진천iaan - 실행예산 토목(견적예산팀)" xfId="3585" xr:uid="{00000000-0005-0000-0000-000017110000}"/>
    <cellStyle name="_적격 _집행갑지 _당진대전1투찰_덕포연하투찰_■당진iaan-실행예산 토목(-견적예산팀)" xfId="3586" xr:uid="{00000000-0005-0000-0000-000018110000}"/>
    <cellStyle name="_적격 _집행갑지 _당진대전1투찰_덕포연하투찰_■대구진천iaan - 실행예산 토목(견적예산팀)" xfId="3587" xr:uid="{00000000-0005-0000-0000-000019110000}"/>
    <cellStyle name="_적격 _집행갑지 _당진대전1투찰_보령우회투찰" xfId="3588" xr:uid="{00000000-0005-0000-0000-00001A110000}"/>
    <cellStyle name="_적격 _집행갑지 _당진대전1투찰_보령우회투찰_■당진iaan-실행예산 토목(-견적예산팀)" xfId="3589" xr:uid="{00000000-0005-0000-0000-00001B110000}"/>
    <cellStyle name="_적격 _집행갑지 _당진대전1투찰_보령우회투찰_■대구진천iaan - 실행예산 토목(견적예산팀)" xfId="3590" xr:uid="{00000000-0005-0000-0000-00001C110000}"/>
    <cellStyle name="_적격 _집행갑지 _당진대전1투찰_장안발안실행추정" xfId="3591" xr:uid="{00000000-0005-0000-0000-00001D110000}"/>
    <cellStyle name="_적격 _집행갑지 _당진대전1투찰_장안발안실행추정_■당진iaan-실행예산 토목(-견적예산팀)" xfId="3592" xr:uid="{00000000-0005-0000-0000-00001E110000}"/>
    <cellStyle name="_적격 _집행갑지 _당진대전1투찰_장안발안실행추정_■대구진천iaan - 실행예산 토목(견적예산팀)" xfId="3593" xr:uid="{00000000-0005-0000-0000-00001F110000}"/>
    <cellStyle name="_적격 _집행갑지 _당진대전1투찰_장안발안투찰" xfId="3594" xr:uid="{00000000-0005-0000-0000-000020110000}"/>
    <cellStyle name="_적격 _집행갑지 _당진대전1투찰_장안발안투찰_■당진iaan-실행예산 토목(-견적예산팀)" xfId="3595" xr:uid="{00000000-0005-0000-0000-000021110000}"/>
    <cellStyle name="_적격 _집행갑지 _당진대전1투찰_장안발안투찰_■대구진천iaan - 실행예산 토목(견적예산팀)" xfId="3596" xr:uid="{00000000-0005-0000-0000-000022110000}"/>
    <cellStyle name="_적격 _집행갑지 _당진대전1투찰_현리신팔실행추정" xfId="3597" xr:uid="{00000000-0005-0000-0000-000023110000}"/>
    <cellStyle name="_적격 _집행갑지 _당진대전1투찰_현리신팔실행추정_■당진iaan-실행예산 토목(-견적예산팀)" xfId="3598" xr:uid="{00000000-0005-0000-0000-000024110000}"/>
    <cellStyle name="_적격 _집행갑지 _당진대전1투찰_현리신팔실행추정_■대구진천iaan - 실행예산 토목(견적예산팀)" xfId="3599" xr:uid="{00000000-0005-0000-0000-000025110000}"/>
    <cellStyle name="_적격 _집행갑지 _당진대전1투찰_현리신팔투찰" xfId="3600" xr:uid="{00000000-0005-0000-0000-000026110000}"/>
    <cellStyle name="_적격 _집행갑지 _당진대전1투찰_현리신팔투찰_■당진iaan-실행예산 토목(-견적예산팀)" xfId="3601" xr:uid="{00000000-0005-0000-0000-000027110000}"/>
    <cellStyle name="_적격 _집행갑지 _당진대전1투찰_현리신팔투찰_■대구진천iaan - 실행예산 토목(견적예산팀)" xfId="3602" xr:uid="{00000000-0005-0000-0000-000028110000}"/>
    <cellStyle name="_적격 _집행갑지 _덕포연하실행추정" xfId="3603" xr:uid="{00000000-0005-0000-0000-000029110000}"/>
    <cellStyle name="_적격 _집행갑지 _덕포연하실행추정_■당진iaan-실행예산 토목(-견적예산팀)" xfId="3604" xr:uid="{00000000-0005-0000-0000-00002A110000}"/>
    <cellStyle name="_적격 _집행갑지 _덕포연하실행추정_■대구진천iaan - 실행예산 토목(견적예산팀)" xfId="3605" xr:uid="{00000000-0005-0000-0000-00002B110000}"/>
    <cellStyle name="_적격 _집행갑지 _덕포연하투찰" xfId="3606" xr:uid="{00000000-0005-0000-0000-00002C110000}"/>
    <cellStyle name="_적격 _집행갑지 _덕포연하투찰(최저가)" xfId="3607" xr:uid="{00000000-0005-0000-0000-00002D110000}"/>
    <cellStyle name="_적격 _집행갑지 _덕포연하투찰(최저가)_■당진iaan-실행예산 토목(-견적예산팀)" xfId="3608" xr:uid="{00000000-0005-0000-0000-00002E110000}"/>
    <cellStyle name="_적격 _집행갑지 _덕포연하투찰(최저가)_■대구진천iaan - 실행예산 토목(견적예산팀)" xfId="3609" xr:uid="{00000000-0005-0000-0000-00002F110000}"/>
    <cellStyle name="_적격 _집행갑지 _덕포연하투찰_■당진iaan-실행예산 토목(-견적예산팀)" xfId="3610" xr:uid="{00000000-0005-0000-0000-000030110000}"/>
    <cellStyle name="_적격 _집행갑지 _덕포연하투찰_■대구진천iaan - 실행예산 토목(견적예산팀)" xfId="3611" xr:uid="{00000000-0005-0000-0000-000031110000}"/>
    <cellStyle name="_적격 _집행갑지 _반곡~개야간" xfId="3612" xr:uid="{00000000-0005-0000-0000-000032110000}"/>
    <cellStyle name="_적격 _집행갑지 _반곡~개야간_■당진iaan-실행예산 토목(-견적예산팀)" xfId="3613" xr:uid="{00000000-0005-0000-0000-000033110000}"/>
    <cellStyle name="_적격 _집행갑지 _반곡~개야간_■대구진천iaan - 실행예산 토목(견적예산팀)" xfId="3614" xr:uid="{00000000-0005-0000-0000-000034110000}"/>
    <cellStyle name="_적격 _집행갑지 _보령우회투찰" xfId="3615" xr:uid="{00000000-0005-0000-0000-000035110000}"/>
    <cellStyle name="_적격 _집행갑지 _보령우회투찰_■당진iaan-실행예산 토목(-견적예산팀)" xfId="3616" xr:uid="{00000000-0005-0000-0000-000036110000}"/>
    <cellStyle name="_적격 _집행갑지 _보령우회투찰_■대구진천iaan - 실행예산 토목(견적예산팀)" xfId="3617" xr:uid="{00000000-0005-0000-0000-000037110000}"/>
    <cellStyle name="_적격 _집행갑지 _안산현설" xfId="3618" xr:uid="{00000000-0005-0000-0000-000038110000}"/>
    <cellStyle name="_적격 _집행갑지 _안산현설_안산현설" xfId="3619" xr:uid="{00000000-0005-0000-0000-000039110000}"/>
    <cellStyle name="_적격 _집행갑지 _일신건영설계변경" xfId="3620" xr:uid="{00000000-0005-0000-0000-00003A110000}"/>
    <cellStyle name="_적격 _집행갑지 _장안발안실행추정" xfId="3621" xr:uid="{00000000-0005-0000-0000-00003B110000}"/>
    <cellStyle name="_적격 _집행갑지 _장안발안실행추정_■당진iaan-실행예산 토목(-견적예산팀)" xfId="3622" xr:uid="{00000000-0005-0000-0000-00003C110000}"/>
    <cellStyle name="_적격 _집행갑지 _장안발안실행추정_■대구진천iaan - 실행예산 토목(견적예산팀)" xfId="3623" xr:uid="{00000000-0005-0000-0000-00003D110000}"/>
    <cellStyle name="_적격 _집행갑지 _장안발안투찰" xfId="3624" xr:uid="{00000000-0005-0000-0000-00003E110000}"/>
    <cellStyle name="_적격 _집행갑지 _장안발안투찰_■당진iaan-실행예산 토목(-견적예산팀)" xfId="3625" xr:uid="{00000000-0005-0000-0000-00003F110000}"/>
    <cellStyle name="_적격 _집행갑지 _장안발안투찰_■대구진천iaan - 실행예산 토목(견적예산팀)" xfId="3626" xr:uid="{00000000-0005-0000-0000-000040110000}"/>
    <cellStyle name="_적격 _집행갑지 _현리신팔실행추정" xfId="3627" xr:uid="{00000000-0005-0000-0000-000041110000}"/>
    <cellStyle name="_적격 _집행갑지 _현리신팔실행추정_■당진iaan-실행예산 토목(-견적예산팀)" xfId="3628" xr:uid="{00000000-0005-0000-0000-000042110000}"/>
    <cellStyle name="_적격 _집행갑지 _현리신팔실행추정_■대구진천iaan - 실행예산 토목(견적예산팀)" xfId="3629" xr:uid="{00000000-0005-0000-0000-000043110000}"/>
    <cellStyle name="_적격 _집행갑지 _현리신팔투찰" xfId="3630" xr:uid="{00000000-0005-0000-0000-000044110000}"/>
    <cellStyle name="_적격 _집행갑지 _현리신팔투찰_■당진iaan-실행예산 토목(-견적예산팀)" xfId="3631" xr:uid="{00000000-0005-0000-0000-000045110000}"/>
    <cellStyle name="_적격 _집행갑지 _현리신팔투찰_■대구진천iaan - 실행예산 토목(견적예산팀)" xfId="3632" xr:uid="{00000000-0005-0000-0000-000046110000}"/>
    <cellStyle name="_적격 _현리신팔실행추정" xfId="3633" xr:uid="{00000000-0005-0000-0000-000047110000}"/>
    <cellStyle name="_적격 _현리신팔실행추정_■당진iaan-실행예산 토목(-견적예산팀)" xfId="3634" xr:uid="{00000000-0005-0000-0000-000048110000}"/>
    <cellStyle name="_적격 _현리신팔실행추정_■대구진천iaan - 실행예산 토목(견적예산팀)" xfId="3635" xr:uid="{00000000-0005-0000-0000-000049110000}"/>
    <cellStyle name="_적격 _현리신팔투찰" xfId="3636" xr:uid="{00000000-0005-0000-0000-00004A110000}"/>
    <cellStyle name="_적격 _현리신팔투찰_■당진iaan-실행예산 토목(-견적예산팀)" xfId="3637" xr:uid="{00000000-0005-0000-0000-00004B110000}"/>
    <cellStyle name="_적격 _현리신팔투찰_■대구진천iaan - 실행예산 토목(견적예산팀)" xfId="3638" xr:uid="{00000000-0005-0000-0000-00004C110000}"/>
    <cellStyle name="_적격(화산) " xfId="3639" xr:uid="{00000000-0005-0000-0000-00004D110000}"/>
    <cellStyle name="_적격(화산) _■당진iaan-실행예산 토목(-견적예산팀)" xfId="3640" xr:uid="{00000000-0005-0000-0000-00004E110000}"/>
    <cellStyle name="_적격(화산) _■대구진천iaan - 실행예산 토목(견적예산팀)" xfId="3641" xr:uid="{00000000-0005-0000-0000-00004F110000}"/>
    <cellStyle name="_적격(화산) _강남순환실행" xfId="3642" xr:uid="{00000000-0005-0000-0000-000050110000}"/>
    <cellStyle name="_적격(화산) _강남순환실행_■당진iaan-실행예산 토목(-견적예산팀)" xfId="3643" xr:uid="{00000000-0005-0000-0000-000051110000}"/>
    <cellStyle name="_적격(화산) _강남순환실행_■대구진천iaan - 실행예산 토목(견적예산팀)" xfId="3644" xr:uid="{00000000-0005-0000-0000-000052110000}"/>
    <cellStyle name="_적격(화산) _거제U-2(3차)" xfId="3645" xr:uid="{00000000-0005-0000-0000-000053110000}"/>
    <cellStyle name="_적격(화산) _거제U-2(3차)_■당진iaan-실행예산 토목(-견적예산팀)" xfId="3646" xr:uid="{00000000-0005-0000-0000-000054110000}"/>
    <cellStyle name="_적격(화산) _거제U-2(3차)_■대구진천iaan - 실행예산 토목(견적예산팀)" xfId="3647" xr:uid="{00000000-0005-0000-0000-000055110000}"/>
    <cellStyle name="_적격(화산) _거제U-2(3차)_거제U-2(3차)" xfId="3648" xr:uid="{00000000-0005-0000-0000-000056110000}"/>
    <cellStyle name="_적격(화산) _거제U-2(3차)_거제U-2(3차)_■당진iaan-실행예산 토목(-견적예산팀)" xfId="3649" xr:uid="{00000000-0005-0000-0000-000057110000}"/>
    <cellStyle name="_적격(화산) _거제U-2(3차)_거제U-2(3차)_■대구진천iaan - 실행예산 토목(견적예산팀)" xfId="3650" xr:uid="{00000000-0005-0000-0000-000058110000}"/>
    <cellStyle name="_적격(화산) _경춘선3실행추정(당초)" xfId="3651" xr:uid="{00000000-0005-0000-0000-000059110000}"/>
    <cellStyle name="_적격(화산) _경춘선3실행추정(당초)_■당진iaan-실행예산 토목(-견적예산팀)" xfId="3652" xr:uid="{00000000-0005-0000-0000-00005A110000}"/>
    <cellStyle name="_적격(화산) _경춘선3실행추정(당초)_■대구진천iaan - 실행예산 토목(견적예산팀)" xfId="3653" xr:uid="{00000000-0005-0000-0000-00005B110000}"/>
    <cellStyle name="_적격(화산) _경춘선3투찰" xfId="3654" xr:uid="{00000000-0005-0000-0000-00005C110000}"/>
    <cellStyle name="_적격(화산) _경춘선3투찰_■당진iaan-실행예산 토목(-견적예산팀)" xfId="3655" xr:uid="{00000000-0005-0000-0000-00005D110000}"/>
    <cellStyle name="_적격(화산) _경춘선3투찰_■대구진천iaan - 실행예산 토목(견적예산팀)" xfId="3656" xr:uid="{00000000-0005-0000-0000-00005E110000}"/>
    <cellStyle name="_적격(화산) _구룡포1" xfId="3657" xr:uid="{00000000-0005-0000-0000-00005F110000}"/>
    <cellStyle name="_적격(화산) _구룡포1_■당진iaan-실행예산 토목(-견적예산팀)" xfId="3658" xr:uid="{00000000-0005-0000-0000-000060110000}"/>
    <cellStyle name="_적격(화산) _구룡포1_■대구진천iaan - 실행예산 토목(견적예산팀)" xfId="3659" xr:uid="{00000000-0005-0000-0000-000061110000}"/>
    <cellStyle name="_적격(화산) _구룡포1_반곡~개야간" xfId="3660" xr:uid="{00000000-0005-0000-0000-000062110000}"/>
    <cellStyle name="_적격(화산) _구룡포1_반곡~개야간_■당진iaan-실행예산 토목(-견적예산팀)" xfId="3661" xr:uid="{00000000-0005-0000-0000-000063110000}"/>
    <cellStyle name="_적격(화산) _구룡포1_반곡~개야간_■대구진천iaan - 실행예산 토목(견적예산팀)" xfId="3662" xr:uid="{00000000-0005-0000-0000-000064110000}"/>
    <cellStyle name="_적격(화산) _김천영동1투찰(363)" xfId="3663" xr:uid="{00000000-0005-0000-0000-000065110000}"/>
    <cellStyle name="_적격(화산) _김천영동1투찰(363)_■당진iaan-실행예산 토목(-견적예산팀)" xfId="3664" xr:uid="{00000000-0005-0000-0000-000066110000}"/>
    <cellStyle name="_적격(화산) _김천영동1투찰(363)_■대구진천iaan - 실행예산 토목(견적예산팀)" xfId="3665" xr:uid="{00000000-0005-0000-0000-000067110000}"/>
    <cellStyle name="_적격(화산) _김천영동1투찰(363)_강남순환실행" xfId="3666" xr:uid="{00000000-0005-0000-0000-000068110000}"/>
    <cellStyle name="_적격(화산) _김천영동1투찰(363)_강남순환실행_■당진iaan-실행예산 토목(-견적예산팀)" xfId="3667" xr:uid="{00000000-0005-0000-0000-000069110000}"/>
    <cellStyle name="_적격(화산) _김천영동1투찰(363)_강남순환실행_■대구진천iaan - 실행예산 토목(견적예산팀)" xfId="3668" xr:uid="{00000000-0005-0000-0000-00006A110000}"/>
    <cellStyle name="_적격(화산) _김천영동1투찰(363)_경춘선3실행추정(당초)" xfId="3669" xr:uid="{00000000-0005-0000-0000-00006B110000}"/>
    <cellStyle name="_적격(화산) _김천영동1투찰(363)_경춘선3실행추정(당초)_■당진iaan-실행예산 토목(-견적예산팀)" xfId="3670" xr:uid="{00000000-0005-0000-0000-00006C110000}"/>
    <cellStyle name="_적격(화산) _김천영동1투찰(363)_경춘선3실행추정(당초)_■대구진천iaan - 실행예산 토목(견적예산팀)" xfId="3671" xr:uid="{00000000-0005-0000-0000-00006D110000}"/>
    <cellStyle name="_적격(화산) _김천영동1투찰(363)_경춘선3투찰" xfId="3672" xr:uid="{00000000-0005-0000-0000-00006E110000}"/>
    <cellStyle name="_적격(화산) _김천영동1투찰(363)_경춘선3투찰_■당진iaan-실행예산 토목(-견적예산팀)" xfId="3673" xr:uid="{00000000-0005-0000-0000-00006F110000}"/>
    <cellStyle name="_적격(화산) _김천영동1투찰(363)_경춘선3투찰_■대구진천iaan - 실행예산 토목(견적예산팀)" xfId="3674" xr:uid="{00000000-0005-0000-0000-000070110000}"/>
    <cellStyle name="_적격(화산) _김천영동1투찰(363)_덕포연하실행추정" xfId="3675" xr:uid="{00000000-0005-0000-0000-000071110000}"/>
    <cellStyle name="_적격(화산) _김천영동1투찰(363)_덕포연하실행추정_■당진iaan-실행예산 토목(-견적예산팀)" xfId="3676" xr:uid="{00000000-0005-0000-0000-000072110000}"/>
    <cellStyle name="_적격(화산) _김천영동1투찰(363)_덕포연하실행추정_■대구진천iaan - 실행예산 토목(견적예산팀)" xfId="3677" xr:uid="{00000000-0005-0000-0000-000073110000}"/>
    <cellStyle name="_적격(화산) _김천영동1투찰(363)_덕포연하투찰" xfId="3678" xr:uid="{00000000-0005-0000-0000-000074110000}"/>
    <cellStyle name="_적격(화산) _김천영동1투찰(363)_덕포연하투찰(최저가)" xfId="3679" xr:uid="{00000000-0005-0000-0000-000075110000}"/>
    <cellStyle name="_적격(화산) _김천영동1투찰(363)_덕포연하투찰(최저가)_■당진iaan-실행예산 토목(-견적예산팀)" xfId="3680" xr:uid="{00000000-0005-0000-0000-000076110000}"/>
    <cellStyle name="_적격(화산) _김천영동1투찰(363)_덕포연하투찰(최저가)_■대구진천iaan - 실행예산 토목(견적예산팀)" xfId="3681" xr:uid="{00000000-0005-0000-0000-000077110000}"/>
    <cellStyle name="_적격(화산) _김천영동1투찰(363)_덕포연하투찰_■당진iaan-실행예산 토목(-견적예산팀)" xfId="3682" xr:uid="{00000000-0005-0000-0000-000078110000}"/>
    <cellStyle name="_적격(화산) _김천영동1투찰(363)_덕포연하투찰_■대구진천iaan - 실행예산 토목(견적예산팀)" xfId="3683" xr:uid="{00000000-0005-0000-0000-000079110000}"/>
    <cellStyle name="_적격(화산) _김천영동1투찰(363)_보령우회투찰" xfId="3684" xr:uid="{00000000-0005-0000-0000-00007A110000}"/>
    <cellStyle name="_적격(화산) _김천영동1투찰(363)_보령우회투찰_■당진iaan-실행예산 토목(-견적예산팀)" xfId="3685" xr:uid="{00000000-0005-0000-0000-00007B110000}"/>
    <cellStyle name="_적격(화산) _김천영동1투찰(363)_보령우회투찰_■대구진천iaan - 실행예산 토목(견적예산팀)" xfId="3686" xr:uid="{00000000-0005-0000-0000-00007C110000}"/>
    <cellStyle name="_적격(화산) _김천영동1투찰(363)_장안발안실행추정" xfId="3687" xr:uid="{00000000-0005-0000-0000-00007D110000}"/>
    <cellStyle name="_적격(화산) _김천영동1투찰(363)_장안발안실행추정_■당진iaan-실행예산 토목(-견적예산팀)" xfId="3688" xr:uid="{00000000-0005-0000-0000-00007E110000}"/>
    <cellStyle name="_적격(화산) _김천영동1투찰(363)_장안발안실행추정_■대구진천iaan - 실행예산 토목(견적예산팀)" xfId="3689" xr:uid="{00000000-0005-0000-0000-00007F110000}"/>
    <cellStyle name="_적격(화산) _김천영동1투찰(363)_장안발안투찰" xfId="3690" xr:uid="{00000000-0005-0000-0000-000080110000}"/>
    <cellStyle name="_적격(화산) _김천영동1투찰(363)_장안발안투찰_■당진iaan-실행예산 토목(-견적예산팀)" xfId="3691" xr:uid="{00000000-0005-0000-0000-000081110000}"/>
    <cellStyle name="_적격(화산) _김천영동1투찰(363)_장안발안투찰_■대구진천iaan - 실행예산 토목(견적예산팀)" xfId="3692" xr:uid="{00000000-0005-0000-0000-000082110000}"/>
    <cellStyle name="_적격(화산) _김천영동1투찰(363)_현리신팔실행추정" xfId="3693" xr:uid="{00000000-0005-0000-0000-000083110000}"/>
    <cellStyle name="_적격(화산) _김천영동1투찰(363)_현리신팔실행추정_■당진iaan-실행예산 토목(-견적예산팀)" xfId="3694" xr:uid="{00000000-0005-0000-0000-000084110000}"/>
    <cellStyle name="_적격(화산) _김천영동1투찰(363)_현리신팔실행추정_■대구진천iaan - 실행예산 토목(견적예산팀)" xfId="3695" xr:uid="{00000000-0005-0000-0000-000085110000}"/>
    <cellStyle name="_적격(화산) _김천영동1투찰(363)_현리신팔투찰" xfId="3696" xr:uid="{00000000-0005-0000-0000-000086110000}"/>
    <cellStyle name="_적격(화산) _김천영동1투찰(363)_현리신팔투찰_■당진iaan-실행예산 토목(-견적예산팀)" xfId="3697" xr:uid="{00000000-0005-0000-0000-000087110000}"/>
    <cellStyle name="_적격(화산) _김천영동1투찰(363)_현리신팔투찰_■대구진천iaan - 실행예산 토목(견적예산팀)" xfId="3698" xr:uid="{00000000-0005-0000-0000-000088110000}"/>
    <cellStyle name="_적격(화산) _당진대전1투찰" xfId="3699" xr:uid="{00000000-0005-0000-0000-000089110000}"/>
    <cellStyle name="_적격(화산) _당진대전1투찰_■당진iaan-실행예산 토목(-견적예산팀)" xfId="3700" xr:uid="{00000000-0005-0000-0000-00008A110000}"/>
    <cellStyle name="_적격(화산) _당진대전1투찰_■대구진천iaan - 실행예산 토목(견적예산팀)" xfId="3701" xr:uid="{00000000-0005-0000-0000-00008B110000}"/>
    <cellStyle name="_적격(화산) _당진대전1투찰_강남순환실행" xfId="3702" xr:uid="{00000000-0005-0000-0000-00008C110000}"/>
    <cellStyle name="_적격(화산) _당진대전1투찰_강남순환실행_■당진iaan-실행예산 토목(-견적예산팀)" xfId="3703" xr:uid="{00000000-0005-0000-0000-00008D110000}"/>
    <cellStyle name="_적격(화산) _당진대전1투찰_강남순환실행_■대구진천iaan - 실행예산 토목(견적예산팀)" xfId="3704" xr:uid="{00000000-0005-0000-0000-00008E110000}"/>
    <cellStyle name="_적격(화산) _당진대전1투찰_경춘선3실행추정(당초)" xfId="3705" xr:uid="{00000000-0005-0000-0000-00008F110000}"/>
    <cellStyle name="_적격(화산) _당진대전1투찰_경춘선3실행추정(당초)_■당진iaan-실행예산 토목(-견적예산팀)" xfId="3706" xr:uid="{00000000-0005-0000-0000-000090110000}"/>
    <cellStyle name="_적격(화산) _당진대전1투찰_경춘선3실행추정(당초)_■대구진천iaan - 실행예산 토목(견적예산팀)" xfId="3707" xr:uid="{00000000-0005-0000-0000-000091110000}"/>
    <cellStyle name="_적격(화산) _당진대전1투찰_경춘선3투찰" xfId="3708" xr:uid="{00000000-0005-0000-0000-000092110000}"/>
    <cellStyle name="_적격(화산) _당진대전1투찰_경춘선3투찰_■당진iaan-실행예산 토목(-견적예산팀)" xfId="3709" xr:uid="{00000000-0005-0000-0000-000093110000}"/>
    <cellStyle name="_적격(화산) _당진대전1투찰_경춘선3투찰_■대구진천iaan - 실행예산 토목(견적예산팀)" xfId="3710" xr:uid="{00000000-0005-0000-0000-000094110000}"/>
    <cellStyle name="_적격(화산) _당진대전1투찰_덕포연하실행추정" xfId="3711" xr:uid="{00000000-0005-0000-0000-000095110000}"/>
    <cellStyle name="_적격(화산) _당진대전1투찰_덕포연하실행추정_■당진iaan-실행예산 토목(-견적예산팀)" xfId="3712" xr:uid="{00000000-0005-0000-0000-000096110000}"/>
    <cellStyle name="_적격(화산) _당진대전1투찰_덕포연하실행추정_■대구진천iaan - 실행예산 토목(견적예산팀)" xfId="3713" xr:uid="{00000000-0005-0000-0000-000097110000}"/>
    <cellStyle name="_적격(화산) _당진대전1투찰_덕포연하투찰" xfId="3714" xr:uid="{00000000-0005-0000-0000-000098110000}"/>
    <cellStyle name="_적격(화산) _당진대전1투찰_덕포연하투찰(최저가)" xfId="3715" xr:uid="{00000000-0005-0000-0000-000099110000}"/>
    <cellStyle name="_적격(화산) _당진대전1투찰_덕포연하투찰(최저가)_■당진iaan-실행예산 토목(-견적예산팀)" xfId="3716" xr:uid="{00000000-0005-0000-0000-00009A110000}"/>
    <cellStyle name="_적격(화산) _당진대전1투찰_덕포연하투찰(최저가)_■대구진천iaan - 실행예산 토목(견적예산팀)" xfId="3717" xr:uid="{00000000-0005-0000-0000-00009B110000}"/>
    <cellStyle name="_적격(화산) _당진대전1투찰_덕포연하투찰_■당진iaan-실행예산 토목(-견적예산팀)" xfId="3718" xr:uid="{00000000-0005-0000-0000-00009C110000}"/>
    <cellStyle name="_적격(화산) _당진대전1투찰_덕포연하투찰_■대구진천iaan - 실행예산 토목(견적예산팀)" xfId="3719" xr:uid="{00000000-0005-0000-0000-00009D110000}"/>
    <cellStyle name="_적격(화산) _당진대전1투찰_보령우회투찰" xfId="3720" xr:uid="{00000000-0005-0000-0000-00009E110000}"/>
    <cellStyle name="_적격(화산) _당진대전1투찰_보령우회투찰_■당진iaan-실행예산 토목(-견적예산팀)" xfId="3721" xr:uid="{00000000-0005-0000-0000-00009F110000}"/>
    <cellStyle name="_적격(화산) _당진대전1투찰_보령우회투찰_■대구진천iaan - 실행예산 토목(견적예산팀)" xfId="3722" xr:uid="{00000000-0005-0000-0000-0000A0110000}"/>
    <cellStyle name="_적격(화산) _당진대전1투찰_장안발안실행추정" xfId="3723" xr:uid="{00000000-0005-0000-0000-0000A1110000}"/>
    <cellStyle name="_적격(화산) _당진대전1투찰_장안발안실행추정_■당진iaan-실행예산 토목(-견적예산팀)" xfId="3724" xr:uid="{00000000-0005-0000-0000-0000A2110000}"/>
    <cellStyle name="_적격(화산) _당진대전1투찰_장안발안실행추정_■대구진천iaan - 실행예산 토목(견적예산팀)" xfId="3725" xr:uid="{00000000-0005-0000-0000-0000A3110000}"/>
    <cellStyle name="_적격(화산) _당진대전1투찰_장안발안투찰" xfId="3726" xr:uid="{00000000-0005-0000-0000-0000A4110000}"/>
    <cellStyle name="_적격(화산) _당진대전1투찰_장안발안투찰_■당진iaan-실행예산 토목(-견적예산팀)" xfId="3727" xr:uid="{00000000-0005-0000-0000-0000A5110000}"/>
    <cellStyle name="_적격(화산) _당진대전1투찰_장안발안투찰_■대구진천iaan - 실행예산 토목(견적예산팀)" xfId="3728" xr:uid="{00000000-0005-0000-0000-0000A6110000}"/>
    <cellStyle name="_적격(화산) _당진대전1투찰_현리신팔실행추정" xfId="3729" xr:uid="{00000000-0005-0000-0000-0000A7110000}"/>
    <cellStyle name="_적격(화산) _당진대전1투찰_현리신팔실행추정_■당진iaan-실행예산 토목(-견적예산팀)" xfId="3730" xr:uid="{00000000-0005-0000-0000-0000A8110000}"/>
    <cellStyle name="_적격(화산) _당진대전1투찰_현리신팔실행추정_■대구진천iaan - 실행예산 토목(견적예산팀)" xfId="3731" xr:uid="{00000000-0005-0000-0000-0000A9110000}"/>
    <cellStyle name="_적격(화산) _당진대전1투찰_현리신팔투찰" xfId="3732" xr:uid="{00000000-0005-0000-0000-0000AA110000}"/>
    <cellStyle name="_적격(화산) _당진대전1투찰_현리신팔투찰_■당진iaan-실행예산 토목(-견적예산팀)" xfId="3733" xr:uid="{00000000-0005-0000-0000-0000AB110000}"/>
    <cellStyle name="_적격(화산) _당진대전1투찰_현리신팔투찰_■대구진천iaan - 실행예산 토목(견적예산팀)" xfId="3734" xr:uid="{00000000-0005-0000-0000-0000AC110000}"/>
    <cellStyle name="_적격(화산) _덕포연하실행추정" xfId="3735" xr:uid="{00000000-0005-0000-0000-0000AD110000}"/>
    <cellStyle name="_적격(화산) _덕포연하실행추정_■당진iaan-실행예산 토목(-견적예산팀)" xfId="3736" xr:uid="{00000000-0005-0000-0000-0000AE110000}"/>
    <cellStyle name="_적격(화산) _덕포연하실행추정_■대구진천iaan - 실행예산 토목(견적예산팀)" xfId="3737" xr:uid="{00000000-0005-0000-0000-0000AF110000}"/>
    <cellStyle name="_적격(화산) _덕포연하투찰" xfId="3738" xr:uid="{00000000-0005-0000-0000-0000B0110000}"/>
    <cellStyle name="_적격(화산) _덕포연하투찰(최저가)" xfId="3739" xr:uid="{00000000-0005-0000-0000-0000B1110000}"/>
    <cellStyle name="_적격(화산) _덕포연하투찰(최저가)_■당진iaan-실행예산 토목(-견적예산팀)" xfId="3740" xr:uid="{00000000-0005-0000-0000-0000B2110000}"/>
    <cellStyle name="_적격(화산) _덕포연하투찰(최저가)_■대구진천iaan - 실행예산 토목(견적예산팀)" xfId="3741" xr:uid="{00000000-0005-0000-0000-0000B3110000}"/>
    <cellStyle name="_적격(화산) _덕포연하투찰_■당진iaan-실행예산 토목(-견적예산팀)" xfId="3742" xr:uid="{00000000-0005-0000-0000-0000B4110000}"/>
    <cellStyle name="_적격(화산) _덕포연하투찰_■대구진천iaan - 실행예산 토목(견적예산팀)" xfId="3743" xr:uid="{00000000-0005-0000-0000-0000B5110000}"/>
    <cellStyle name="_적격(화산) _반곡~개야간" xfId="3744" xr:uid="{00000000-0005-0000-0000-0000B6110000}"/>
    <cellStyle name="_적격(화산) _반곡~개야간_■당진iaan-실행예산 토목(-견적예산팀)" xfId="3745" xr:uid="{00000000-0005-0000-0000-0000B7110000}"/>
    <cellStyle name="_적격(화산) _반곡~개야간_■대구진천iaan - 실행예산 토목(견적예산팀)" xfId="3746" xr:uid="{00000000-0005-0000-0000-0000B8110000}"/>
    <cellStyle name="_적격(화산) _보령우회투찰" xfId="3747" xr:uid="{00000000-0005-0000-0000-0000B9110000}"/>
    <cellStyle name="_적격(화산) _보령우회투찰_■당진iaan-실행예산 토목(-견적예산팀)" xfId="3748" xr:uid="{00000000-0005-0000-0000-0000BA110000}"/>
    <cellStyle name="_적격(화산) _보령우회투찰_■대구진천iaan - 실행예산 토목(견적예산팀)" xfId="3749" xr:uid="{00000000-0005-0000-0000-0000BB110000}"/>
    <cellStyle name="_적격(화산) _안산현설" xfId="3750" xr:uid="{00000000-0005-0000-0000-0000BC110000}"/>
    <cellStyle name="_적격(화산) _안산현설_안산현설" xfId="3751" xr:uid="{00000000-0005-0000-0000-0000BD110000}"/>
    <cellStyle name="_적격(화산) _일신건영설계변경" xfId="3752" xr:uid="{00000000-0005-0000-0000-0000BE110000}"/>
    <cellStyle name="_적격(화산) _장안발안실행추정" xfId="3753" xr:uid="{00000000-0005-0000-0000-0000BF110000}"/>
    <cellStyle name="_적격(화산) _장안발안실행추정_■당진iaan-실행예산 토목(-견적예산팀)" xfId="3754" xr:uid="{00000000-0005-0000-0000-0000C0110000}"/>
    <cellStyle name="_적격(화산) _장안발안실행추정_■대구진천iaan - 실행예산 토목(견적예산팀)" xfId="3755" xr:uid="{00000000-0005-0000-0000-0000C1110000}"/>
    <cellStyle name="_적격(화산) _장안발안투찰" xfId="3756" xr:uid="{00000000-0005-0000-0000-0000C2110000}"/>
    <cellStyle name="_적격(화산) _장안발안투찰_■당진iaan-실행예산 토목(-견적예산팀)" xfId="3757" xr:uid="{00000000-0005-0000-0000-0000C3110000}"/>
    <cellStyle name="_적격(화산) _장안발안투찰_■대구진천iaan - 실행예산 토목(견적예산팀)" xfId="3758" xr:uid="{00000000-0005-0000-0000-0000C4110000}"/>
    <cellStyle name="_적격(화산) _진월 공내역서" xfId="3759" xr:uid="{00000000-0005-0000-0000-0000C5110000}"/>
    <cellStyle name="_적격(화산) _진월 공내역서_■당진iaan-실행예산 토목(-견적예산팀)" xfId="3760" xr:uid="{00000000-0005-0000-0000-0000C6110000}"/>
    <cellStyle name="_적격(화산) _진월 공내역서_■대구진천iaan - 실행예산 토목(견적예산팀)" xfId="3761" xr:uid="{00000000-0005-0000-0000-0000C7110000}"/>
    <cellStyle name="_적격(화산) _현리신팔실행추정" xfId="3762" xr:uid="{00000000-0005-0000-0000-0000C8110000}"/>
    <cellStyle name="_적격(화산) _현리신팔실행추정_■당진iaan-실행예산 토목(-견적예산팀)" xfId="3763" xr:uid="{00000000-0005-0000-0000-0000C9110000}"/>
    <cellStyle name="_적격(화산) _현리신팔실행추정_■대구진천iaan - 실행예산 토목(견적예산팀)" xfId="3764" xr:uid="{00000000-0005-0000-0000-0000CA110000}"/>
    <cellStyle name="_적격(화산) _현리신팔투찰" xfId="3765" xr:uid="{00000000-0005-0000-0000-0000CB110000}"/>
    <cellStyle name="_적격(화산) _현리신팔투찰_■당진iaan-실행예산 토목(-견적예산팀)" xfId="3766" xr:uid="{00000000-0005-0000-0000-0000CC110000}"/>
    <cellStyle name="_적격(화산) _현리신팔투찰_■대구진천iaan - 실행예산 토목(견적예산팀)" xfId="3767" xr:uid="{00000000-0005-0000-0000-0000CD110000}"/>
    <cellStyle name="_전주시관내(이서~용정)건설공사(신화)" xfId="3768" xr:uid="{00000000-0005-0000-0000-0000CE110000}"/>
    <cellStyle name="_제목" xfId="3769" xr:uid="{00000000-0005-0000-0000-0000CF110000}"/>
    <cellStyle name="_제목_내역서" xfId="3770" xr:uid="{00000000-0005-0000-0000-0000D0110000}"/>
    <cellStyle name="_조원고" xfId="3771" xr:uid="{00000000-0005-0000-0000-0000D1110000}"/>
    <cellStyle name="_중림내역표지" xfId="3772" xr:uid="{00000000-0005-0000-0000-0000D2110000}"/>
    <cellStyle name="_중앙선8(업체발송)" xfId="3773" xr:uid="{00000000-0005-0000-0000-0000D3110000}"/>
    <cellStyle name="_중앙선8(업체발송)_■당진iaan-실행예산 토목(-견적예산팀)" xfId="3774" xr:uid="{00000000-0005-0000-0000-0000D4110000}"/>
    <cellStyle name="_중앙선8(업체발송)_■대구진천iaan - 실행예산 토목(견적예산팀)" xfId="3775" xr:uid="{00000000-0005-0000-0000-0000D5110000}"/>
    <cellStyle name="_중역업무구분(2004-1)" xfId="3776" xr:uid="{00000000-0005-0000-0000-0000D6110000}"/>
    <cellStyle name="_증감분석양식" xfId="3777" xr:uid="{00000000-0005-0000-0000-0000D7110000}"/>
    <cellStyle name="_지정과제1분기실적(확정990408)" xfId="3778" xr:uid="{00000000-0005-0000-0000-0000D8110000}"/>
    <cellStyle name="_지정과제1분기실적(확정990408)_1" xfId="3779" xr:uid="{00000000-0005-0000-0000-0000D9110000}"/>
    <cellStyle name="_지정과제2차심의list" xfId="3780" xr:uid="{00000000-0005-0000-0000-0000DA110000}"/>
    <cellStyle name="_지정과제2차심의list_1" xfId="3781" xr:uid="{00000000-0005-0000-0000-0000DB110000}"/>
    <cellStyle name="_지정과제2차심의list_2" xfId="3782" xr:uid="{00000000-0005-0000-0000-0000DC110000}"/>
    <cellStyle name="_지정과제2차심의결과" xfId="3783" xr:uid="{00000000-0005-0000-0000-0000DD110000}"/>
    <cellStyle name="_지정과제2차심의결과(금액조정후최종)" xfId="3784" xr:uid="{00000000-0005-0000-0000-0000DE110000}"/>
    <cellStyle name="_지정과제2차심의결과(금액조정후최종)_1" xfId="3785" xr:uid="{00000000-0005-0000-0000-0000DF110000}"/>
    <cellStyle name="_지정과제2차심의결과(금액조정후최종)_1_경영개선실적보고(전주공장)" xfId="3786" xr:uid="{00000000-0005-0000-0000-0000E0110000}"/>
    <cellStyle name="_지정과제2차심의결과(금액조정후최종)_1_별첨1_2" xfId="3787" xr:uid="{00000000-0005-0000-0000-0000E1110000}"/>
    <cellStyle name="_지정과제2차심의결과(금액조정후최종)_1_제안과제집계표(공장전체)" xfId="3788" xr:uid="{00000000-0005-0000-0000-0000E2110000}"/>
    <cellStyle name="_지정과제2차심의결과(금액조정후최종)_경영개선실적보고(전주공장)" xfId="3789" xr:uid="{00000000-0005-0000-0000-0000E3110000}"/>
    <cellStyle name="_지정과제2차심의결과(금액조정후최종)_별첨1_2" xfId="3790" xr:uid="{00000000-0005-0000-0000-0000E4110000}"/>
    <cellStyle name="_지정과제2차심의결과(금액조정후최종)_제안과제집계표(공장전체)" xfId="3791" xr:uid="{00000000-0005-0000-0000-0000E5110000}"/>
    <cellStyle name="_지정과제2차심의결과_1" xfId="3792" xr:uid="{00000000-0005-0000-0000-0000E6110000}"/>
    <cellStyle name="_진월 공내역서" xfId="3793" xr:uid="{00000000-0005-0000-0000-0000E7110000}"/>
    <cellStyle name="_진월 공내역서_■당진iaan-실행예산 토목(-견적예산팀)" xfId="3794" xr:uid="{00000000-0005-0000-0000-0000E8110000}"/>
    <cellStyle name="_진월 공내역서_■대구진천iaan - 실행예산 토목(견적예산팀)" xfId="3795" xr:uid="{00000000-0005-0000-0000-0000E9110000}"/>
    <cellStyle name="_진주푸르지오실행예산내역서(FINAL-현장용)" xfId="3796" xr:uid="{00000000-0005-0000-0000-0000EA110000}"/>
    <cellStyle name="_집계" xfId="3797" xr:uid="{00000000-0005-0000-0000-0000EB110000}"/>
    <cellStyle name="_집중관리(981231)" xfId="3798" xr:uid="{00000000-0005-0000-0000-0000EC110000}"/>
    <cellStyle name="_집중관리(981231)_1" xfId="3799" xr:uid="{00000000-0005-0000-0000-0000ED110000}"/>
    <cellStyle name="_집중관리(지정과제및 양식)" xfId="3800" xr:uid="{00000000-0005-0000-0000-0000EE110000}"/>
    <cellStyle name="_집중관리(지정과제및 양식)_1" xfId="3801" xr:uid="{00000000-0005-0000-0000-0000EF110000}"/>
    <cellStyle name="_집행갑지 " xfId="3802" xr:uid="{00000000-0005-0000-0000-0000F0110000}"/>
    <cellStyle name="_집행갑지 _■당진iaan-실행예산 토목(-견적예산팀)" xfId="3803" xr:uid="{00000000-0005-0000-0000-0000F1110000}"/>
    <cellStyle name="_집행갑지 _■대구진천iaan - 실행예산 토목(견적예산팀)" xfId="3804" xr:uid="{00000000-0005-0000-0000-0000F2110000}"/>
    <cellStyle name="_집행갑지 _강남순환실행" xfId="3805" xr:uid="{00000000-0005-0000-0000-0000F3110000}"/>
    <cellStyle name="_집행갑지 _강남순환실행_■당진iaan-실행예산 토목(-견적예산팀)" xfId="3806" xr:uid="{00000000-0005-0000-0000-0000F4110000}"/>
    <cellStyle name="_집행갑지 _강남순환실행_■대구진천iaan - 실행예산 토목(견적예산팀)" xfId="3807" xr:uid="{00000000-0005-0000-0000-0000F5110000}"/>
    <cellStyle name="_집행갑지 _경춘선3실행추정(당초)" xfId="3808" xr:uid="{00000000-0005-0000-0000-0000F6110000}"/>
    <cellStyle name="_집행갑지 _경춘선3실행추정(당초)_■당진iaan-실행예산 토목(-견적예산팀)" xfId="3809" xr:uid="{00000000-0005-0000-0000-0000F7110000}"/>
    <cellStyle name="_집행갑지 _경춘선3실행추정(당초)_■대구진천iaan - 실행예산 토목(견적예산팀)" xfId="3810" xr:uid="{00000000-0005-0000-0000-0000F8110000}"/>
    <cellStyle name="_집행갑지 _경춘선3투찰" xfId="3811" xr:uid="{00000000-0005-0000-0000-0000F9110000}"/>
    <cellStyle name="_집행갑지 _경춘선3투찰_■당진iaan-실행예산 토목(-견적예산팀)" xfId="3812" xr:uid="{00000000-0005-0000-0000-0000FA110000}"/>
    <cellStyle name="_집행갑지 _경춘선3투찰_■대구진천iaan - 실행예산 토목(견적예산팀)" xfId="3813" xr:uid="{00000000-0005-0000-0000-0000FB110000}"/>
    <cellStyle name="_집행갑지 _구룡포1" xfId="3814" xr:uid="{00000000-0005-0000-0000-0000FC110000}"/>
    <cellStyle name="_집행갑지 _구룡포1_■당진iaan-실행예산 토목(-견적예산팀)" xfId="3815" xr:uid="{00000000-0005-0000-0000-0000FD110000}"/>
    <cellStyle name="_집행갑지 _구룡포1_■대구진천iaan - 실행예산 토목(견적예산팀)" xfId="3816" xr:uid="{00000000-0005-0000-0000-0000FE110000}"/>
    <cellStyle name="_집행갑지 _구룡포1_반곡~개야간" xfId="3817" xr:uid="{00000000-0005-0000-0000-0000FF110000}"/>
    <cellStyle name="_집행갑지 _구룡포1_반곡~개야간_■당진iaan-실행예산 토목(-견적예산팀)" xfId="3818" xr:uid="{00000000-0005-0000-0000-000000120000}"/>
    <cellStyle name="_집행갑지 _구룡포1_반곡~개야간_■대구진천iaan - 실행예산 토목(견적예산팀)" xfId="3819" xr:uid="{00000000-0005-0000-0000-000001120000}"/>
    <cellStyle name="_집행갑지 _김천영동1투찰(363)" xfId="3820" xr:uid="{00000000-0005-0000-0000-000002120000}"/>
    <cellStyle name="_집행갑지 _김천영동1투찰(363)_■당진iaan-실행예산 토목(-견적예산팀)" xfId="3821" xr:uid="{00000000-0005-0000-0000-000003120000}"/>
    <cellStyle name="_집행갑지 _김천영동1투찰(363)_■대구진천iaan - 실행예산 토목(견적예산팀)" xfId="3822" xr:uid="{00000000-0005-0000-0000-000004120000}"/>
    <cellStyle name="_집행갑지 _김천영동1투찰(363)_강남순환실행" xfId="3823" xr:uid="{00000000-0005-0000-0000-000005120000}"/>
    <cellStyle name="_집행갑지 _김천영동1투찰(363)_강남순환실행_■당진iaan-실행예산 토목(-견적예산팀)" xfId="3824" xr:uid="{00000000-0005-0000-0000-000006120000}"/>
    <cellStyle name="_집행갑지 _김천영동1투찰(363)_강남순환실행_■대구진천iaan - 실행예산 토목(견적예산팀)" xfId="3825" xr:uid="{00000000-0005-0000-0000-000007120000}"/>
    <cellStyle name="_집행갑지 _김천영동1투찰(363)_경춘선3실행추정(당초)" xfId="3826" xr:uid="{00000000-0005-0000-0000-000008120000}"/>
    <cellStyle name="_집행갑지 _김천영동1투찰(363)_경춘선3실행추정(당초)_■당진iaan-실행예산 토목(-견적예산팀)" xfId="3827" xr:uid="{00000000-0005-0000-0000-000009120000}"/>
    <cellStyle name="_집행갑지 _김천영동1투찰(363)_경춘선3실행추정(당초)_■대구진천iaan - 실행예산 토목(견적예산팀)" xfId="3828" xr:uid="{00000000-0005-0000-0000-00000A120000}"/>
    <cellStyle name="_집행갑지 _김천영동1투찰(363)_경춘선3투찰" xfId="3829" xr:uid="{00000000-0005-0000-0000-00000B120000}"/>
    <cellStyle name="_집행갑지 _김천영동1투찰(363)_경춘선3투찰_■당진iaan-실행예산 토목(-견적예산팀)" xfId="3830" xr:uid="{00000000-0005-0000-0000-00000C120000}"/>
    <cellStyle name="_집행갑지 _김천영동1투찰(363)_경춘선3투찰_■대구진천iaan - 실행예산 토목(견적예산팀)" xfId="3831" xr:uid="{00000000-0005-0000-0000-00000D120000}"/>
    <cellStyle name="_집행갑지 _김천영동1투찰(363)_덕포연하실행추정" xfId="3832" xr:uid="{00000000-0005-0000-0000-00000E120000}"/>
    <cellStyle name="_집행갑지 _김천영동1투찰(363)_덕포연하실행추정_■당진iaan-실행예산 토목(-견적예산팀)" xfId="3833" xr:uid="{00000000-0005-0000-0000-00000F120000}"/>
    <cellStyle name="_집행갑지 _김천영동1투찰(363)_덕포연하실행추정_■대구진천iaan - 실행예산 토목(견적예산팀)" xfId="3834" xr:uid="{00000000-0005-0000-0000-000010120000}"/>
    <cellStyle name="_집행갑지 _김천영동1투찰(363)_덕포연하투찰" xfId="3835" xr:uid="{00000000-0005-0000-0000-000011120000}"/>
    <cellStyle name="_집행갑지 _김천영동1투찰(363)_덕포연하투찰(최저가)" xfId="3836" xr:uid="{00000000-0005-0000-0000-000012120000}"/>
    <cellStyle name="_집행갑지 _김천영동1투찰(363)_덕포연하투찰(최저가)_■당진iaan-실행예산 토목(-견적예산팀)" xfId="3837" xr:uid="{00000000-0005-0000-0000-000013120000}"/>
    <cellStyle name="_집행갑지 _김천영동1투찰(363)_덕포연하투찰(최저가)_■대구진천iaan - 실행예산 토목(견적예산팀)" xfId="3838" xr:uid="{00000000-0005-0000-0000-000014120000}"/>
    <cellStyle name="_집행갑지 _김천영동1투찰(363)_덕포연하투찰_■당진iaan-실행예산 토목(-견적예산팀)" xfId="3839" xr:uid="{00000000-0005-0000-0000-000015120000}"/>
    <cellStyle name="_집행갑지 _김천영동1투찰(363)_덕포연하투찰_■대구진천iaan - 실행예산 토목(견적예산팀)" xfId="3840" xr:uid="{00000000-0005-0000-0000-000016120000}"/>
    <cellStyle name="_집행갑지 _김천영동1투찰(363)_보령우회투찰" xfId="3841" xr:uid="{00000000-0005-0000-0000-000017120000}"/>
    <cellStyle name="_집행갑지 _김천영동1투찰(363)_보령우회투찰_■당진iaan-실행예산 토목(-견적예산팀)" xfId="3842" xr:uid="{00000000-0005-0000-0000-000018120000}"/>
    <cellStyle name="_집행갑지 _김천영동1투찰(363)_보령우회투찰_■대구진천iaan - 실행예산 토목(견적예산팀)" xfId="3843" xr:uid="{00000000-0005-0000-0000-000019120000}"/>
    <cellStyle name="_집행갑지 _김천영동1투찰(363)_장안발안실행추정" xfId="3844" xr:uid="{00000000-0005-0000-0000-00001A120000}"/>
    <cellStyle name="_집행갑지 _김천영동1투찰(363)_장안발안실행추정_■당진iaan-실행예산 토목(-견적예산팀)" xfId="3845" xr:uid="{00000000-0005-0000-0000-00001B120000}"/>
    <cellStyle name="_집행갑지 _김천영동1투찰(363)_장안발안실행추정_■대구진천iaan - 실행예산 토목(견적예산팀)" xfId="3846" xr:uid="{00000000-0005-0000-0000-00001C120000}"/>
    <cellStyle name="_집행갑지 _김천영동1투찰(363)_장안발안투찰" xfId="3847" xr:uid="{00000000-0005-0000-0000-00001D120000}"/>
    <cellStyle name="_집행갑지 _김천영동1투찰(363)_장안발안투찰_■당진iaan-실행예산 토목(-견적예산팀)" xfId="3848" xr:uid="{00000000-0005-0000-0000-00001E120000}"/>
    <cellStyle name="_집행갑지 _김천영동1투찰(363)_장안발안투찰_■대구진천iaan - 실행예산 토목(견적예산팀)" xfId="3849" xr:uid="{00000000-0005-0000-0000-00001F120000}"/>
    <cellStyle name="_집행갑지 _김천영동1투찰(363)_현리신팔실행추정" xfId="3850" xr:uid="{00000000-0005-0000-0000-000020120000}"/>
    <cellStyle name="_집행갑지 _김천영동1투찰(363)_현리신팔실행추정_■당진iaan-실행예산 토목(-견적예산팀)" xfId="3851" xr:uid="{00000000-0005-0000-0000-000021120000}"/>
    <cellStyle name="_집행갑지 _김천영동1투찰(363)_현리신팔실행추정_■대구진천iaan - 실행예산 토목(견적예산팀)" xfId="3852" xr:uid="{00000000-0005-0000-0000-000022120000}"/>
    <cellStyle name="_집행갑지 _김천영동1투찰(363)_현리신팔투찰" xfId="3853" xr:uid="{00000000-0005-0000-0000-000023120000}"/>
    <cellStyle name="_집행갑지 _김천영동1투찰(363)_현리신팔투찰_■당진iaan-실행예산 토목(-견적예산팀)" xfId="3854" xr:uid="{00000000-0005-0000-0000-000024120000}"/>
    <cellStyle name="_집행갑지 _김천영동1투찰(363)_현리신팔투찰_■대구진천iaan - 실행예산 토목(견적예산팀)" xfId="3855" xr:uid="{00000000-0005-0000-0000-000025120000}"/>
    <cellStyle name="_집행갑지 _당진대전1투찰" xfId="3856" xr:uid="{00000000-0005-0000-0000-000026120000}"/>
    <cellStyle name="_집행갑지 _당진대전1투찰_■당진iaan-실행예산 토목(-견적예산팀)" xfId="3857" xr:uid="{00000000-0005-0000-0000-000027120000}"/>
    <cellStyle name="_집행갑지 _당진대전1투찰_■대구진천iaan - 실행예산 토목(견적예산팀)" xfId="3858" xr:uid="{00000000-0005-0000-0000-000028120000}"/>
    <cellStyle name="_집행갑지 _당진대전1투찰_강남순환실행" xfId="3859" xr:uid="{00000000-0005-0000-0000-000029120000}"/>
    <cellStyle name="_집행갑지 _당진대전1투찰_강남순환실행_■당진iaan-실행예산 토목(-견적예산팀)" xfId="3860" xr:uid="{00000000-0005-0000-0000-00002A120000}"/>
    <cellStyle name="_집행갑지 _당진대전1투찰_강남순환실행_■대구진천iaan - 실행예산 토목(견적예산팀)" xfId="3861" xr:uid="{00000000-0005-0000-0000-00002B120000}"/>
    <cellStyle name="_집행갑지 _당진대전1투찰_경춘선3실행추정(당초)" xfId="3862" xr:uid="{00000000-0005-0000-0000-00002C120000}"/>
    <cellStyle name="_집행갑지 _당진대전1투찰_경춘선3실행추정(당초)_■당진iaan-실행예산 토목(-견적예산팀)" xfId="3863" xr:uid="{00000000-0005-0000-0000-00002D120000}"/>
    <cellStyle name="_집행갑지 _당진대전1투찰_경춘선3실행추정(당초)_■대구진천iaan - 실행예산 토목(견적예산팀)" xfId="3864" xr:uid="{00000000-0005-0000-0000-00002E120000}"/>
    <cellStyle name="_집행갑지 _당진대전1투찰_경춘선3투찰" xfId="3865" xr:uid="{00000000-0005-0000-0000-00002F120000}"/>
    <cellStyle name="_집행갑지 _당진대전1투찰_경춘선3투찰_■당진iaan-실행예산 토목(-견적예산팀)" xfId="3866" xr:uid="{00000000-0005-0000-0000-000030120000}"/>
    <cellStyle name="_집행갑지 _당진대전1투찰_경춘선3투찰_■대구진천iaan - 실행예산 토목(견적예산팀)" xfId="3867" xr:uid="{00000000-0005-0000-0000-000031120000}"/>
    <cellStyle name="_집행갑지 _당진대전1투찰_덕포연하실행추정" xfId="3868" xr:uid="{00000000-0005-0000-0000-000032120000}"/>
    <cellStyle name="_집행갑지 _당진대전1투찰_덕포연하실행추정_■당진iaan-실행예산 토목(-견적예산팀)" xfId="3869" xr:uid="{00000000-0005-0000-0000-000033120000}"/>
    <cellStyle name="_집행갑지 _당진대전1투찰_덕포연하실행추정_■대구진천iaan - 실행예산 토목(견적예산팀)" xfId="3870" xr:uid="{00000000-0005-0000-0000-000034120000}"/>
    <cellStyle name="_집행갑지 _당진대전1투찰_덕포연하투찰" xfId="3871" xr:uid="{00000000-0005-0000-0000-000035120000}"/>
    <cellStyle name="_집행갑지 _당진대전1투찰_덕포연하투찰(최저가)" xfId="3872" xr:uid="{00000000-0005-0000-0000-000036120000}"/>
    <cellStyle name="_집행갑지 _당진대전1투찰_덕포연하투찰(최저가)_■당진iaan-실행예산 토목(-견적예산팀)" xfId="3873" xr:uid="{00000000-0005-0000-0000-000037120000}"/>
    <cellStyle name="_집행갑지 _당진대전1투찰_덕포연하투찰(최저가)_■대구진천iaan - 실행예산 토목(견적예산팀)" xfId="3874" xr:uid="{00000000-0005-0000-0000-000038120000}"/>
    <cellStyle name="_집행갑지 _당진대전1투찰_덕포연하투찰_■당진iaan-실행예산 토목(-견적예산팀)" xfId="3875" xr:uid="{00000000-0005-0000-0000-000039120000}"/>
    <cellStyle name="_집행갑지 _당진대전1투찰_덕포연하투찰_■대구진천iaan - 실행예산 토목(견적예산팀)" xfId="3876" xr:uid="{00000000-0005-0000-0000-00003A120000}"/>
    <cellStyle name="_집행갑지 _당진대전1투찰_보령우회투찰" xfId="3877" xr:uid="{00000000-0005-0000-0000-00003B120000}"/>
    <cellStyle name="_집행갑지 _당진대전1투찰_보령우회투찰_■당진iaan-실행예산 토목(-견적예산팀)" xfId="3878" xr:uid="{00000000-0005-0000-0000-00003C120000}"/>
    <cellStyle name="_집행갑지 _당진대전1투찰_보령우회투찰_■대구진천iaan - 실행예산 토목(견적예산팀)" xfId="3879" xr:uid="{00000000-0005-0000-0000-00003D120000}"/>
    <cellStyle name="_집행갑지 _당진대전1투찰_장안발안실행추정" xfId="3880" xr:uid="{00000000-0005-0000-0000-00003E120000}"/>
    <cellStyle name="_집행갑지 _당진대전1투찰_장안발안실행추정_■당진iaan-실행예산 토목(-견적예산팀)" xfId="3881" xr:uid="{00000000-0005-0000-0000-00003F120000}"/>
    <cellStyle name="_집행갑지 _당진대전1투찰_장안발안실행추정_■대구진천iaan - 실행예산 토목(견적예산팀)" xfId="3882" xr:uid="{00000000-0005-0000-0000-000040120000}"/>
    <cellStyle name="_집행갑지 _당진대전1투찰_장안발안투찰" xfId="3883" xr:uid="{00000000-0005-0000-0000-000041120000}"/>
    <cellStyle name="_집행갑지 _당진대전1투찰_장안발안투찰_■당진iaan-실행예산 토목(-견적예산팀)" xfId="3884" xr:uid="{00000000-0005-0000-0000-000042120000}"/>
    <cellStyle name="_집행갑지 _당진대전1투찰_장안발안투찰_■대구진천iaan - 실행예산 토목(견적예산팀)" xfId="3885" xr:uid="{00000000-0005-0000-0000-000043120000}"/>
    <cellStyle name="_집행갑지 _당진대전1투찰_현리신팔실행추정" xfId="3886" xr:uid="{00000000-0005-0000-0000-000044120000}"/>
    <cellStyle name="_집행갑지 _당진대전1투찰_현리신팔실행추정_■당진iaan-실행예산 토목(-견적예산팀)" xfId="3887" xr:uid="{00000000-0005-0000-0000-000045120000}"/>
    <cellStyle name="_집행갑지 _당진대전1투찰_현리신팔실행추정_■대구진천iaan - 실행예산 토목(견적예산팀)" xfId="3888" xr:uid="{00000000-0005-0000-0000-000046120000}"/>
    <cellStyle name="_집행갑지 _당진대전1투찰_현리신팔투찰" xfId="3889" xr:uid="{00000000-0005-0000-0000-000047120000}"/>
    <cellStyle name="_집행갑지 _당진대전1투찰_현리신팔투찰_■당진iaan-실행예산 토목(-견적예산팀)" xfId="3890" xr:uid="{00000000-0005-0000-0000-000048120000}"/>
    <cellStyle name="_집행갑지 _당진대전1투찰_현리신팔투찰_■대구진천iaan - 실행예산 토목(견적예산팀)" xfId="3891" xr:uid="{00000000-0005-0000-0000-000049120000}"/>
    <cellStyle name="_집행갑지 _덕포연하실행추정" xfId="3892" xr:uid="{00000000-0005-0000-0000-00004A120000}"/>
    <cellStyle name="_집행갑지 _덕포연하실행추정_■당진iaan-실행예산 토목(-견적예산팀)" xfId="3893" xr:uid="{00000000-0005-0000-0000-00004B120000}"/>
    <cellStyle name="_집행갑지 _덕포연하실행추정_■대구진천iaan - 실행예산 토목(견적예산팀)" xfId="3894" xr:uid="{00000000-0005-0000-0000-00004C120000}"/>
    <cellStyle name="_집행갑지 _덕포연하투찰" xfId="3895" xr:uid="{00000000-0005-0000-0000-00004D120000}"/>
    <cellStyle name="_집행갑지 _덕포연하투찰(최저가)" xfId="3896" xr:uid="{00000000-0005-0000-0000-00004E120000}"/>
    <cellStyle name="_집행갑지 _덕포연하투찰(최저가)_■당진iaan-실행예산 토목(-견적예산팀)" xfId="3897" xr:uid="{00000000-0005-0000-0000-00004F120000}"/>
    <cellStyle name="_집행갑지 _덕포연하투찰(최저가)_■대구진천iaan - 실행예산 토목(견적예산팀)" xfId="3898" xr:uid="{00000000-0005-0000-0000-000050120000}"/>
    <cellStyle name="_집행갑지 _덕포연하투찰_■당진iaan-실행예산 토목(-견적예산팀)" xfId="3899" xr:uid="{00000000-0005-0000-0000-000051120000}"/>
    <cellStyle name="_집행갑지 _덕포연하투찰_■대구진천iaan - 실행예산 토목(견적예산팀)" xfId="3900" xr:uid="{00000000-0005-0000-0000-000052120000}"/>
    <cellStyle name="_집행갑지 _반곡~개야간" xfId="3901" xr:uid="{00000000-0005-0000-0000-000053120000}"/>
    <cellStyle name="_집행갑지 _반곡~개야간_■당진iaan-실행예산 토목(-견적예산팀)" xfId="3902" xr:uid="{00000000-0005-0000-0000-000054120000}"/>
    <cellStyle name="_집행갑지 _반곡~개야간_■대구진천iaan - 실행예산 토목(견적예산팀)" xfId="3903" xr:uid="{00000000-0005-0000-0000-000055120000}"/>
    <cellStyle name="_집행갑지 _보령우회투찰" xfId="3904" xr:uid="{00000000-0005-0000-0000-000056120000}"/>
    <cellStyle name="_집행갑지 _보령우회투찰_■당진iaan-실행예산 토목(-견적예산팀)" xfId="3905" xr:uid="{00000000-0005-0000-0000-000057120000}"/>
    <cellStyle name="_집행갑지 _보령우회투찰_■대구진천iaan - 실행예산 토목(견적예산팀)" xfId="3906" xr:uid="{00000000-0005-0000-0000-000058120000}"/>
    <cellStyle name="_집행갑지 _안산현설" xfId="3907" xr:uid="{00000000-0005-0000-0000-000059120000}"/>
    <cellStyle name="_집행갑지 _안산현설_안산현설" xfId="3908" xr:uid="{00000000-0005-0000-0000-00005A120000}"/>
    <cellStyle name="_집행갑지 _일신건영설계변경" xfId="3909" xr:uid="{00000000-0005-0000-0000-00005B120000}"/>
    <cellStyle name="_집행갑지 _장안발안실행추정" xfId="3910" xr:uid="{00000000-0005-0000-0000-00005C120000}"/>
    <cellStyle name="_집행갑지 _장안발안실행추정_■당진iaan-실행예산 토목(-견적예산팀)" xfId="3911" xr:uid="{00000000-0005-0000-0000-00005D120000}"/>
    <cellStyle name="_집행갑지 _장안발안실행추정_■대구진천iaan - 실행예산 토목(견적예산팀)" xfId="3912" xr:uid="{00000000-0005-0000-0000-00005E120000}"/>
    <cellStyle name="_집행갑지 _장안발안투찰" xfId="3913" xr:uid="{00000000-0005-0000-0000-00005F120000}"/>
    <cellStyle name="_집행갑지 _장안발안투찰_■당진iaan-실행예산 토목(-견적예산팀)" xfId="3914" xr:uid="{00000000-0005-0000-0000-000060120000}"/>
    <cellStyle name="_집행갑지 _장안발안투찰_■대구진천iaan - 실행예산 토목(견적예산팀)" xfId="3915" xr:uid="{00000000-0005-0000-0000-000061120000}"/>
    <cellStyle name="_집행갑지 _현리신팔실행추정" xfId="3916" xr:uid="{00000000-0005-0000-0000-000062120000}"/>
    <cellStyle name="_집행갑지 _현리신팔실행추정_■당진iaan-실행예산 토목(-견적예산팀)" xfId="3917" xr:uid="{00000000-0005-0000-0000-000063120000}"/>
    <cellStyle name="_집행갑지 _현리신팔실행추정_■대구진천iaan - 실행예산 토목(견적예산팀)" xfId="3918" xr:uid="{00000000-0005-0000-0000-000064120000}"/>
    <cellStyle name="_집행갑지 _현리신팔투찰" xfId="3919" xr:uid="{00000000-0005-0000-0000-000065120000}"/>
    <cellStyle name="_집행갑지 _현리신팔투찰_■당진iaan-실행예산 토목(-견적예산팀)" xfId="3920" xr:uid="{00000000-0005-0000-0000-000066120000}"/>
    <cellStyle name="_집행갑지 _현리신팔투찰_■대구진천iaan - 실행예산 토목(견적예산팀)" xfId="3921" xr:uid="{00000000-0005-0000-0000-000067120000}"/>
    <cellStyle name="_창원상수도(투찰)-0.815%" xfId="3922" xr:uid="{00000000-0005-0000-0000-000068120000}"/>
    <cellStyle name="_첨단실행" xfId="3923" xr:uid="{00000000-0005-0000-0000-000069120000}"/>
    <cellStyle name="_첨단실행_Book1" xfId="3924" xr:uid="{00000000-0005-0000-0000-00006A120000}"/>
    <cellStyle name="_첨단실행_도급_실행내역서" xfId="3925" xr:uid="{00000000-0005-0000-0000-00006B120000}"/>
    <cellStyle name="_첨단실행_도급_실행내역서_Book1" xfId="3926" xr:uid="{00000000-0005-0000-0000-00006C120000}"/>
    <cellStyle name="_첨단실행_안양임곡_실행)_05_1_15" xfId="3927" xr:uid="{00000000-0005-0000-0000-00006D120000}"/>
    <cellStyle name="_첨단실행_안양임곡_실행)_05_1_15_Book1" xfId="3928" xr:uid="{00000000-0005-0000-0000-00006E120000}"/>
    <cellStyle name="_첨단실행_역삼동실행(최종품의)" xfId="3929" xr:uid="{00000000-0005-0000-0000-00006F120000}"/>
    <cellStyle name="_첨단실행_역삼동실행(최종품의)_Book1" xfId="3930" xr:uid="{00000000-0005-0000-0000-000070120000}"/>
    <cellStyle name="_첨단실행_역삼동실행(최종품의)_도급_실행내역서" xfId="3931" xr:uid="{00000000-0005-0000-0000-000071120000}"/>
    <cellStyle name="_첨단실행_역삼동실행(최종품의)_도급_실행내역서_Book1" xfId="3932" xr:uid="{00000000-0005-0000-0000-000072120000}"/>
    <cellStyle name="_첨단실행_역삼동실행(최종품의)_안양임곡_실행)_05_1_15" xfId="3933" xr:uid="{00000000-0005-0000-0000-000073120000}"/>
    <cellStyle name="_첨단실행_역삼동실행(최종품의)_안양임곡_실행)_05_1_15_Book1" xfId="3934" xr:uid="{00000000-0005-0000-0000-000074120000}"/>
    <cellStyle name="_첨단실행_현대건설_창호견적" xfId="3935" xr:uid="{00000000-0005-0000-0000-000075120000}"/>
    <cellStyle name="_청양,홍성(경남)" xfId="3936" xr:uid="{00000000-0005-0000-0000-000076120000}"/>
    <cellStyle name="_청양,홍성(경남)_안산현설" xfId="3937" xr:uid="{00000000-0005-0000-0000-000077120000}"/>
    <cellStyle name="_청양,홍성(경남)_안산현설_안산현설" xfId="3938" xr:uid="{00000000-0005-0000-0000-000078120000}"/>
    <cellStyle name="_청양,홍성(경남)_일신건영설계변경" xfId="3939" xr:uid="{00000000-0005-0000-0000-000079120000}"/>
    <cellStyle name="_청주 봉명 I PARK" xfId="3940" xr:uid="{00000000-0005-0000-0000-00007A120000}"/>
    <cellStyle name="_총괄공사대갑 " xfId="3941" xr:uid="{00000000-0005-0000-0000-00007B120000}"/>
    <cellStyle name="_최종투찰작업" xfId="3942" xr:uid="{00000000-0005-0000-0000-00007C120000}"/>
    <cellStyle name="_최종투찰작업_■당진iaan-실행예산 토목(-견적예산팀)" xfId="3943" xr:uid="{00000000-0005-0000-0000-00007D120000}"/>
    <cellStyle name="_최종투찰작업_■대구진천iaan - 실행예산 토목(견적예산팀)" xfId="3944" xr:uid="{00000000-0005-0000-0000-00007E120000}"/>
    <cellStyle name="_최종투찰작업_강남순환실행" xfId="3945" xr:uid="{00000000-0005-0000-0000-00007F120000}"/>
    <cellStyle name="_최종투찰작업_강남순환실행_■당진iaan-실행예산 토목(-견적예산팀)" xfId="3946" xr:uid="{00000000-0005-0000-0000-000080120000}"/>
    <cellStyle name="_최종투찰작업_강남순환실행_■대구진천iaan - 실행예산 토목(견적예산팀)" xfId="3947" xr:uid="{00000000-0005-0000-0000-000081120000}"/>
    <cellStyle name="_최종투찰작업_경춘선3실행추정(당초)" xfId="3948" xr:uid="{00000000-0005-0000-0000-000082120000}"/>
    <cellStyle name="_최종투찰작업_경춘선3실행추정(당초)_■당진iaan-실행예산 토목(-견적예산팀)" xfId="3949" xr:uid="{00000000-0005-0000-0000-000083120000}"/>
    <cellStyle name="_최종투찰작업_경춘선3실행추정(당초)_■대구진천iaan - 실행예산 토목(견적예산팀)" xfId="3950" xr:uid="{00000000-0005-0000-0000-000084120000}"/>
    <cellStyle name="_최종투찰작업_경춘선3투찰" xfId="3951" xr:uid="{00000000-0005-0000-0000-000085120000}"/>
    <cellStyle name="_최종투찰작업_경춘선3투찰_■당진iaan-실행예산 토목(-견적예산팀)" xfId="3952" xr:uid="{00000000-0005-0000-0000-000086120000}"/>
    <cellStyle name="_최종투찰작업_경춘선3투찰_■대구진천iaan - 실행예산 토목(견적예산팀)" xfId="3953" xr:uid="{00000000-0005-0000-0000-000087120000}"/>
    <cellStyle name="_최종투찰작업_김천영동1투찰(363)" xfId="3954" xr:uid="{00000000-0005-0000-0000-000088120000}"/>
    <cellStyle name="_최종투찰작업_김천영동1투찰(363)_■당진iaan-실행예산 토목(-견적예산팀)" xfId="3955" xr:uid="{00000000-0005-0000-0000-000089120000}"/>
    <cellStyle name="_최종투찰작업_김천영동1투찰(363)_■대구진천iaan - 실행예산 토목(견적예산팀)" xfId="3956" xr:uid="{00000000-0005-0000-0000-00008A120000}"/>
    <cellStyle name="_최종투찰작업_김천영동1투찰(363)_강남순환실행" xfId="3957" xr:uid="{00000000-0005-0000-0000-00008B120000}"/>
    <cellStyle name="_최종투찰작업_김천영동1투찰(363)_강남순환실행_■당진iaan-실행예산 토목(-견적예산팀)" xfId="3958" xr:uid="{00000000-0005-0000-0000-00008C120000}"/>
    <cellStyle name="_최종투찰작업_김천영동1투찰(363)_강남순환실행_■대구진천iaan - 실행예산 토목(견적예산팀)" xfId="3959" xr:uid="{00000000-0005-0000-0000-00008D120000}"/>
    <cellStyle name="_최종투찰작업_김천영동1투찰(363)_경춘선3실행추정(당초)" xfId="3960" xr:uid="{00000000-0005-0000-0000-00008E120000}"/>
    <cellStyle name="_최종투찰작업_김천영동1투찰(363)_경춘선3실행추정(당초)_■당진iaan-실행예산 토목(-견적예산팀)" xfId="3961" xr:uid="{00000000-0005-0000-0000-00008F120000}"/>
    <cellStyle name="_최종투찰작업_김천영동1투찰(363)_경춘선3실행추정(당초)_■대구진천iaan - 실행예산 토목(견적예산팀)" xfId="3962" xr:uid="{00000000-0005-0000-0000-000090120000}"/>
    <cellStyle name="_최종투찰작업_김천영동1투찰(363)_경춘선3투찰" xfId="3963" xr:uid="{00000000-0005-0000-0000-000091120000}"/>
    <cellStyle name="_최종투찰작업_김천영동1투찰(363)_경춘선3투찰_■당진iaan-실행예산 토목(-견적예산팀)" xfId="3964" xr:uid="{00000000-0005-0000-0000-000092120000}"/>
    <cellStyle name="_최종투찰작업_김천영동1투찰(363)_경춘선3투찰_■대구진천iaan - 실행예산 토목(견적예산팀)" xfId="3965" xr:uid="{00000000-0005-0000-0000-000093120000}"/>
    <cellStyle name="_최종투찰작업_김천영동1투찰(363)_덕포연하실행추정" xfId="3966" xr:uid="{00000000-0005-0000-0000-000094120000}"/>
    <cellStyle name="_최종투찰작업_김천영동1투찰(363)_덕포연하실행추정_■당진iaan-실행예산 토목(-견적예산팀)" xfId="3967" xr:uid="{00000000-0005-0000-0000-000095120000}"/>
    <cellStyle name="_최종투찰작업_김천영동1투찰(363)_덕포연하실행추정_■대구진천iaan - 실행예산 토목(견적예산팀)" xfId="3968" xr:uid="{00000000-0005-0000-0000-000096120000}"/>
    <cellStyle name="_최종투찰작업_김천영동1투찰(363)_덕포연하투찰" xfId="3969" xr:uid="{00000000-0005-0000-0000-000097120000}"/>
    <cellStyle name="_최종투찰작업_김천영동1투찰(363)_덕포연하투찰(최저가)" xfId="3970" xr:uid="{00000000-0005-0000-0000-000098120000}"/>
    <cellStyle name="_최종투찰작업_김천영동1투찰(363)_덕포연하투찰(최저가)_■당진iaan-실행예산 토목(-견적예산팀)" xfId="3971" xr:uid="{00000000-0005-0000-0000-000099120000}"/>
    <cellStyle name="_최종투찰작업_김천영동1투찰(363)_덕포연하투찰(최저가)_■대구진천iaan - 실행예산 토목(견적예산팀)" xfId="3972" xr:uid="{00000000-0005-0000-0000-00009A120000}"/>
    <cellStyle name="_최종투찰작업_김천영동1투찰(363)_덕포연하투찰_■당진iaan-실행예산 토목(-견적예산팀)" xfId="3973" xr:uid="{00000000-0005-0000-0000-00009B120000}"/>
    <cellStyle name="_최종투찰작업_김천영동1투찰(363)_덕포연하투찰_■대구진천iaan - 실행예산 토목(견적예산팀)" xfId="3974" xr:uid="{00000000-0005-0000-0000-00009C120000}"/>
    <cellStyle name="_최종투찰작업_김천영동1투찰(363)_보령우회투찰" xfId="3975" xr:uid="{00000000-0005-0000-0000-00009D120000}"/>
    <cellStyle name="_최종투찰작업_김천영동1투찰(363)_보령우회투찰_■당진iaan-실행예산 토목(-견적예산팀)" xfId="3976" xr:uid="{00000000-0005-0000-0000-00009E120000}"/>
    <cellStyle name="_최종투찰작업_김천영동1투찰(363)_보령우회투찰_■대구진천iaan - 실행예산 토목(견적예산팀)" xfId="3977" xr:uid="{00000000-0005-0000-0000-00009F120000}"/>
    <cellStyle name="_최종투찰작업_김천영동1투찰(363)_장안발안실행추정" xfId="3978" xr:uid="{00000000-0005-0000-0000-0000A0120000}"/>
    <cellStyle name="_최종투찰작업_김천영동1투찰(363)_장안발안실행추정_■당진iaan-실행예산 토목(-견적예산팀)" xfId="3979" xr:uid="{00000000-0005-0000-0000-0000A1120000}"/>
    <cellStyle name="_최종투찰작업_김천영동1투찰(363)_장안발안실행추정_■대구진천iaan - 실행예산 토목(견적예산팀)" xfId="3980" xr:uid="{00000000-0005-0000-0000-0000A2120000}"/>
    <cellStyle name="_최종투찰작업_김천영동1투찰(363)_장안발안투찰" xfId="3981" xr:uid="{00000000-0005-0000-0000-0000A3120000}"/>
    <cellStyle name="_최종투찰작업_김천영동1투찰(363)_장안발안투찰_■당진iaan-실행예산 토목(-견적예산팀)" xfId="3982" xr:uid="{00000000-0005-0000-0000-0000A4120000}"/>
    <cellStyle name="_최종투찰작업_김천영동1투찰(363)_장안발안투찰_■대구진천iaan - 실행예산 토목(견적예산팀)" xfId="3983" xr:uid="{00000000-0005-0000-0000-0000A5120000}"/>
    <cellStyle name="_최종투찰작업_김천영동1투찰(363)_현리신팔실행추정" xfId="3984" xr:uid="{00000000-0005-0000-0000-0000A6120000}"/>
    <cellStyle name="_최종투찰작업_김천영동1투찰(363)_현리신팔실행추정_■당진iaan-실행예산 토목(-견적예산팀)" xfId="3985" xr:uid="{00000000-0005-0000-0000-0000A7120000}"/>
    <cellStyle name="_최종투찰작업_김천영동1투찰(363)_현리신팔실행추정_■대구진천iaan - 실행예산 토목(견적예산팀)" xfId="3986" xr:uid="{00000000-0005-0000-0000-0000A8120000}"/>
    <cellStyle name="_최종투찰작업_김천영동1투찰(363)_현리신팔투찰" xfId="3987" xr:uid="{00000000-0005-0000-0000-0000A9120000}"/>
    <cellStyle name="_최종투찰작업_김천영동1투찰(363)_현리신팔투찰_■당진iaan-실행예산 토목(-견적예산팀)" xfId="3988" xr:uid="{00000000-0005-0000-0000-0000AA120000}"/>
    <cellStyle name="_최종투찰작업_김천영동1투찰(363)_현리신팔투찰_■대구진천iaan - 실행예산 토목(견적예산팀)" xfId="3989" xr:uid="{00000000-0005-0000-0000-0000AB120000}"/>
    <cellStyle name="_최종투찰작업_당진대전1투찰" xfId="3990" xr:uid="{00000000-0005-0000-0000-0000AC120000}"/>
    <cellStyle name="_최종투찰작업_당진대전1투찰_■당진iaan-실행예산 토목(-견적예산팀)" xfId="3991" xr:uid="{00000000-0005-0000-0000-0000AD120000}"/>
    <cellStyle name="_최종투찰작업_당진대전1투찰_■대구진천iaan - 실행예산 토목(견적예산팀)" xfId="3992" xr:uid="{00000000-0005-0000-0000-0000AE120000}"/>
    <cellStyle name="_최종투찰작업_당진대전1투찰_강남순환실행" xfId="3993" xr:uid="{00000000-0005-0000-0000-0000AF120000}"/>
    <cellStyle name="_최종투찰작업_당진대전1투찰_강남순환실행_■당진iaan-실행예산 토목(-견적예산팀)" xfId="3994" xr:uid="{00000000-0005-0000-0000-0000B0120000}"/>
    <cellStyle name="_최종투찰작업_당진대전1투찰_강남순환실행_■대구진천iaan - 실행예산 토목(견적예산팀)" xfId="3995" xr:uid="{00000000-0005-0000-0000-0000B1120000}"/>
    <cellStyle name="_최종투찰작업_당진대전1투찰_경춘선3실행추정(당초)" xfId="3996" xr:uid="{00000000-0005-0000-0000-0000B2120000}"/>
    <cellStyle name="_최종투찰작업_당진대전1투찰_경춘선3실행추정(당초)_■당진iaan-실행예산 토목(-견적예산팀)" xfId="3997" xr:uid="{00000000-0005-0000-0000-0000B3120000}"/>
    <cellStyle name="_최종투찰작업_당진대전1투찰_경춘선3실행추정(당초)_■대구진천iaan - 실행예산 토목(견적예산팀)" xfId="3998" xr:uid="{00000000-0005-0000-0000-0000B4120000}"/>
    <cellStyle name="_최종투찰작업_당진대전1투찰_경춘선3투찰" xfId="3999" xr:uid="{00000000-0005-0000-0000-0000B5120000}"/>
    <cellStyle name="_최종투찰작업_당진대전1투찰_경춘선3투찰_■당진iaan-실행예산 토목(-견적예산팀)" xfId="4000" xr:uid="{00000000-0005-0000-0000-0000B6120000}"/>
    <cellStyle name="_최종투찰작업_당진대전1투찰_경춘선3투찰_■대구진천iaan - 실행예산 토목(견적예산팀)" xfId="4001" xr:uid="{00000000-0005-0000-0000-0000B7120000}"/>
    <cellStyle name="_최종투찰작업_당진대전1투찰_덕포연하실행추정" xfId="4002" xr:uid="{00000000-0005-0000-0000-0000B8120000}"/>
    <cellStyle name="_최종투찰작업_당진대전1투찰_덕포연하실행추정_■당진iaan-실행예산 토목(-견적예산팀)" xfId="4003" xr:uid="{00000000-0005-0000-0000-0000B9120000}"/>
    <cellStyle name="_최종투찰작업_당진대전1투찰_덕포연하실행추정_■대구진천iaan - 실행예산 토목(견적예산팀)" xfId="4004" xr:uid="{00000000-0005-0000-0000-0000BA120000}"/>
    <cellStyle name="_최종투찰작업_당진대전1투찰_덕포연하투찰" xfId="4005" xr:uid="{00000000-0005-0000-0000-0000BB120000}"/>
    <cellStyle name="_최종투찰작업_당진대전1투찰_덕포연하투찰(최저가)" xfId="4006" xr:uid="{00000000-0005-0000-0000-0000BC120000}"/>
    <cellStyle name="_최종투찰작업_당진대전1투찰_덕포연하투찰(최저가)_■당진iaan-실행예산 토목(-견적예산팀)" xfId="4007" xr:uid="{00000000-0005-0000-0000-0000BD120000}"/>
    <cellStyle name="_최종투찰작업_당진대전1투찰_덕포연하투찰(최저가)_■대구진천iaan - 실행예산 토목(견적예산팀)" xfId="4008" xr:uid="{00000000-0005-0000-0000-0000BE120000}"/>
    <cellStyle name="_최종투찰작업_당진대전1투찰_덕포연하투찰_■당진iaan-실행예산 토목(-견적예산팀)" xfId="4009" xr:uid="{00000000-0005-0000-0000-0000BF120000}"/>
    <cellStyle name="_최종투찰작업_당진대전1투찰_덕포연하투찰_■대구진천iaan - 실행예산 토목(견적예산팀)" xfId="4010" xr:uid="{00000000-0005-0000-0000-0000C0120000}"/>
    <cellStyle name="_최종투찰작업_당진대전1투찰_보령우회투찰" xfId="4011" xr:uid="{00000000-0005-0000-0000-0000C1120000}"/>
    <cellStyle name="_최종투찰작업_당진대전1투찰_보령우회투찰_■당진iaan-실행예산 토목(-견적예산팀)" xfId="4012" xr:uid="{00000000-0005-0000-0000-0000C2120000}"/>
    <cellStyle name="_최종투찰작업_당진대전1투찰_보령우회투찰_■대구진천iaan - 실행예산 토목(견적예산팀)" xfId="4013" xr:uid="{00000000-0005-0000-0000-0000C3120000}"/>
    <cellStyle name="_최종투찰작업_당진대전1투찰_장안발안실행추정" xfId="4014" xr:uid="{00000000-0005-0000-0000-0000C4120000}"/>
    <cellStyle name="_최종투찰작업_당진대전1투찰_장안발안실행추정_■당진iaan-실행예산 토목(-견적예산팀)" xfId="4015" xr:uid="{00000000-0005-0000-0000-0000C5120000}"/>
    <cellStyle name="_최종투찰작업_당진대전1투찰_장안발안실행추정_■대구진천iaan - 실행예산 토목(견적예산팀)" xfId="4016" xr:uid="{00000000-0005-0000-0000-0000C6120000}"/>
    <cellStyle name="_최종투찰작업_당진대전1투찰_장안발안투찰" xfId="4017" xr:uid="{00000000-0005-0000-0000-0000C7120000}"/>
    <cellStyle name="_최종투찰작업_당진대전1투찰_장안발안투찰_■당진iaan-실행예산 토목(-견적예산팀)" xfId="4018" xr:uid="{00000000-0005-0000-0000-0000C8120000}"/>
    <cellStyle name="_최종투찰작업_당진대전1투찰_장안발안투찰_■대구진천iaan - 실행예산 토목(견적예산팀)" xfId="4019" xr:uid="{00000000-0005-0000-0000-0000C9120000}"/>
    <cellStyle name="_최종투찰작업_당진대전1투찰_현리신팔실행추정" xfId="4020" xr:uid="{00000000-0005-0000-0000-0000CA120000}"/>
    <cellStyle name="_최종투찰작업_당진대전1투찰_현리신팔실행추정_■당진iaan-실행예산 토목(-견적예산팀)" xfId="4021" xr:uid="{00000000-0005-0000-0000-0000CB120000}"/>
    <cellStyle name="_최종투찰작업_당진대전1투찰_현리신팔실행추정_■대구진천iaan - 실행예산 토목(견적예산팀)" xfId="4022" xr:uid="{00000000-0005-0000-0000-0000CC120000}"/>
    <cellStyle name="_최종투찰작업_당진대전1투찰_현리신팔투찰" xfId="4023" xr:uid="{00000000-0005-0000-0000-0000CD120000}"/>
    <cellStyle name="_최종투찰작업_당진대전1투찰_현리신팔투찰_■당진iaan-실행예산 토목(-견적예산팀)" xfId="4024" xr:uid="{00000000-0005-0000-0000-0000CE120000}"/>
    <cellStyle name="_최종투찰작업_당진대전1투찰_현리신팔투찰_■대구진천iaan - 실행예산 토목(견적예산팀)" xfId="4025" xr:uid="{00000000-0005-0000-0000-0000CF120000}"/>
    <cellStyle name="_최종투찰작업_덕포연하실행추정" xfId="4026" xr:uid="{00000000-0005-0000-0000-0000D0120000}"/>
    <cellStyle name="_최종투찰작업_덕포연하실행추정_■당진iaan-실행예산 토목(-견적예산팀)" xfId="4027" xr:uid="{00000000-0005-0000-0000-0000D1120000}"/>
    <cellStyle name="_최종투찰작업_덕포연하실행추정_■대구진천iaan - 실행예산 토목(견적예산팀)" xfId="4028" xr:uid="{00000000-0005-0000-0000-0000D2120000}"/>
    <cellStyle name="_최종투찰작업_덕포연하투찰" xfId="4029" xr:uid="{00000000-0005-0000-0000-0000D3120000}"/>
    <cellStyle name="_최종투찰작업_덕포연하투찰(최저가)" xfId="4030" xr:uid="{00000000-0005-0000-0000-0000D4120000}"/>
    <cellStyle name="_최종투찰작업_덕포연하투찰(최저가)_■당진iaan-실행예산 토목(-견적예산팀)" xfId="4031" xr:uid="{00000000-0005-0000-0000-0000D5120000}"/>
    <cellStyle name="_최종투찰작업_덕포연하투찰(최저가)_■대구진천iaan - 실행예산 토목(견적예산팀)" xfId="4032" xr:uid="{00000000-0005-0000-0000-0000D6120000}"/>
    <cellStyle name="_최종투찰작업_덕포연하투찰_■당진iaan-실행예산 토목(-견적예산팀)" xfId="4033" xr:uid="{00000000-0005-0000-0000-0000D7120000}"/>
    <cellStyle name="_최종투찰작업_덕포연하투찰_■대구진천iaan - 실행예산 토목(견적예산팀)" xfId="4034" xr:uid="{00000000-0005-0000-0000-0000D8120000}"/>
    <cellStyle name="_최종투찰작업_보령우회투찰" xfId="4035" xr:uid="{00000000-0005-0000-0000-0000D9120000}"/>
    <cellStyle name="_최종투찰작업_보령우회투찰_■당진iaan-실행예산 토목(-견적예산팀)" xfId="4036" xr:uid="{00000000-0005-0000-0000-0000DA120000}"/>
    <cellStyle name="_최종투찰작업_보령우회투찰_■대구진천iaan - 실행예산 토목(견적예산팀)" xfId="4037" xr:uid="{00000000-0005-0000-0000-0000DB120000}"/>
    <cellStyle name="_최종투찰작업_장안발안실행추정" xfId="4038" xr:uid="{00000000-0005-0000-0000-0000DC120000}"/>
    <cellStyle name="_최종투찰작업_장안발안실행추정_■당진iaan-실행예산 토목(-견적예산팀)" xfId="4039" xr:uid="{00000000-0005-0000-0000-0000DD120000}"/>
    <cellStyle name="_최종투찰작업_장안발안실행추정_■대구진천iaan - 실행예산 토목(견적예산팀)" xfId="4040" xr:uid="{00000000-0005-0000-0000-0000DE120000}"/>
    <cellStyle name="_최종투찰작업_장안발안투찰" xfId="4041" xr:uid="{00000000-0005-0000-0000-0000DF120000}"/>
    <cellStyle name="_최종투찰작업_장안발안투찰_■당진iaan-실행예산 토목(-견적예산팀)" xfId="4042" xr:uid="{00000000-0005-0000-0000-0000E0120000}"/>
    <cellStyle name="_최종투찰작업_장안발안투찰_■대구진천iaan - 실행예산 토목(견적예산팀)" xfId="4043" xr:uid="{00000000-0005-0000-0000-0000E1120000}"/>
    <cellStyle name="_최종투찰작업_현리신팔실행추정" xfId="4044" xr:uid="{00000000-0005-0000-0000-0000E2120000}"/>
    <cellStyle name="_최종투찰작업_현리신팔실행추정_■당진iaan-실행예산 토목(-견적예산팀)" xfId="4045" xr:uid="{00000000-0005-0000-0000-0000E3120000}"/>
    <cellStyle name="_최종투찰작업_현리신팔실행추정_■대구진천iaan - 실행예산 토목(견적예산팀)" xfId="4046" xr:uid="{00000000-0005-0000-0000-0000E4120000}"/>
    <cellStyle name="_최종투찰작업_현리신팔투찰" xfId="4047" xr:uid="{00000000-0005-0000-0000-0000E5120000}"/>
    <cellStyle name="_최종투찰작업_현리신팔투찰_■당진iaan-실행예산 토목(-견적예산팀)" xfId="4048" xr:uid="{00000000-0005-0000-0000-0000E6120000}"/>
    <cellStyle name="_최종투찰작업_현리신팔투찰_■대구진천iaan - 실행예산 토목(견적예산팀)" xfId="4049" xr:uid="{00000000-0005-0000-0000-0000E7120000}"/>
    <cellStyle name="_추곡" xfId="4050" xr:uid="{00000000-0005-0000-0000-0000E8120000}"/>
    <cellStyle name="_추곡_라멘교 토공" xfId="4051" xr:uid="{00000000-0005-0000-0000-0000E9120000}"/>
    <cellStyle name="_추곡_추곡" xfId="4052" xr:uid="{00000000-0005-0000-0000-0000EA120000}"/>
    <cellStyle name="_추곡_추곡_라멘교 토공" xfId="4053" xr:uid="{00000000-0005-0000-0000-0000EB120000}"/>
    <cellStyle name="_추곡_추곡_포장" xfId="4054" xr:uid="{00000000-0005-0000-0000-0000EC120000}"/>
    <cellStyle name="_추곡_추곡_포장_라멘교 토공" xfId="4055" xr:uid="{00000000-0005-0000-0000-0000ED120000}"/>
    <cellStyle name="_추곡_포장" xfId="4056" xr:uid="{00000000-0005-0000-0000-0000EE120000}"/>
    <cellStyle name="_추곡_포장_라멘교 토공" xfId="4057" xr:uid="{00000000-0005-0000-0000-0000EF120000}"/>
    <cellStyle name="_추정(갑지)" xfId="4058" xr:uid="{00000000-0005-0000-0000-0000F0120000}"/>
    <cellStyle name="_축령산야영수련장조성및기타공사(동일)" xfId="4059" xr:uid="{00000000-0005-0000-0000-0000F1120000}"/>
    <cellStyle name="_충북지방경찰청" xfId="4060" xr:uid="{00000000-0005-0000-0000-0000F2120000}"/>
    <cellStyle name="_카메라 사용한 화일" xfId="4061" xr:uid="{00000000-0005-0000-0000-0000F3120000}"/>
    <cellStyle name="_토목실행(최종)" xfId="4062" xr:uid="{00000000-0005-0000-0000-0000F4120000}"/>
    <cellStyle name="_투찰(신성남~야탑)" xfId="4063" xr:uid="{00000000-0005-0000-0000-0000F5120000}"/>
    <cellStyle name="_투찰(신성남~야탑)_■당진iaan-실행예산 토목(-견적예산팀)" xfId="4064" xr:uid="{00000000-0005-0000-0000-0000F6120000}"/>
    <cellStyle name="_투찰(신성남~야탑)_■대구진천iaan - 실행예산 토목(견적예산팀)" xfId="4065" xr:uid="{00000000-0005-0000-0000-0000F7120000}"/>
    <cellStyle name="_투찰(신성남~야탑)_반곡~개야간" xfId="4066" xr:uid="{00000000-0005-0000-0000-0000F8120000}"/>
    <cellStyle name="_투찰(신성남~야탑)_반곡~개야간_■당진iaan-실행예산 토목(-견적예산팀)" xfId="4067" xr:uid="{00000000-0005-0000-0000-0000F9120000}"/>
    <cellStyle name="_투찰(신성남~야탑)_반곡~개야간_■대구진천iaan - 실행예산 토목(견적예산팀)" xfId="4068" xr:uid="{00000000-0005-0000-0000-0000FA120000}"/>
    <cellStyle name="_파일선정의뢰서(락앙카포함)" xfId="4069" xr:uid="{00000000-0005-0000-0000-0000FB120000}"/>
    <cellStyle name="_포장" xfId="4070" xr:uid="{00000000-0005-0000-0000-0000FC120000}"/>
    <cellStyle name="_포장_라멘교 토공" xfId="4071" xr:uid="{00000000-0005-0000-0000-0000FD120000}"/>
    <cellStyle name="_포장공" xfId="4072" xr:uid="{00000000-0005-0000-0000-0000FE120000}"/>
    <cellStyle name="_포장공_도로수량" xfId="4073" xr:uid="{00000000-0005-0000-0000-0000FF120000}"/>
    <cellStyle name="_포항교도소(대동)" xfId="4074" xr:uid="{00000000-0005-0000-0000-000000130000}"/>
    <cellStyle name="_포항교도소(원본)" xfId="4075" xr:uid="{00000000-0005-0000-0000-000001130000}"/>
    <cellStyle name="_품의서" xfId="4076" xr:uid="{00000000-0005-0000-0000-000002130000}"/>
    <cellStyle name="_하도급양식" xfId="4077" xr:uid="{00000000-0005-0000-0000-000003130000}"/>
    <cellStyle name="_한강로설계변경0617" xfId="4078" xr:uid="{00000000-0005-0000-0000-000004130000}"/>
    <cellStyle name="_한전연구견적" xfId="4079" xr:uid="{00000000-0005-0000-0000-000005130000}"/>
    <cellStyle name="_할증" xfId="4080" xr:uid="{00000000-0005-0000-0000-000006130000}"/>
    <cellStyle name="_현대해상1(1)" xfId="4081" xr:uid="{00000000-0005-0000-0000-000007130000}"/>
    <cellStyle name="_현설용 공사 규모" xfId="4082" xr:uid="{00000000-0005-0000-0000-000008130000}"/>
    <cellStyle name="_현장개요(광기술원)-사장보고용" xfId="4083" xr:uid="{00000000-0005-0000-0000-000009130000}"/>
    <cellStyle name="_현장설명품의기초자료(060405)" xfId="4084" xr:uid="{00000000-0005-0000-0000-00000A130000}"/>
    <cellStyle name="_현장점검양식 현장송부07,04,26" xfId="4085" xr:uid="{00000000-0005-0000-0000-00000B130000}"/>
    <cellStyle name="_형틀공사" xfId="4086" xr:uid="{00000000-0005-0000-0000-00000C130000}"/>
    <cellStyle name="_형틀공사_Book1" xfId="4087" xr:uid="{00000000-0005-0000-0000-00000D130000}"/>
    <cellStyle name="_호남선두계역외2개소연결통로" xfId="4088" xr:uid="{00000000-0005-0000-0000-00000E130000}"/>
    <cellStyle name="_홍제초등학교(강산)" xfId="4089" xr:uid="{00000000-0005-0000-0000-00000F130000}"/>
    <cellStyle name="_홍천중(강임계약내역)" xfId="4090" xr:uid="{00000000-0005-0000-0000-000010130000}"/>
    <cellStyle name="_화성태안아파트" xfId="4091" xr:uid="{00000000-0005-0000-0000-000011130000}"/>
    <cellStyle name="¡¾¨u￠￢ⓒ÷A¨u," xfId="4092" xr:uid="{00000000-0005-0000-0000-000012130000}"/>
    <cellStyle name="¨ioe " xfId="4093" xr:uid="{00000000-0005-0000-0000-000013130000}"/>
    <cellStyle name="´þ" xfId="4094" xr:uid="{00000000-0005-0000-0000-000014130000}"/>
    <cellStyle name="’E‰Y [0.00]_laroux" xfId="4095" xr:uid="{00000000-0005-0000-0000-000015130000}"/>
    <cellStyle name="’Ê‰Ý_guyan" xfId="4096" xr:uid="{00000000-0005-0000-0000-000016130000}"/>
    <cellStyle name="’E‰Y_laroux" xfId="4097" xr:uid="{00000000-0005-0000-0000-000017130000}"/>
    <cellStyle name="￠´@?e_TEST-1 " xfId="11109" xr:uid="{00000000-0005-0000-0000-000018130000}"/>
    <cellStyle name="¤@?e_TEST-1 " xfId="4098" xr:uid="{00000000-0005-0000-0000-000019130000}"/>
    <cellStyle name="\MNPREF32.DLL&amp;" xfId="4099" xr:uid="{00000000-0005-0000-0000-00001A130000}"/>
    <cellStyle name="+,-,0" xfId="4100" xr:uid="{00000000-0005-0000-0000-00001B130000}"/>
    <cellStyle name="△ []" xfId="4101" xr:uid="{00000000-0005-0000-0000-00001C130000}"/>
    <cellStyle name="△ [0]" xfId="4102" xr:uid="{00000000-0005-0000-0000-00001D130000}"/>
    <cellStyle name="°ia¤¼o " xfId="4103" xr:uid="{00000000-0005-0000-0000-00001E130000}"/>
    <cellStyle name="°ia¤aa " xfId="4104" xr:uid="{00000000-0005-0000-0000-00001F130000}"/>
    <cellStyle name="•W_Fem.Pro" xfId="4105" xr:uid="{00000000-0005-0000-0000-000020130000}"/>
    <cellStyle name="æØè [0.00]_NT Server " xfId="4106" xr:uid="{00000000-0005-0000-0000-000021130000}"/>
    <cellStyle name="æØè_NT Server " xfId="4107" xr:uid="{00000000-0005-0000-0000-000022130000}"/>
    <cellStyle name="ÊÝ [0.00]_NT Server " xfId="4108" xr:uid="{00000000-0005-0000-0000-000023130000}"/>
    <cellStyle name="ÊÝ_NT Server " xfId="4109" xr:uid="{00000000-0005-0000-0000-000024130000}"/>
    <cellStyle name="W?_½RmF¼° " xfId="4110" xr:uid="{00000000-0005-0000-0000-000025130000}"/>
    <cellStyle name="W_Pacific Region P&amp;L" xfId="4111" xr:uid="{00000000-0005-0000-0000-000026130000}"/>
    <cellStyle name="0" xfId="4112" xr:uid="{00000000-0005-0000-0000-000027130000}"/>
    <cellStyle name="0 10" xfId="4113" xr:uid="{00000000-0005-0000-0000-000028130000}"/>
    <cellStyle name="0 11" xfId="4114" xr:uid="{00000000-0005-0000-0000-000029130000}"/>
    <cellStyle name="0 12" xfId="4115" xr:uid="{00000000-0005-0000-0000-00002A130000}"/>
    <cellStyle name="0 13" xfId="4116" xr:uid="{00000000-0005-0000-0000-00002B130000}"/>
    <cellStyle name="0 14" xfId="4117" xr:uid="{00000000-0005-0000-0000-00002C130000}"/>
    <cellStyle name="0 15" xfId="4118" xr:uid="{00000000-0005-0000-0000-00002D130000}"/>
    <cellStyle name="0 16" xfId="4119" xr:uid="{00000000-0005-0000-0000-00002E130000}"/>
    <cellStyle name="0 17" xfId="4120" xr:uid="{00000000-0005-0000-0000-00002F130000}"/>
    <cellStyle name="0 18" xfId="4121" xr:uid="{00000000-0005-0000-0000-000030130000}"/>
    <cellStyle name="0 19" xfId="4122" xr:uid="{00000000-0005-0000-0000-000031130000}"/>
    <cellStyle name="0 2" xfId="4123" xr:uid="{00000000-0005-0000-0000-000032130000}"/>
    <cellStyle name="0 2 10" xfId="4124" xr:uid="{00000000-0005-0000-0000-000033130000}"/>
    <cellStyle name="0 2 11" xfId="4125" xr:uid="{00000000-0005-0000-0000-000034130000}"/>
    <cellStyle name="0 2 2" xfId="4126" xr:uid="{00000000-0005-0000-0000-000035130000}"/>
    <cellStyle name="0 2 3" xfId="4127" xr:uid="{00000000-0005-0000-0000-000036130000}"/>
    <cellStyle name="0 2 4" xfId="4128" xr:uid="{00000000-0005-0000-0000-000037130000}"/>
    <cellStyle name="0 2 5" xfId="4129" xr:uid="{00000000-0005-0000-0000-000038130000}"/>
    <cellStyle name="0 2 6" xfId="4130" xr:uid="{00000000-0005-0000-0000-000039130000}"/>
    <cellStyle name="0 2 7" xfId="4131" xr:uid="{00000000-0005-0000-0000-00003A130000}"/>
    <cellStyle name="0 2 8" xfId="4132" xr:uid="{00000000-0005-0000-0000-00003B130000}"/>
    <cellStyle name="0 2 9" xfId="4133" xr:uid="{00000000-0005-0000-0000-00003C130000}"/>
    <cellStyle name="0 20" xfId="4134" xr:uid="{00000000-0005-0000-0000-00003D130000}"/>
    <cellStyle name="0 21" xfId="4135" xr:uid="{00000000-0005-0000-0000-00003E130000}"/>
    <cellStyle name="0 22" xfId="4136" xr:uid="{00000000-0005-0000-0000-00003F130000}"/>
    <cellStyle name="0 23" xfId="4137" xr:uid="{00000000-0005-0000-0000-000040130000}"/>
    <cellStyle name="0 24" xfId="4138" xr:uid="{00000000-0005-0000-0000-000041130000}"/>
    <cellStyle name="0 25" xfId="4139" xr:uid="{00000000-0005-0000-0000-000042130000}"/>
    <cellStyle name="0 26" xfId="4140" xr:uid="{00000000-0005-0000-0000-000043130000}"/>
    <cellStyle name="0 3" xfId="4141" xr:uid="{00000000-0005-0000-0000-000044130000}"/>
    <cellStyle name="0 3 2" xfId="4142" xr:uid="{00000000-0005-0000-0000-000045130000}"/>
    <cellStyle name="0 4" xfId="4143" xr:uid="{00000000-0005-0000-0000-000046130000}"/>
    <cellStyle name="0 5" xfId="4144" xr:uid="{00000000-0005-0000-0000-000047130000}"/>
    <cellStyle name="0 6" xfId="4145" xr:uid="{00000000-0005-0000-0000-000048130000}"/>
    <cellStyle name="0 7" xfId="4146" xr:uid="{00000000-0005-0000-0000-000049130000}"/>
    <cellStyle name="0 8" xfId="4147" xr:uid="{00000000-0005-0000-0000-00004A130000}"/>
    <cellStyle name="0 9" xfId="4148" xr:uid="{00000000-0005-0000-0000-00004B130000}"/>
    <cellStyle name="0,0_x000d__x000a_NA_x000d__x000a_" xfId="11110" xr:uid="{00000000-0005-0000-0000-00004C130000}"/>
    <cellStyle name="0.0" xfId="4149" xr:uid="{00000000-0005-0000-0000-00004D130000}"/>
    <cellStyle name="0.0 10" xfId="4150" xr:uid="{00000000-0005-0000-0000-00004E130000}"/>
    <cellStyle name="0.0 11" xfId="4151" xr:uid="{00000000-0005-0000-0000-00004F130000}"/>
    <cellStyle name="0.0 12" xfId="4152" xr:uid="{00000000-0005-0000-0000-000050130000}"/>
    <cellStyle name="0.0 13" xfId="4153" xr:uid="{00000000-0005-0000-0000-000051130000}"/>
    <cellStyle name="0.0 14" xfId="4154" xr:uid="{00000000-0005-0000-0000-000052130000}"/>
    <cellStyle name="0.0 15" xfId="4155" xr:uid="{00000000-0005-0000-0000-000053130000}"/>
    <cellStyle name="0.0 16" xfId="4156" xr:uid="{00000000-0005-0000-0000-000054130000}"/>
    <cellStyle name="0.0 17" xfId="4157" xr:uid="{00000000-0005-0000-0000-000055130000}"/>
    <cellStyle name="0.0 18" xfId="4158" xr:uid="{00000000-0005-0000-0000-000056130000}"/>
    <cellStyle name="0.0 19" xfId="4159" xr:uid="{00000000-0005-0000-0000-000057130000}"/>
    <cellStyle name="0.0 2" xfId="4160" xr:uid="{00000000-0005-0000-0000-000058130000}"/>
    <cellStyle name="0.0 2 10" xfId="4161" xr:uid="{00000000-0005-0000-0000-000059130000}"/>
    <cellStyle name="0.0 2 11" xfId="4162" xr:uid="{00000000-0005-0000-0000-00005A130000}"/>
    <cellStyle name="0.0 2 12" xfId="4163" xr:uid="{00000000-0005-0000-0000-00005B130000}"/>
    <cellStyle name="0.0 2 13" xfId="4164" xr:uid="{00000000-0005-0000-0000-00005C130000}"/>
    <cellStyle name="0.0 2 14" xfId="4165" xr:uid="{00000000-0005-0000-0000-00005D130000}"/>
    <cellStyle name="0.0 2 15" xfId="4166" xr:uid="{00000000-0005-0000-0000-00005E130000}"/>
    <cellStyle name="0.0 2 16" xfId="4167" xr:uid="{00000000-0005-0000-0000-00005F130000}"/>
    <cellStyle name="0.0 2 17" xfId="4168" xr:uid="{00000000-0005-0000-0000-000060130000}"/>
    <cellStyle name="0.0 2 2" xfId="4169" xr:uid="{00000000-0005-0000-0000-000061130000}"/>
    <cellStyle name="0.0 2 3" xfId="4170" xr:uid="{00000000-0005-0000-0000-000062130000}"/>
    <cellStyle name="0.0 2 4" xfId="4171" xr:uid="{00000000-0005-0000-0000-000063130000}"/>
    <cellStyle name="0.0 2 5" xfId="4172" xr:uid="{00000000-0005-0000-0000-000064130000}"/>
    <cellStyle name="0.0 2 6" xfId="4173" xr:uid="{00000000-0005-0000-0000-000065130000}"/>
    <cellStyle name="0.0 2 7" xfId="4174" xr:uid="{00000000-0005-0000-0000-000066130000}"/>
    <cellStyle name="0.0 2 8" xfId="4175" xr:uid="{00000000-0005-0000-0000-000067130000}"/>
    <cellStyle name="0.0 2 9" xfId="4176" xr:uid="{00000000-0005-0000-0000-000068130000}"/>
    <cellStyle name="0.0 20" xfId="4177" xr:uid="{00000000-0005-0000-0000-000069130000}"/>
    <cellStyle name="0.0 21" xfId="4178" xr:uid="{00000000-0005-0000-0000-00006A130000}"/>
    <cellStyle name="0.0 22" xfId="4179" xr:uid="{00000000-0005-0000-0000-00006B130000}"/>
    <cellStyle name="0.0 23" xfId="4180" xr:uid="{00000000-0005-0000-0000-00006C130000}"/>
    <cellStyle name="0.0 24" xfId="4181" xr:uid="{00000000-0005-0000-0000-00006D130000}"/>
    <cellStyle name="0.0 25" xfId="4182" xr:uid="{00000000-0005-0000-0000-00006E130000}"/>
    <cellStyle name="0.0 26" xfId="4183" xr:uid="{00000000-0005-0000-0000-00006F130000}"/>
    <cellStyle name="0.0 27" xfId="4184" xr:uid="{00000000-0005-0000-0000-000070130000}"/>
    <cellStyle name="0.0 28" xfId="4185" xr:uid="{00000000-0005-0000-0000-000071130000}"/>
    <cellStyle name="0.0 3" xfId="4186" xr:uid="{00000000-0005-0000-0000-000072130000}"/>
    <cellStyle name="0.0 3 10" xfId="4187" xr:uid="{00000000-0005-0000-0000-000073130000}"/>
    <cellStyle name="0.0 3 11" xfId="4188" xr:uid="{00000000-0005-0000-0000-000074130000}"/>
    <cellStyle name="0.0 3 12" xfId="4189" xr:uid="{00000000-0005-0000-0000-000075130000}"/>
    <cellStyle name="0.0 3 13" xfId="4190" xr:uid="{00000000-0005-0000-0000-000076130000}"/>
    <cellStyle name="0.0 3 14" xfId="4191" xr:uid="{00000000-0005-0000-0000-000077130000}"/>
    <cellStyle name="0.0 3 15" xfId="4192" xr:uid="{00000000-0005-0000-0000-000078130000}"/>
    <cellStyle name="0.0 3 16" xfId="4193" xr:uid="{00000000-0005-0000-0000-000079130000}"/>
    <cellStyle name="0.0 3 17" xfId="4194" xr:uid="{00000000-0005-0000-0000-00007A130000}"/>
    <cellStyle name="0.0 3 2" xfId="4195" xr:uid="{00000000-0005-0000-0000-00007B130000}"/>
    <cellStyle name="0.0 3 3" xfId="4196" xr:uid="{00000000-0005-0000-0000-00007C130000}"/>
    <cellStyle name="0.0 3 4" xfId="4197" xr:uid="{00000000-0005-0000-0000-00007D130000}"/>
    <cellStyle name="0.0 3 5" xfId="4198" xr:uid="{00000000-0005-0000-0000-00007E130000}"/>
    <cellStyle name="0.0 3 6" xfId="4199" xr:uid="{00000000-0005-0000-0000-00007F130000}"/>
    <cellStyle name="0.0 3 7" xfId="4200" xr:uid="{00000000-0005-0000-0000-000080130000}"/>
    <cellStyle name="0.0 3 8" xfId="4201" xr:uid="{00000000-0005-0000-0000-000081130000}"/>
    <cellStyle name="0.0 3 9" xfId="4202" xr:uid="{00000000-0005-0000-0000-000082130000}"/>
    <cellStyle name="0.0 4" xfId="4203" xr:uid="{00000000-0005-0000-0000-000083130000}"/>
    <cellStyle name="0.0 4 2" xfId="4204" xr:uid="{00000000-0005-0000-0000-000084130000}"/>
    <cellStyle name="0.0 4 3" xfId="4205" xr:uid="{00000000-0005-0000-0000-000085130000}"/>
    <cellStyle name="0.0 4 4" xfId="4206" xr:uid="{00000000-0005-0000-0000-000086130000}"/>
    <cellStyle name="0.0 4 5" xfId="4207" xr:uid="{00000000-0005-0000-0000-000087130000}"/>
    <cellStyle name="0.0 4 6" xfId="4208" xr:uid="{00000000-0005-0000-0000-000088130000}"/>
    <cellStyle name="0.0 4 7" xfId="4209" xr:uid="{00000000-0005-0000-0000-000089130000}"/>
    <cellStyle name="0.0 4 8" xfId="4210" xr:uid="{00000000-0005-0000-0000-00008A130000}"/>
    <cellStyle name="0.0 5" xfId="4211" xr:uid="{00000000-0005-0000-0000-00008B130000}"/>
    <cellStyle name="0.0 5 2" xfId="4212" xr:uid="{00000000-0005-0000-0000-00008C130000}"/>
    <cellStyle name="0.0 5 3" xfId="4213" xr:uid="{00000000-0005-0000-0000-00008D130000}"/>
    <cellStyle name="0.0 5 4" xfId="4214" xr:uid="{00000000-0005-0000-0000-00008E130000}"/>
    <cellStyle name="0.0 5 5" xfId="4215" xr:uid="{00000000-0005-0000-0000-00008F130000}"/>
    <cellStyle name="0.0 5 6" xfId="4216" xr:uid="{00000000-0005-0000-0000-000090130000}"/>
    <cellStyle name="0.0 5 7" xfId="4217" xr:uid="{00000000-0005-0000-0000-000091130000}"/>
    <cellStyle name="0.0 6" xfId="4218" xr:uid="{00000000-0005-0000-0000-000092130000}"/>
    <cellStyle name="0.0 7" xfId="4219" xr:uid="{00000000-0005-0000-0000-000093130000}"/>
    <cellStyle name="0.0 8" xfId="4220" xr:uid="{00000000-0005-0000-0000-000094130000}"/>
    <cellStyle name="0.0 9" xfId="4221" xr:uid="{00000000-0005-0000-0000-000095130000}"/>
    <cellStyle name="0.00" xfId="4222" xr:uid="{00000000-0005-0000-0000-000096130000}"/>
    <cellStyle name="0.00 10" xfId="4223" xr:uid="{00000000-0005-0000-0000-000097130000}"/>
    <cellStyle name="0.00 11" xfId="4224" xr:uid="{00000000-0005-0000-0000-000098130000}"/>
    <cellStyle name="0.00 12" xfId="4225" xr:uid="{00000000-0005-0000-0000-000099130000}"/>
    <cellStyle name="0.00 13" xfId="4226" xr:uid="{00000000-0005-0000-0000-00009A130000}"/>
    <cellStyle name="0.00 14" xfId="4227" xr:uid="{00000000-0005-0000-0000-00009B130000}"/>
    <cellStyle name="0.00 15" xfId="4228" xr:uid="{00000000-0005-0000-0000-00009C130000}"/>
    <cellStyle name="0.00 16" xfId="4229" xr:uid="{00000000-0005-0000-0000-00009D130000}"/>
    <cellStyle name="0.00 17" xfId="4230" xr:uid="{00000000-0005-0000-0000-00009E130000}"/>
    <cellStyle name="0.00 18" xfId="4231" xr:uid="{00000000-0005-0000-0000-00009F130000}"/>
    <cellStyle name="0.00 19" xfId="4232" xr:uid="{00000000-0005-0000-0000-0000A0130000}"/>
    <cellStyle name="0.00 2" xfId="4233" xr:uid="{00000000-0005-0000-0000-0000A1130000}"/>
    <cellStyle name="0.00 2 10" xfId="4234" xr:uid="{00000000-0005-0000-0000-0000A2130000}"/>
    <cellStyle name="0.00 2 11" xfId="4235" xr:uid="{00000000-0005-0000-0000-0000A3130000}"/>
    <cellStyle name="0.00 2 12" xfId="4236" xr:uid="{00000000-0005-0000-0000-0000A4130000}"/>
    <cellStyle name="0.00 2 13" xfId="4237" xr:uid="{00000000-0005-0000-0000-0000A5130000}"/>
    <cellStyle name="0.00 2 14" xfId="4238" xr:uid="{00000000-0005-0000-0000-0000A6130000}"/>
    <cellStyle name="0.00 2 15" xfId="4239" xr:uid="{00000000-0005-0000-0000-0000A7130000}"/>
    <cellStyle name="0.00 2 16" xfId="4240" xr:uid="{00000000-0005-0000-0000-0000A8130000}"/>
    <cellStyle name="0.00 2 17" xfId="4241" xr:uid="{00000000-0005-0000-0000-0000A9130000}"/>
    <cellStyle name="0.00 2 2" xfId="4242" xr:uid="{00000000-0005-0000-0000-0000AA130000}"/>
    <cellStyle name="0.00 2 3" xfId="4243" xr:uid="{00000000-0005-0000-0000-0000AB130000}"/>
    <cellStyle name="0.00 2 4" xfId="4244" xr:uid="{00000000-0005-0000-0000-0000AC130000}"/>
    <cellStyle name="0.00 2 5" xfId="4245" xr:uid="{00000000-0005-0000-0000-0000AD130000}"/>
    <cellStyle name="0.00 2 6" xfId="4246" xr:uid="{00000000-0005-0000-0000-0000AE130000}"/>
    <cellStyle name="0.00 2 7" xfId="4247" xr:uid="{00000000-0005-0000-0000-0000AF130000}"/>
    <cellStyle name="0.00 2 8" xfId="4248" xr:uid="{00000000-0005-0000-0000-0000B0130000}"/>
    <cellStyle name="0.00 2 9" xfId="4249" xr:uid="{00000000-0005-0000-0000-0000B1130000}"/>
    <cellStyle name="0.00 20" xfId="4250" xr:uid="{00000000-0005-0000-0000-0000B2130000}"/>
    <cellStyle name="0.00 21" xfId="4251" xr:uid="{00000000-0005-0000-0000-0000B3130000}"/>
    <cellStyle name="0.00 22" xfId="4252" xr:uid="{00000000-0005-0000-0000-0000B4130000}"/>
    <cellStyle name="0.00 23" xfId="4253" xr:uid="{00000000-0005-0000-0000-0000B5130000}"/>
    <cellStyle name="0.00 24" xfId="4254" xr:uid="{00000000-0005-0000-0000-0000B6130000}"/>
    <cellStyle name="0.00 25" xfId="4255" xr:uid="{00000000-0005-0000-0000-0000B7130000}"/>
    <cellStyle name="0.00 26" xfId="4256" xr:uid="{00000000-0005-0000-0000-0000B8130000}"/>
    <cellStyle name="0.00 27" xfId="4257" xr:uid="{00000000-0005-0000-0000-0000B9130000}"/>
    <cellStyle name="0.00 28" xfId="4258" xr:uid="{00000000-0005-0000-0000-0000BA130000}"/>
    <cellStyle name="0.00 3" xfId="4259" xr:uid="{00000000-0005-0000-0000-0000BB130000}"/>
    <cellStyle name="0.00 3 10" xfId="4260" xr:uid="{00000000-0005-0000-0000-0000BC130000}"/>
    <cellStyle name="0.00 3 11" xfId="4261" xr:uid="{00000000-0005-0000-0000-0000BD130000}"/>
    <cellStyle name="0.00 3 12" xfId="4262" xr:uid="{00000000-0005-0000-0000-0000BE130000}"/>
    <cellStyle name="0.00 3 13" xfId="4263" xr:uid="{00000000-0005-0000-0000-0000BF130000}"/>
    <cellStyle name="0.00 3 14" xfId="4264" xr:uid="{00000000-0005-0000-0000-0000C0130000}"/>
    <cellStyle name="0.00 3 15" xfId="4265" xr:uid="{00000000-0005-0000-0000-0000C1130000}"/>
    <cellStyle name="0.00 3 16" xfId="4266" xr:uid="{00000000-0005-0000-0000-0000C2130000}"/>
    <cellStyle name="0.00 3 17" xfId="4267" xr:uid="{00000000-0005-0000-0000-0000C3130000}"/>
    <cellStyle name="0.00 3 2" xfId="4268" xr:uid="{00000000-0005-0000-0000-0000C4130000}"/>
    <cellStyle name="0.00 3 3" xfId="4269" xr:uid="{00000000-0005-0000-0000-0000C5130000}"/>
    <cellStyle name="0.00 3 4" xfId="4270" xr:uid="{00000000-0005-0000-0000-0000C6130000}"/>
    <cellStyle name="0.00 3 5" xfId="4271" xr:uid="{00000000-0005-0000-0000-0000C7130000}"/>
    <cellStyle name="0.00 3 6" xfId="4272" xr:uid="{00000000-0005-0000-0000-0000C8130000}"/>
    <cellStyle name="0.00 3 7" xfId="4273" xr:uid="{00000000-0005-0000-0000-0000C9130000}"/>
    <cellStyle name="0.00 3 8" xfId="4274" xr:uid="{00000000-0005-0000-0000-0000CA130000}"/>
    <cellStyle name="0.00 3 9" xfId="4275" xr:uid="{00000000-0005-0000-0000-0000CB130000}"/>
    <cellStyle name="0.00 4" xfId="4276" xr:uid="{00000000-0005-0000-0000-0000CC130000}"/>
    <cellStyle name="0.00 4 2" xfId="4277" xr:uid="{00000000-0005-0000-0000-0000CD130000}"/>
    <cellStyle name="0.00 4 3" xfId="4278" xr:uid="{00000000-0005-0000-0000-0000CE130000}"/>
    <cellStyle name="0.00 4 4" xfId="4279" xr:uid="{00000000-0005-0000-0000-0000CF130000}"/>
    <cellStyle name="0.00 4 5" xfId="4280" xr:uid="{00000000-0005-0000-0000-0000D0130000}"/>
    <cellStyle name="0.00 4 6" xfId="4281" xr:uid="{00000000-0005-0000-0000-0000D1130000}"/>
    <cellStyle name="0.00 4 7" xfId="4282" xr:uid="{00000000-0005-0000-0000-0000D2130000}"/>
    <cellStyle name="0.00 4 8" xfId="4283" xr:uid="{00000000-0005-0000-0000-0000D3130000}"/>
    <cellStyle name="0.00 5" xfId="4284" xr:uid="{00000000-0005-0000-0000-0000D4130000}"/>
    <cellStyle name="0.00 5 2" xfId="4285" xr:uid="{00000000-0005-0000-0000-0000D5130000}"/>
    <cellStyle name="0.00 5 3" xfId="4286" xr:uid="{00000000-0005-0000-0000-0000D6130000}"/>
    <cellStyle name="0.00 5 4" xfId="4287" xr:uid="{00000000-0005-0000-0000-0000D7130000}"/>
    <cellStyle name="0.00 5 5" xfId="4288" xr:uid="{00000000-0005-0000-0000-0000D8130000}"/>
    <cellStyle name="0.00 5 6" xfId="4289" xr:uid="{00000000-0005-0000-0000-0000D9130000}"/>
    <cellStyle name="0.00 5 7" xfId="4290" xr:uid="{00000000-0005-0000-0000-0000DA130000}"/>
    <cellStyle name="0.00 6" xfId="4291" xr:uid="{00000000-0005-0000-0000-0000DB130000}"/>
    <cellStyle name="0.00 7" xfId="4292" xr:uid="{00000000-0005-0000-0000-0000DC130000}"/>
    <cellStyle name="0.00 8" xfId="4293" xr:uid="{00000000-0005-0000-0000-0000DD130000}"/>
    <cellStyle name="0.00 9" xfId="4294" xr:uid="{00000000-0005-0000-0000-0000DE130000}"/>
    <cellStyle name="0]_laroux_1_PLDT" xfId="4295" xr:uid="{00000000-0005-0000-0000-0000DF130000}"/>
    <cellStyle name="0_현대건설_창호견적" xfId="4296" xr:uid="{00000000-0005-0000-0000-0000E0130000}"/>
    <cellStyle name="00" xfId="4297" xr:uid="{00000000-0005-0000-0000-0000E1130000}"/>
    <cellStyle name="1" xfId="4298" xr:uid="{00000000-0005-0000-0000-0000E2130000}"/>
    <cellStyle name="1 10" xfId="4299" xr:uid="{00000000-0005-0000-0000-0000E3130000}"/>
    <cellStyle name="1 11" xfId="4300" xr:uid="{00000000-0005-0000-0000-0000E4130000}"/>
    <cellStyle name="1 12" xfId="4301" xr:uid="{00000000-0005-0000-0000-0000E5130000}"/>
    <cellStyle name="1 13" xfId="4302" xr:uid="{00000000-0005-0000-0000-0000E6130000}"/>
    <cellStyle name="1 14" xfId="4303" xr:uid="{00000000-0005-0000-0000-0000E7130000}"/>
    <cellStyle name="1 2" xfId="4304" xr:uid="{00000000-0005-0000-0000-0000E8130000}"/>
    <cellStyle name="1 3" xfId="4305" xr:uid="{00000000-0005-0000-0000-0000E9130000}"/>
    <cellStyle name="1 4" xfId="4306" xr:uid="{00000000-0005-0000-0000-0000EA130000}"/>
    <cellStyle name="1 5" xfId="4307" xr:uid="{00000000-0005-0000-0000-0000EB130000}"/>
    <cellStyle name="1 6" xfId="4308" xr:uid="{00000000-0005-0000-0000-0000EC130000}"/>
    <cellStyle name="1 7" xfId="4309" xr:uid="{00000000-0005-0000-0000-0000ED130000}"/>
    <cellStyle name="1 8" xfId="4310" xr:uid="{00000000-0005-0000-0000-0000EE130000}"/>
    <cellStyle name="1 9" xfId="4311" xr:uid="{00000000-0005-0000-0000-0000EF130000}"/>
    <cellStyle name="1)" xfId="11111" xr:uid="{00000000-0005-0000-0000-0000F0130000}"/>
    <cellStyle name="1.1" xfId="11112" xr:uid="{00000000-0005-0000-0000-0000F1130000}"/>
    <cellStyle name="1.1.1" xfId="11113" xr:uid="{00000000-0005-0000-0000-0000F2130000}"/>
    <cellStyle name="¹?ºð?²" xfId="4312" xr:uid="{00000000-0005-0000-0000-0000F3130000}"/>
    <cellStyle name="1_4067_23966_ㅁ특기사항" xfId="4313" xr:uid="{00000000-0005-0000-0000-0000F4130000}"/>
    <cellStyle name="1_laroux" xfId="4314" xr:uid="{00000000-0005-0000-0000-0000F5130000}"/>
    <cellStyle name="1_laroux_ATC-YOON1" xfId="4315" xr:uid="{00000000-0005-0000-0000-0000F6130000}"/>
    <cellStyle name="1_total" xfId="4316" xr:uid="{00000000-0005-0000-0000-0000F7130000}"/>
    <cellStyle name="1_total_00-설계서양식" xfId="4317" xr:uid="{00000000-0005-0000-0000-0000F8130000}"/>
    <cellStyle name="1_total_00-예산서양식100" xfId="4318" xr:uid="{00000000-0005-0000-0000-0000F9130000}"/>
    <cellStyle name="1_total_00-예산서양식100_00-폐기물처리설계서양식" xfId="4319" xr:uid="{00000000-0005-0000-0000-0000FA130000}"/>
    <cellStyle name="1_total_00-예산서양식100_대전가오-설계서" xfId="4320" xr:uid="{00000000-0005-0000-0000-0000FB130000}"/>
    <cellStyle name="1_total_00-예산서양식100_대전가오-설계서(관리)" xfId="4321" xr:uid="{00000000-0005-0000-0000-0000FC130000}"/>
    <cellStyle name="1_total_00-예산서양식100_대전가오-설계서1" xfId="4322" xr:uid="{00000000-0005-0000-0000-0000FD130000}"/>
    <cellStyle name="1_total_00-예산서양식100_둥근달-수량산출서(철거)" xfId="4323" xr:uid="{00000000-0005-0000-0000-0000FE130000}"/>
    <cellStyle name="1_total_00-폐기물예산서양식2" xfId="4324" xr:uid="{00000000-0005-0000-0000-0000FF130000}"/>
    <cellStyle name="1_total_00-폐기물예산서양식2_00-폐기물처리설계서양식" xfId="4325" xr:uid="{00000000-0005-0000-0000-000000140000}"/>
    <cellStyle name="1_total_00-폐기물예산서양식2_둥근달-수량산출서(철거)" xfId="4326" xr:uid="{00000000-0005-0000-0000-000001140000}"/>
    <cellStyle name="1_total_00-폐기물처리설계서양식" xfId="4327" xr:uid="{00000000-0005-0000-0000-000002140000}"/>
    <cellStyle name="1_total_00-표지예정공정표" xfId="4328" xr:uid="{00000000-0005-0000-0000-000003140000}"/>
    <cellStyle name="1_total_00-표지예정공정표_00-폐기물처리설계서양식" xfId="4329" xr:uid="{00000000-0005-0000-0000-000004140000}"/>
    <cellStyle name="1_total_00-표지예정공정표_둥근달-수량산출서(철거)" xfId="4330" xr:uid="{00000000-0005-0000-0000-000005140000}"/>
    <cellStyle name="1_total_구로리총괄내역" xfId="4331" xr:uid="{00000000-0005-0000-0000-000006140000}"/>
    <cellStyle name="1_total_구로리총괄내역_구로리설계예산서1029" xfId="4332" xr:uid="{00000000-0005-0000-0000-000007140000}"/>
    <cellStyle name="1_total_구로리총괄내역_구로리설계예산서1118준공" xfId="4333" xr:uid="{00000000-0005-0000-0000-000008140000}"/>
    <cellStyle name="1_total_구로리총괄내역_구로리설계예산서조경" xfId="4334" xr:uid="{00000000-0005-0000-0000-000009140000}"/>
    <cellStyle name="1_total_구로리총괄내역_구로리어린이공원예산서(조경)1125" xfId="4335" xr:uid="{00000000-0005-0000-0000-00000A140000}"/>
    <cellStyle name="1_total_구로리총괄내역_내역서" xfId="4336" xr:uid="{00000000-0005-0000-0000-00000B140000}"/>
    <cellStyle name="1_total_구로리총괄내역_노임단가표" xfId="4337" xr:uid="{00000000-0005-0000-0000-00000C140000}"/>
    <cellStyle name="1_total_구로리총괄내역_단가산출서" xfId="4338" xr:uid="{00000000-0005-0000-0000-00000D140000}"/>
    <cellStyle name="1_total_구로리총괄내역_단가산출서_청주사직골조(최종확정)" xfId="4339" xr:uid="{00000000-0005-0000-0000-00000E140000}"/>
    <cellStyle name="1_total_구로리총괄내역_수도권매립지" xfId="4340" xr:uid="{00000000-0005-0000-0000-00000F140000}"/>
    <cellStyle name="1_total_구로리총괄내역_수도권매립지1004(발주용)" xfId="4341" xr:uid="{00000000-0005-0000-0000-000010140000}"/>
    <cellStyle name="1_total_구로리총괄내역_일신건영설계예산서(0211)" xfId="4342" xr:uid="{00000000-0005-0000-0000-000011140000}"/>
    <cellStyle name="1_total_구로리총괄내역_일위대가" xfId="4343" xr:uid="{00000000-0005-0000-0000-000012140000}"/>
    <cellStyle name="1_total_구로리총괄내역_일위대가_청주사직골조(최종확정)" xfId="4344" xr:uid="{00000000-0005-0000-0000-000013140000}"/>
    <cellStyle name="1_total_구로리총괄내역_자재단가표" xfId="4345" xr:uid="{00000000-0005-0000-0000-000014140000}"/>
    <cellStyle name="1_total_구로리총괄내역_장안초등학교내역0814" xfId="4346" xr:uid="{00000000-0005-0000-0000-000015140000}"/>
    <cellStyle name="1_total_구로리총괄내역_청주사직골조(최종확정)" xfId="4347" xr:uid="{00000000-0005-0000-0000-000016140000}"/>
    <cellStyle name="1_total_구로리총괄내역_표준내역서" xfId="4348" xr:uid="{00000000-0005-0000-0000-000017140000}"/>
    <cellStyle name="1_total_구로리총괄내역_표준내역서_청주사직골조(최종확정)" xfId="4349" xr:uid="{00000000-0005-0000-0000-000018140000}"/>
    <cellStyle name="1_total_구청본과-폐기물예산서양식" xfId="4350" xr:uid="{00000000-0005-0000-0000-000019140000}"/>
    <cellStyle name="1_total_구청본과-폐기물예산서양식_둥근달-수량산출서(철거)" xfId="4351" xr:uid="{00000000-0005-0000-0000-00001A140000}"/>
    <cellStyle name="1_total_노원구가로수-폐기물예산서" xfId="4352" xr:uid="{00000000-0005-0000-0000-00001B140000}"/>
    <cellStyle name="1_total_노원구가로수-폐기물예산서_00-폐기물처리설계서양식" xfId="4353" xr:uid="{00000000-0005-0000-0000-00001C140000}"/>
    <cellStyle name="1_total_노원구가로수-폐기물예산서_둥근달-수량산출서(철거)" xfId="4354" xr:uid="{00000000-0005-0000-0000-00001D140000}"/>
    <cellStyle name="1_total_도봉신창-예산서 0325" xfId="4355" xr:uid="{00000000-0005-0000-0000-00001E140000}"/>
    <cellStyle name="1_total_장충-예산서" xfId="4356" xr:uid="{00000000-0005-0000-0000-00001F140000}"/>
    <cellStyle name="1_total_장충-예산서_00-폐기물처리설계서양식" xfId="4357" xr:uid="{00000000-0005-0000-0000-000020140000}"/>
    <cellStyle name="1_total_장충-예산서_둥근달-수량산출서(철거)" xfId="4358" xr:uid="{00000000-0005-0000-0000-000021140000}"/>
    <cellStyle name="1_total_장충-폐기물예산서" xfId="4359" xr:uid="{00000000-0005-0000-0000-000022140000}"/>
    <cellStyle name="1_total_장충-폐기물예산서_00-폐기물처리설계서양식" xfId="4360" xr:uid="{00000000-0005-0000-0000-000023140000}"/>
    <cellStyle name="1_total_장충-폐기물예산서_둥근달-수량산출서(철거)" xfId="4361" xr:uid="{00000000-0005-0000-0000-000024140000}"/>
    <cellStyle name="1_total_장충-표지예정공정표" xfId="4362" xr:uid="{00000000-0005-0000-0000-000025140000}"/>
    <cellStyle name="1_total_장충-표지예정공정표_00-폐기물처리설계서양식" xfId="4363" xr:uid="{00000000-0005-0000-0000-000026140000}"/>
    <cellStyle name="1_total_장충-표지예정공정표_둥근달-수량산출서(철거)" xfId="4364" xr:uid="{00000000-0005-0000-0000-000027140000}"/>
    <cellStyle name="1_total_청주사직골조(최종확정)" xfId="4365" xr:uid="{00000000-0005-0000-0000-000028140000}"/>
    <cellStyle name="1_total_총괄내역0518" xfId="4366" xr:uid="{00000000-0005-0000-0000-000029140000}"/>
    <cellStyle name="1_total_총괄내역0518_구로리설계예산서1029" xfId="4367" xr:uid="{00000000-0005-0000-0000-00002A140000}"/>
    <cellStyle name="1_total_총괄내역0518_구로리설계예산서1118준공" xfId="4368" xr:uid="{00000000-0005-0000-0000-00002B140000}"/>
    <cellStyle name="1_total_총괄내역0518_구로리설계예산서조경" xfId="4369" xr:uid="{00000000-0005-0000-0000-00002C140000}"/>
    <cellStyle name="1_total_총괄내역0518_구로리어린이공원예산서(조경)1125" xfId="4370" xr:uid="{00000000-0005-0000-0000-00002D140000}"/>
    <cellStyle name="1_total_총괄내역0518_내역서" xfId="4371" xr:uid="{00000000-0005-0000-0000-00002E140000}"/>
    <cellStyle name="1_total_총괄내역0518_노임단가표" xfId="4372" xr:uid="{00000000-0005-0000-0000-00002F140000}"/>
    <cellStyle name="1_total_총괄내역0518_단가산출서" xfId="4373" xr:uid="{00000000-0005-0000-0000-000030140000}"/>
    <cellStyle name="1_total_총괄내역0518_단가산출서_청주사직골조(최종확정)" xfId="4374" xr:uid="{00000000-0005-0000-0000-000031140000}"/>
    <cellStyle name="1_total_총괄내역0518_수도권매립지" xfId="4375" xr:uid="{00000000-0005-0000-0000-000032140000}"/>
    <cellStyle name="1_total_총괄내역0518_수도권매립지1004(발주용)" xfId="4376" xr:uid="{00000000-0005-0000-0000-000033140000}"/>
    <cellStyle name="1_total_총괄내역0518_일신건영설계예산서(0211)" xfId="4377" xr:uid="{00000000-0005-0000-0000-000034140000}"/>
    <cellStyle name="1_total_총괄내역0518_일위대가" xfId="4378" xr:uid="{00000000-0005-0000-0000-000035140000}"/>
    <cellStyle name="1_total_총괄내역0518_일위대가_청주사직골조(최종확정)" xfId="4379" xr:uid="{00000000-0005-0000-0000-000036140000}"/>
    <cellStyle name="1_total_총괄내역0518_자재단가표" xfId="4380" xr:uid="{00000000-0005-0000-0000-000037140000}"/>
    <cellStyle name="1_total_총괄내역0518_장안초등학교내역0814" xfId="4381" xr:uid="{00000000-0005-0000-0000-000038140000}"/>
    <cellStyle name="1_total_총괄내역0518_청주사직골조(최종확정)" xfId="4382" xr:uid="{00000000-0005-0000-0000-000039140000}"/>
    <cellStyle name="1_total_총괄내역0518_표준내역서" xfId="4383" xr:uid="{00000000-0005-0000-0000-00003A140000}"/>
    <cellStyle name="1_total_총괄내역0518_표준내역서_청주사직골조(최종확정)" xfId="4384" xr:uid="{00000000-0005-0000-0000-00003B140000}"/>
    <cellStyle name="1_total_현충묘지-예산서(조경)" xfId="4385" xr:uid="{00000000-0005-0000-0000-00003C140000}"/>
    <cellStyle name="1_total_현충묘지-예산서(조경)_00-폐기물예산서양식2" xfId="4386" xr:uid="{00000000-0005-0000-0000-00003D140000}"/>
    <cellStyle name="1_total_현충묘지-예산서(조경)_00-폐기물예산서양식2_00-폐기물처리설계서양식" xfId="4387" xr:uid="{00000000-0005-0000-0000-00003E140000}"/>
    <cellStyle name="1_total_현충묘지-예산서(조경)_00-폐기물예산서양식2_둥근달-수량산출서(철거)" xfId="4388" xr:uid="{00000000-0005-0000-0000-00003F140000}"/>
    <cellStyle name="1_total_현충묘지-예산서(조경)_00-폐기물처리설계서양식" xfId="4389" xr:uid="{00000000-0005-0000-0000-000040140000}"/>
    <cellStyle name="1_total_현충묘지-예산서(조경)_구청본과-폐기물예산서양식" xfId="4390" xr:uid="{00000000-0005-0000-0000-000041140000}"/>
    <cellStyle name="1_total_현충묘지-예산서(조경)_구청본과-폐기물예산서양식_둥근달-수량산출서(철거)" xfId="4391" xr:uid="{00000000-0005-0000-0000-000042140000}"/>
    <cellStyle name="1_total_현충묘지-예산서(조경)_까르프-표지예정공정표" xfId="4392" xr:uid="{00000000-0005-0000-0000-000043140000}"/>
    <cellStyle name="1_total_현충묘지-예산서(조경)_까르프-표지예정공정표_00-폐기물처리설계서양식" xfId="4393" xr:uid="{00000000-0005-0000-0000-000044140000}"/>
    <cellStyle name="1_total_현충묘지-예산서(조경)_까르프-표지예정공정표_00-표지예정공정표" xfId="4394" xr:uid="{00000000-0005-0000-0000-000045140000}"/>
    <cellStyle name="1_total_현충묘지-예산서(조경)_까르프-표지예정공정표_00-표지예정공정표_00-폐기물처리설계서양식" xfId="4395" xr:uid="{00000000-0005-0000-0000-000046140000}"/>
    <cellStyle name="1_total_현충묘지-예산서(조경)_까르프-표지예정공정표_00-표지예정공정표_둥근달-수량산출서(철거)" xfId="4396" xr:uid="{00000000-0005-0000-0000-000047140000}"/>
    <cellStyle name="1_total_현충묘지-예산서(조경)_까르프-표지예정공정표_둥근달-수량산출서(철거)" xfId="4397" xr:uid="{00000000-0005-0000-0000-000048140000}"/>
    <cellStyle name="1_total_현충묘지-예산서(조경)_노원구가로수-폐기물예산서" xfId="4398" xr:uid="{00000000-0005-0000-0000-000049140000}"/>
    <cellStyle name="1_total_현충묘지-예산서(조경)_노원구가로수-폐기물예산서_00-폐기물처리설계서양식" xfId="4399" xr:uid="{00000000-0005-0000-0000-00004A140000}"/>
    <cellStyle name="1_total_현충묘지-예산서(조경)_노원구가로수-폐기물예산서_둥근달-수량산출서(철거)" xfId="4400" xr:uid="{00000000-0005-0000-0000-00004B140000}"/>
    <cellStyle name="1_total_현충묘지-예산서(조경)_대전가오-설계서" xfId="4401" xr:uid="{00000000-0005-0000-0000-00004C140000}"/>
    <cellStyle name="1_total_현충묘지-예산서(조경)_대전가오-설계서(관리)" xfId="4402" xr:uid="{00000000-0005-0000-0000-00004D140000}"/>
    <cellStyle name="1_total_현충묘지-예산서(조경)_대전가오-설계서1" xfId="4403" xr:uid="{00000000-0005-0000-0000-00004E140000}"/>
    <cellStyle name="1_total_현충묘지-예산서(조경)_예산서-엑셀변환양식100" xfId="4404" xr:uid="{00000000-0005-0000-0000-00004F140000}"/>
    <cellStyle name="1_total_현충묘지-예산서(조경)_예산서-엑셀변환양식100_00-설계서양식" xfId="4405" xr:uid="{00000000-0005-0000-0000-000050140000}"/>
    <cellStyle name="1_total_현충묘지-예산서(조경)_예산서-엑셀변환양식100_00-예산서양식100" xfId="4406" xr:uid="{00000000-0005-0000-0000-000051140000}"/>
    <cellStyle name="1_total_현충묘지-예산서(조경)_예산서-엑셀변환양식100_00-예산서양식100_00-폐기물처리설계서양식" xfId="4407" xr:uid="{00000000-0005-0000-0000-000052140000}"/>
    <cellStyle name="1_total_현충묘지-예산서(조경)_예산서-엑셀변환양식100_00-예산서양식100_대전가오-설계서" xfId="4408" xr:uid="{00000000-0005-0000-0000-000053140000}"/>
    <cellStyle name="1_total_현충묘지-예산서(조경)_예산서-엑셀변환양식100_00-예산서양식100_대전가오-설계서(관리)" xfId="4409" xr:uid="{00000000-0005-0000-0000-000054140000}"/>
    <cellStyle name="1_total_현충묘지-예산서(조경)_예산서-엑셀변환양식100_00-예산서양식100_대전가오-설계서1" xfId="4410" xr:uid="{00000000-0005-0000-0000-000055140000}"/>
    <cellStyle name="1_total_현충묘지-예산서(조경)_예산서-엑셀변환양식100_00-예산서양식100_둥근달-수량산출서(철거)" xfId="4411" xr:uid="{00000000-0005-0000-0000-000056140000}"/>
    <cellStyle name="1_total_현충묘지-예산서(조경)_예산서-엑셀변환양식100_00-폐기물예산서양식2" xfId="4412" xr:uid="{00000000-0005-0000-0000-000057140000}"/>
    <cellStyle name="1_total_현충묘지-예산서(조경)_예산서-엑셀변환양식100_00-폐기물예산서양식2_00-폐기물처리설계서양식" xfId="4413" xr:uid="{00000000-0005-0000-0000-000058140000}"/>
    <cellStyle name="1_total_현충묘지-예산서(조경)_예산서-엑셀변환양식100_00-폐기물예산서양식2_둥근달-수량산출서(철거)" xfId="4414" xr:uid="{00000000-0005-0000-0000-000059140000}"/>
    <cellStyle name="1_total_현충묘지-예산서(조경)_예산서-엑셀변환양식100_00-폐기물처리설계서양식" xfId="4415" xr:uid="{00000000-0005-0000-0000-00005A140000}"/>
    <cellStyle name="1_total_현충묘지-예산서(조경)_예산서-엑셀변환양식100_00-표지예정공정표" xfId="4416" xr:uid="{00000000-0005-0000-0000-00005B140000}"/>
    <cellStyle name="1_total_현충묘지-예산서(조경)_예산서-엑셀변환양식100_00-표지예정공정표_00-폐기물처리설계서양식" xfId="4417" xr:uid="{00000000-0005-0000-0000-00005C140000}"/>
    <cellStyle name="1_total_현충묘지-예산서(조경)_예산서-엑셀변환양식100_00-표지예정공정표_둥근달-수량산출서(철거)" xfId="4418" xr:uid="{00000000-0005-0000-0000-00005D140000}"/>
    <cellStyle name="1_total_현충묘지-예산서(조경)_예산서-엑셀변환양식100_구청본과-폐기물예산서양식" xfId="4419" xr:uid="{00000000-0005-0000-0000-00005E140000}"/>
    <cellStyle name="1_total_현충묘지-예산서(조경)_예산서-엑셀변환양식100_구청본과-폐기물예산서양식_둥근달-수량산출서(철거)" xfId="4420" xr:uid="{00000000-0005-0000-0000-00005F140000}"/>
    <cellStyle name="1_total_현충묘지-예산서(조경)_예산서-엑셀변환양식100_노원구가로수-폐기물예산서" xfId="4421" xr:uid="{00000000-0005-0000-0000-000060140000}"/>
    <cellStyle name="1_total_현충묘지-예산서(조경)_예산서-엑셀변환양식100_노원구가로수-폐기물예산서_00-폐기물처리설계서양식" xfId="4422" xr:uid="{00000000-0005-0000-0000-000061140000}"/>
    <cellStyle name="1_total_현충묘지-예산서(조경)_예산서-엑셀변환양식100_노원구가로수-폐기물예산서_둥근달-수량산출서(철거)" xfId="4423" xr:uid="{00000000-0005-0000-0000-000062140000}"/>
    <cellStyle name="1_total_현충묘지-예산서(조경)_예산서-엑셀변환양식100_도봉신창-예산서 0325" xfId="4424" xr:uid="{00000000-0005-0000-0000-000063140000}"/>
    <cellStyle name="1_total_현충묘지-예산서(조경)_예산서-엑셀변환양식100_장충-예산서" xfId="4425" xr:uid="{00000000-0005-0000-0000-000064140000}"/>
    <cellStyle name="1_total_현충묘지-예산서(조경)_예산서-엑셀변환양식100_장충-예산서_00-폐기물처리설계서양식" xfId="4426" xr:uid="{00000000-0005-0000-0000-000065140000}"/>
    <cellStyle name="1_total_현충묘지-예산서(조경)_예산서-엑셀변환양식100_장충-예산서_둥근달-수량산출서(철거)" xfId="4427" xr:uid="{00000000-0005-0000-0000-000066140000}"/>
    <cellStyle name="1_total_현충묘지-예산서(조경)_예산서-엑셀변환양식100_장충-폐기물예산서" xfId="4428" xr:uid="{00000000-0005-0000-0000-000067140000}"/>
    <cellStyle name="1_total_현충묘지-예산서(조경)_예산서-엑셀변환양식100_장충-폐기물예산서_00-폐기물처리설계서양식" xfId="4429" xr:uid="{00000000-0005-0000-0000-000068140000}"/>
    <cellStyle name="1_total_현충묘지-예산서(조경)_예산서-엑셀변환양식100_장충-폐기물예산서_둥근달-수량산출서(철거)" xfId="4430" xr:uid="{00000000-0005-0000-0000-000069140000}"/>
    <cellStyle name="1_total_현충묘지-예산서(조경)_예산서-엑셀변환양식100_장충-표지예정공정표" xfId="4431" xr:uid="{00000000-0005-0000-0000-00006A140000}"/>
    <cellStyle name="1_total_현충묘지-예산서(조경)_예산서-엑셀변환양식100_장충-표지예정공정표_00-폐기물처리설계서양식" xfId="4432" xr:uid="{00000000-0005-0000-0000-00006B140000}"/>
    <cellStyle name="1_total_현충묘지-예산서(조경)_예산서-엑셀변환양식100_장충-표지예정공정표_둥근달-수량산출서(철거)" xfId="4433" xr:uid="{00000000-0005-0000-0000-00006C140000}"/>
    <cellStyle name="1_total_현충묘지-예산서(조경)_장충-예산서" xfId="4434" xr:uid="{00000000-0005-0000-0000-00006D140000}"/>
    <cellStyle name="1_total_현충묘지-예산서(조경)_장충-예산서_00-폐기물처리설계서양식" xfId="4435" xr:uid="{00000000-0005-0000-0000-00006E140000}"/>
    <cellStyle name="1_total_현충묘지-예산서(조경)_장충-예산서_둥근달-수량산출서(철거)" xfId="4436" xr:uid="{00000000-0005-0000-0000-00006F140000}"/>
    <cellStyle name="1_total_현충묘지-예산서(조경)_장충-폐기물예산서" xfId="4437" xr:uid="{00000000-0005-0000-0000-000070140000}"/>
    <cellStyle name="1_total_현충묘지-예산서(조경)_장충-폐기물예산서_00-폐기물처리설계서양식" xfId="4438" xr:uid="{00000000-0005-0000-0000-000071140000}"/>
    <cellStyle name="1_total_현충묘지-예산서(조경)_장충-폐기물예산서_둥근달-수량산출서(철거)" xfId="4439" xr:uid="{00000000-0005-0000-0000-000072140000}"/>
    <cellStyle name="1_total_현충묘지-예산서(조경)_장충-표지예정공정표" xfId="4440" xr:uid="{00000000-0005-0000-0000-000073140000}"/>
    <cellStyle name="1_total_현충묘지-예산서(조경)_장충-표지예정공정표_00-폐기물처리설계서양식" xfId="4441" xr:uid="{00000000-0005-0000-0000-000074140000}"/>
    <cellStyle name="1_total_현충묘지-예산서(조경)_장충-표지예정공정표_둥근달-수량산출서(철거)" xfId="4442" xr:uid="{00000000-0005-0000-0000-000075140000}"/>
    <cellStyle name="1_total_현충묘지-예산서(조경)_표지예정공정표" xfId="4443" xr:uid="{00000000-0005-0000-0000-000076140000}"/>
    <cellStyle name="1_total_현충묘지-예산서(조경)_-표지예정공정표" xfId="4444" xr:uid="{00000000-0005-0000-0000-000077140000}"/>
    <cellStyle name="1_total_현충묘지-예산서(조경)_표지예정공정표_00-폐기물처리설계서양식" xfId="4445" xr:uid="{00000000-0005-0000-0000-000078140000}"/>
    <cellStyle name="1_total_현충묘지-예산서(조경)_-표지예정공정표_00-폐기물처리설계서양식" xfId="4446" xr:uid="{00000000-0005-0000-0000-000079140000}"/>
    <cellStyle name="1_total_현충묘지-예산서(조경)_표지예정공정표_00-표지예정공정표" xfId="4447" xr:uid="{00000000-0005-0000-0000-00007A140000}"/>
    <cellStyle name="1_total_현충묘지-예산서(조경)_-표지예정공정표_00-표지예정공정표" xfId="4448" xr:uid="{00000000-0005-0000-0000-00007B140000}"/>
    <cellStyle name="1_total_현충묘지-예산서(조경)_표지예정공정표_00-표지예정공정표_00-폐기물처리설계서양식" xfId="4449" xr:uid="{00000000-0005-0000-0000-00007C140000}"/>
    <cellStyle name="1_total_현충묘지-예산서(조경)_-표지예정공정표_00-표지예정공정표_00-폐기물처리설계서양식" xfId="4450" xr:uid="{00000000-0005-0000-0000-00007D140000}"/>
    <cellStyle name="1_total_현충묘지-예산서(조경)_표지예정공정표_00-표지예정공정표_둥근달-수량산출서(철거)" xfId="4451" xr:uid="{00000000-0005-0000-0000-00007E140000}"/>
    <cellStyle name="1_total_현충묘지-예산서(조경)_-표지예정공정표_00-표지예정공정표_둥근달-수량산출서(철거)" xfId="4452" xr:uid="{00000000-0005-0000-0000-00007F140000}"/>
    <cellStyle name="1_total_현충묘지-예산서(조경)_표지예정공정표_둥근달-수량산출서(철거)" xfId="4453" xr:uid="{00000000-0005-0000-0000-000080140000}"/>
    <cellStyle name="1_total_현충묘지-예산서(조경)_-표지예정공정표_둥근달-수량산출서(철거)" xfId="4454" xr:uid="{00000000-0005-0000-0000-000081140000}"/>
    <cellStyle name="1_tree" xfId="4455" xr:uid="{00000000-0005-0000-0000-000082140000}"/>
    <cellStyle name="1_tree_00-설계서양식" xfId="4456" xr:uid="{00000000-0005-0000-0000-000083140000}"/>
    <cellStyle name="1_tree_00-예산서양식100" xfId="4457" xr:uid="{00000000-0005-0000-0000-000084140000}"/>
    <cellStyle name="1_tree_00-예산서양식100_00-폐기물처리설계서양식" xfId="4458" xr:uid="{00000000-0005-0000-0000-000085140000}"/>
    <cellStyle name="1_tree_00-예산서양식100_대전가오-설계서" xfId="4459" xr:uid="{00000000-0005-0000-0000-000086140000}"/>
    <cellStyle name="1_tree_00-예산서양식100_대전가오-설계서(관리)" xfId="4460" xr:uid="{00000000-0005-0000-0000-000087140000}"/>
    <cellStyle name="1_tree_00-예산서양식100_대전가오-설계서1" xfId="4461" xr:uid="{00000000-0005-0000-0000-000088140000}"/>
    <cellStyle name="1_tree_00-예산서양식100_둥근달-수량산출서(철거)" xfId="4462" xr:uid="{00000000-0005-0000-0000-000089140000}"/>
    <cellStyle name="1_tree_00-폐기물예산서양식2" xfId="4463" xr:uid="{00000000-0005-0000-0000-00008A140000}"/>
    <cellStyle name="1_tree_00-폐기물예산서양식2_00-폐기물처리설계서양식" xfId="4464" xr:uid="{00000000-0005-0000-0000-00008B140000}"/>
    <cellStyle name="1_tree_00-폐기물예산서양식2_둥근달-수량산출서(철거)" xfId="4465" xr:uid="{00000000-0005-0000-0000-00008C140000}"/>
    <cellStyle name="1_tree_00-폐기물처리설계서양식" xfId="4466" xr:uid="{00000000-0005-0000-0000-00008D140000}"/>
    <cellStyle name="1_tree_00-표지예정공정표" xfId="4467" xr:uid="{00000000-0005-0000-0000-00008E140000}"/>
    <cellStyle name="1_tree_00-표지예정공정표_00-폐기물처리설계서양식" xfId="4468" xr:uid="{00000000-0005-0000-0000-00008F140000}"/>
    <cellStyle name="1_tree_00-표지예정공정표_둥근달-수량산출서(철거)" xfId="4469" xr:uid="{00000000-0005-0000-0000-000090140000}"/>
    <cellStyle name="1_tree_구로리총괄내역" xfId="4470" xr:uid="{00000000-0005-0000-0000-000091140000}"/>
    <cellStyle name="1_tree_구로리총괄내역_구로리설계예산서1029" xfId="4471" xr:uid="{00000000-0005-0000-0000-000092140000}"/>
    <cellStyle name="1_tree_구로리총괄내역_구로리설계예산서1118준공" xfId="4472" xr:uid="{00000000-0005-0000-0000-000093140000}"/>
    <cellStyle name="1_tree_구로리총괄내역_구로리설계예산서조경" xfId="4473" xr:uid="{00000000-0005-0000-0000-000094140000}"/>
    <cellStyle name="1_tree_구로리총괄내역_구로리어린이공원예산서(조경)1125" xfId="4474" xr:uid="{00000000-0005-0000-0000-000095140000}"/>
    <cellStyle name="1_tree_구로리총괄내역_내역서" xfId="4475" xr:uid="{00000000-0005-0000-0000-000096140000}"/>
    <cellStyle name="1_tree_구로리총괄내역_노임단가표" xfId="4476" xr:uid="{00000000-0005-0000-0000-000097140000}"/>
    <cellStyle name="1_tree_구로리총괄내역_단가산출서" xfId="4477" xr:uid="{00000000-0005-0000-0000-000098140000}"/>
    <cellStyle name="1_tree_구로리총괄내역_단가산출서_청주사직골조(최종확정)" xfId="4478" xr:uid="{00000000-0005-0000-0000-000099140000}"/>
    <cellStyle name="1_tree_구로리총괄내역_수도권매립지" xfId="4479" xr:uid="{00000000-0005-0000-0000-00009A140000}"/>
    <cellStyle name="1_tree_구로리총괄내역_수도권매립지1004(발주용)" xfId="4480" xr:uid="{00000000-0005-0000-0000-00009B140000}"/>
    <cellStyle name="1_tree_구로리총괄내역_일신건영설계예산서(0211)" xfId="4481" xr:uid="{00000000-0005-0000-0000-00009C140000}"/>
    <cellStyle name="1_tree_구로리총괄내역_일위대가" xfId="4482" xr:uid="{00000000-0005-0000-0000-00009D140000}"/>
    <cellStyle name="1_tree_구로리총괄내역_일위대가_청주사직골조(최종확정)" xfId="4483" xr:uid="{00000000-0005-0000-0000-00009E140000}"/>
    <cellStyle name="1_tree_구로리총괄내역_자재단가표" xfId="4484" xr:uid="{00000000-0005-0000-0000-00009F140000}"/>
    <cellStyle name="1_tree_구로리총괄내역_장안초등학교내역0814" xfId="4485" xr:uid="{00000000-0005-0000-0000-0000A0140000}"/>
    <cellStyle name="1_tree_구로리총괄내역_청주사직골조(최종확정)" xfId="4486" xr:uid="{00000000-0005-0000-0000-0000A1140000}"/>
    <cellStyle name="1_tree_구로리총괄내역_표준내역서" xfId="4487" xr:uid="{00000000-0005-0000-0000-0000A2140000}"/>
    <cellStyle name="1_tree_구로리총괄내역_표준내역서_청주사직골조(최종확정)" xfId="4488" xr:uid="{00000000-0005-0000-0000-0000A3140000}"/>
    <cellStyle name="1_tree_구청본과-폐기물예산서양식" xfId="4489" xr:uid="{00000000-0005-0000-0000-0000A4140000}"/>
    <cellStyle name="1_tree_구청본과-폐기물예산서양식_둥근달-수량산출서(철거)" xfId="4490" xr:uid="{00000000-0005-0000-0000-0000A5140000}"/>
    <cellStyle name="1_tree_노원구가로수-폐기물예산서" xfId="4491" xr:uid="{00000000-0005-0000-0000-0000A6140000}"/>
    <cellStyle name="1_tree_노원구가로수-폐기물예산서_00-폐기물처리설계서양식" xfId="4492" xr:uid="{00000000-0005-0000-0000-0000A7140000}"/>
    <cellStyle name="1_tree_노원구가로수-폐기물예산서_둥근달-수량산출서(철거)" xfId="4493" xr:uid="{00000000-0005-0000-0000-0000A8140000}"/>
    <cellStyle name="1_tree_도봉신창-예산서 0325" xfId="4494" xr:uid="{00000000-0005-0000-0000-0000A9140000}"/>
    <cellStyle name="1_tree_수량산출" xfId="4495" xr:uid="{00000000-0005-0000-0000-0000AA140000}"/>
    <cellStyle name="1_tree_수량산출_00-설계서양식" xfId="4496" xr:uid="{00000000-0005-0000-0000-0000AB140000}"/>
    <cellStyle name="1_tree_수량산출_00-예산서양식100" xfId="4497" xr:uid="{00000000-0005-0000-0000-0000AC140000}"/>
    <cellStyle name="1_tree_수량산출_00-예산서양식100_00-폐기물처리설계서양식" xfId="4498" xr:uid="{00000000-0005-0000-0000-0000AD140000}"/>
    <cellStyle name="1_tree_수량산출_00-예산서양식100_대전가오-설계서" xfId="4499" xr:uid="{00000000-0005-0000-0000-0000AE140000}"/>
    <cellStyle name="1_tree_수량산출_00-예산서양식100_대전가오-설계서(관리)" xfId="4500" xr:uid="{00000000-0005-0000-0000-0000AF140000}"/>
    <cellStyle name="1_tree_수량산출_00-예산서양식100_대전가오-설계서1" xfId="4501" xr:uid="{00000000-0005-0000-0000-0000B0140000}"/>
    <cellStyle name="1_tree_수량산출_00-예산서양식100_둥근달-수량산출서(철거)" xfId="4502" xr:uid="{00000000-0005-0000-0000-0000B1140000}"/>
    <cellStyle name="1_tree_수량산출_00-폐기물예산서양식2" xfId="4503" xr:uid="{00000000-0005-0000-0000-0000B2140000}"/>
    <cellStyle name="1_tree_수량산출_00-폐기물예산서양식2_00-폐기물처리설계서양식" xfId="4504" xr:uid="{00000000-0005-0000-0000-0000B3140000}"/>
    <cellStyle name="1_tree_수량산출_00-폐기물예산서양식2_둥근달-수량산출서(철거)" xfId="4505" xr:uid="{00000000-0005-0000-0000-0000B4140000}"/>
    <cellStyle name="1_tree_수량산출_00-폐기물처리설계서양식" xfId="4506" xr:uid="{00000000-0005-0000-0000-0000B5140000}"/>
    <cellStyle name="1_tree_수량산출_00-표지예정공정표" xfId="4507" xr:uid="{00000000-0005-0000-0000-0000B6140000}"/>
    <cellStyle name="1_tree_수량산출_00-표지예정공정표_00-폐기물처리설계서양식" xfId="4508" xr:uid="{00000000-0005-0000-0000-0000B7140000}"/>
    <cellStyle name="1_tree_수량산출_00-표지예정공정표_둥근달-수량산출서(철거)" xfId="4509" xr:uid="{00000000-0005-0000-0000-0000B8140000}"/>
    <cellStyle name="1_tree_수량산출_구로리총괄내역" xfId="4510" xr:uid="{00000000-0005-0000-0000-0000B9140000}"/>
    <cellStyle name="1_tree_수량산출_구로리총괄내역_구로리설계예산서1029" xfId="4511" xr:uid="{00000000-0005-0000-0000-0000BA140000}"/>
    <cellStyle name="1_tree_수량산출_구로리총괄내역_구로리설계예산서1118준공" xfId="4512" xr:uid="{00000000-0005-0000-0000-0000BB140000}"/>
    <cellStyle name="1_tree_수량산출_구로리총괄내역_구로리설계예산서조경" xfId="4513" xr:uid="{00000000-0005-0000-0000-0000BC140000}"/>
    <cellStyle name="1_tree_수량산출_구로리총괄내역_구로리어린이공원예산서(조경)1125" xfId="4514" xr:uid="{00000000-0005-0000-0000-0000BD140000}"/>
    <cellStyle name="1_tree_수량산출_구로리총괄내역_내역서" xfId="4515" xr:uid="{00000000-0005-0000-0000-0000BE140000}"/>
    <cellStyle name="1_tree_수량산출_구로리총괄내역_노임단가표" xfId="4516" xr:uid="{00000000-0005-0000-0000-0000BF140000}"/>
    <cellStyle name="1_tree_수량산출_구로리총괄내역_단가산출서" xfId="4517" xr:uid="{00000000-0005-0000-0000-0000C0140000}"/>
    <cellStyle name="1_tree_수량산출_구로리총괄내역_단가산출서_청주사직골조(최종확정)" xfId="4518" xr:uid="{00000000-0005-0000-0000-0000C1140000}"/>
    <cellStyle name="1_tree_수량산출_구로리총괄내역_수도권매립지" xfId="4519" xr:uid="{00000000-0005-0000-0000-0000C2140000}"/>
    <cellStyle name="1_tree_수량산출_구로리총괄내역_수도권매립지1004(발주용)" xfId="4520" xr:uid="{00000000-0005-0000-0000-0000C3140000}"/>
    <cellStyle name="1_tree_수량산출_구로리총괄내역_일신건영설계예산서(0211)" xfId="4521" xr:uid="{00000000-0005-0000-0000-0000C4140000}"/>
    <cellStyle name="1_tree_수량산출_구로리총괄내역_일위대가" xfId="4522" xr:uid="{00000000-0005-0000-0000-0000C5140000}"/>
    <cellStyle name="1_tree_수량산출_구로리총괄내역_일위대가_청주사직골조(최종확정)" xfId="4523" xr:uid="{00000000-0005-0000-0000-0000C6140000}"/>
    <cellStyle name="1_tree_수량산출_구로리총괄내역_자재단가표" xfId="4524" xr:uid="{00000000-0005-0000-0000-0000C7140000}"/>
    <cellStyle name="1_tree_수량산출_구로리총괄내역_장안초등학교내역0814" xfId="4525" xr:uid="{00000000-0005-0000-0000-0000C8140000}"/>
    <cellStyle name="1_tree_수량산출_구로리총괄내역_청주사직골조(최종확정)" xfId="4526" xr:uid="{00000000-0005-0000-0000-0000C9140000}"/>
    <cellStyle name="1_tree_수량산출_구로리총괄내역_표준내역서" xfId="4527" xr:uid="{00000000-0005-0000-0000-0000CA140000}"/>
    <cellStyle name="1_tree_수량산출_구로리총괄내역_표준내역서_청주사직골조(최종확정)" xfId="4528" xr:uid="{00000000-0005-0000-0000-0000CB140000}"/>
    <cellStyle name="1_tree_수량산출_구청본과-폐기물예산서양식" xfId="4529" xr:uid="{00000000-0005-0000-0000-0000CC140000}"/>
    <cellStyle name="1_tree_수량산출_구청본과-폐기물예산서양식_둥근달-수량산출서(철거)" xfId="4530" xr:uid="{00000000-0005-0000-0000-0000CD140000}"/>
    <cellStyle name="1_tree_수량산출_노원구가로수-폐기물예산서" xfId="4531" xr:uid="{00000000-0005-0000-0000-0000CE140000}"/>
    <cellStyle name="1_tree_수량산출_노원구가로수-폐기물예산서_00-폐기물처리설계서양식" xfId="4532" xr:uid="{00000000-0005-0000-0000-0000CF140000}"/>
    <cellStyle name="1_tree_수량산출_노원구가로수-폐기물예산서_둥근달-수량산출서(철거)" xfId="4533" xr:uid="{00000000-0005-0000-0000-0000D0140000}"/>
    <cellStyle name="1_tree_수량산출_도봉신창-예산서 0325" xfId="4534" xr:uid="{00000000-0005-0000-0000-0000D1140000}"/>
    <cellStyle name="1_tree_수량산출_장충-예산서" xfId="4535" xr:uid="{00000000-0005-0000-0000-0000D2140000}"/>
    <cellStyle name="1_tree_수량산출_장충-예산서_00-폐기물처리설계서양식" xfId="4536" xr:uid="{00000000-0005-0000-0000-0000D3140000}"/>
    <cellStyle name="1_tree_수량산출_장충-예산서_둥근달-수량산출서(철거)" xfId="4537" xr:uid="{00000000-0005-0000-0000-0000D4140000}"/>
    <cellStyle name="1_tree_수량산출_장충-폐기물예산서" xfId="4538" xr:uid="{00000000-0005-0000-0000-0000D5140000}"/>
    <cellStyle name="1_tree_수량산출_장충-폐기물예산서_00-폐기물처리설계서양식" xfId="4539" xr:uid="{00000000-0005-0000-0000-0000D6140000}"/>
    <cellStyle name="1_tree_수량산출_장충-폐기물예산서_둥근달-수량산출서(철거)" xfId="4540" xr:uid="{00000000-0005-0000-0000-0000D7140000}"/>
    <cellStyle name="1_tree_수량산출_장충-표지예정공정표" xfId="4541" xr:uid="{00000000-0005-0000-0000-0000D8140000}"/>
    <cellStyle name="1_tree_수량산출_장충-표지예정공정표_00-폐기물처리설계서양식" xfId="4542" xr:uid="{00000000-0005-0000-0000-0000D9140000}"/>
    <cellStyle name="1_tree_수량산출_장충-표지예정공정표_둥근달-수량산출서(철거)" xfId="4543" xr:uid="{00000000-0005-0000-0000-0000DA140000}"/>
    <cellStyle name="1_tree_수량산출_청주사직골조(최종확정)" xfId="4544" xr:uid="{00000000-0005-0000-0000-0000DB140000}"/>
    <cellStyle name="1_tree_수량산출_총괄내역0518" xfId="4545" xr:uid="{00000000-0005-0000-0000-0000DC140000}"/>
    <cellStyle name="1_tree_수량산출_총괄내역0518_구로리설계예산서1029" xfId="4546" xr:uid="{00000000-0005-0000-0000-0000DD140000}"/>
    <cellStyle name="1_tree_수량산출_총괄내역0518_구로리설계예산서1118준공" xfId="4547" xr:uid="{00000000-0005-0000-0000-0000DE140000}"/>
    <cellStyle name="1_tree_수량산출_총괄내역0518_구로리설계예산서조경" xfId="4548" xr:uid="{00000000-0005-0000-0000-0000DF140000}"/>
    <cellStyle name="1_tree_수량산출_총괄내역0518_구로리어린이공원예산서(조경)1125" xfId="4549" xr:uid="{00000000-0005-0000-0000-0000E0140000}"/>
    <cellStyle name="1_tree_수량산출_총괄내역0518_내역서" xfId="4550" xr:uid="{00000000-0005-0000-0000-0000E1140000}"/>
    <cellStyle name="1_tree_수량산출_총괄내역0518_노임단가표" xfId="4551" xr:uid="{00000000-0005-0000-0000-0000E2140000}"/>
    <cellStyle name="1_tree_수량산출_총괄내역0518_단가산출서" xfId="4552" xr:uid="{00000000-0005-0000-0000-0000E3140000}"/>
    <cellStyle name="1_tree_수량산출_총괄내역0518_단가산출서_청주사직골조(최종확정)" xfId="4553" xr:uid="{00000000-0005-0000-0000-0000E4140000}"/>
    <cellStyle name="1_tree_수량산출_총괄내역0518_수도권매립지" xfId="4554" xr:uid="{00000000-0005-0000-0000-0000E5140000}"/>
    <cellStyle name="1_tree_수량산출_총괄내역0518_수도권매립지1004(발주용)" xfId="4555" xr:uid="{00000000-0005-0000-0000-0000E6140000}"/>
    <cellStyle name="1_tree_수량산출_총괄내역0518_일신건영설계예산서(0211)" xfId="4556" xr:uid="{00000000-0005-0000-0000-0000E7140000}"/>
    <cellStyle name="1_tree_수량산출_총괄내역0518_일위대가" xfId="4557" xr:uid="{00000000-0005-0000-0000-0000E8140000}"/>
    <cellStyle name="1_tree_수량산출_총괄내역0518_일위대가_청주사직골조(최종확정)" xfId="4558" xr:uid="{00000000-0005-0000-0000-0000E9140000}"/>
    <cellStyle name="1_tree_수량산출_총괄내역0518_자재단가표" xfId="4559" xr:uid="{00000000-0005-0000-0000-0000EA140000}"/>
    <cellStyle name="1_tree_수량산출_총괄내역0518_장안초등학교내역0814" xfId="4560" xr:uid="{00000000-0005-0000-0000-0000EB140000}"/>
    <cellStyle name="1_tree_수량산출_총괄내역0518_청주사직골조(최종확정)" xfId="4561" xr:uid="{00000000-0005-0000-0000-0000EC140000}"/>
    <cellStyle name="1_tree_수량산출_총괄내역0518_표준내역서" xfId="4562" xr:uid="{00000000-0005-0000-0000-0000ED140000}"/>
    <cellStyle name="1_tree_수량산출_총괄내역0518_표준내역서_청주사직골조(최종확정)" xfId="4563" xr:uid="{00000000-0005-0000-0000-0000EE140000}"/>
    <cellStyle name="1_tree_수량산출_현충묘지-예산서(조경)" xfId="4564" xr:uid="{00000000-0005-0000-0000-0000EF140000}"/>
    <cellStyle name="1_tree_수량산출_현충묘지-예산서(조경)_00-폐기물예산서양식2" xfId="4565" xr:uid="{00000000-0005-0000-0000-0000F0140000}"/>
    <cellStyle name="1_tree_수량산출_현충묘지-예산서(조경)_00-폐기물예산서양식2_00-폐기물처리설계서양식" xfId="4566" xr:uid="{00000000-0005-0000-0000-0000F1140000}"/>
    <cellStyle name="1_tree_수량산출_현충묘지-예산서(조경)_00-폐기물예산서양식2_둥근달-수량산출서(철거)" xfId="4567" xr:uid="{00000000-0005-0000-0000-0000F2140000}"/>
    <cellStyle name="1_tree_수량산출_현충묘지-예산서(조경)_00-폐기물처리설계서양식" xfId="4568" xr:uid="{00000000-0005-0000-0000-0000F3140000}"/>
    <cellStyle name="1_tree_수량산출_현충묘지-예산서(조경)_구청본과-폐기물예산서양식" xfId="4569" xr:uid="{00000000-0005-0000-0000-0000F4140000}"/>
    <cellStyle name="1_tree_수량산출_현충묘지-예산서(조경)_구청본과-폐기물예산서양식_둥근달-수량산출서(철거)" xfId="4570" xr:uid="{00000000-0005-0000-0000-0000F5140000}"/>
    <cellStyle name="1_tree_수량산출_현충묘지-예산서(조경)_까르프-표지예정공정표" xfId="4571" xr:uid="{00000000-0005-0000-0000-0000F6140000}"/>
    <cellStyle name="1_tree_수량산출_현충묘지-예산서(조경)_까르프-표지예정공정표_00-폐기물처리설계서양식" xfId="4572" xr:uid="{00000000-0005-0000-0000-0000F7140000}"/>
    <cellStyle name="1_tree_수량산출_현충묘지-예산서(조경)_까르프-표지예정공정표_00-표지예정공정표" xfId="4573" xr:uid="{00000000-0005-0000-0000-0000F8140000}"/>
    <cellStyle name="1_tree_수량산출_현충묘지-예산서(조경)_까르프-표지예정공정표_00-표지예정공정표_00-폐기물처리설계서양식" xfId="4574" xr:uid="{00000000-0005-0000-0000-0000F9140000}"/>
    <cellStyle name="1_tree_수량산출_현충묘지-예산서(조경)_까르프-표지예정공정표_00-표지예정공정표_둥근달-수량산출서(철거)" xfId="4575" xr:uid="{00000000-0005-0000-0000-0000FA140000}"/>
    <cellStyle name="1_tree_수량산출_현충묘지-예산서(조경)_까르프-표지예정공정표_둥근달-수량산출서(철거)" xfId="4576" xr:uid="{00000000-0005-0000-0000-0000FB140000}"/>
    <cellStyle name="1_tree_수량산출_현충묘지-예산서(조경)_노원구가로수-폐기물예산서" xfId="4577" xr:uid="{00000000-0005-0000-0000-0000FC140000}"/>
    <cellStyle name="1_tree_수량산출_현충묘지-예산서(조경)_노원구가로수-폐기물예산서_00-폐기물처리설계서양식" xfId="4578" xr:uid="{00000000-0005-0000-0000-0000FD140000}"/>
    <cellStyle name="1_tree_수량산출_현충묘지-예산서(조경)_노원구가로수-폐기물예산서_둥근달-수량산출서(철거)" xfId="4579" xr:uid="{00000000-0005-0000-0000-0000FE140000}"/>
    <cellStyle name="1_tree_수량산출_현충묘지-예산서(조경)_대전가오-설계서" xfId="4580" xr:uid="{00000000-0005-0000-0000-0000FF140000}"/>
    <cellStyle name="1_tree_수량산출_현충묘지-예산서(조경)_대전가오-설계서(관리)" xfId="4581" xr:uid="{00000000-0005-0000-0000-000000150000}"/>
    <cellStyle name="1_tree_수량산출_현충묘지-예산서(조경)_대전가오-설계서1" xfId="4582" xr:uid="{00000000-0005-0000-0000-000001150000}"/>
    <cellStyle name="1_tree_수량산출_현충묘지-예산서(조경)_예산서-엑셀변환양식100" xfId="4583" xr:uid="{00000000-0005-0000-0000-000002150000}"/>
    <cellStyle name="1_tree_수량산출_현충묘지-예산서(조경)_예산서-엑셀변환양식100_00-설계서양식" xfId="4584" xr:uid="{00000000-0005-0000-0000-000003150000}"/>
    <cellStyle name="1_tree_수량산출_현충묘지-예산서(조경)_예산서-엑셀변환양식100_00-예산서양식100" xfId="4585" xr:uid="{00000000-0005-0000-0000-000004150000}"/>
    <cellStyle name="1_tree_수량산출_현충묘지-예산서(조경)_예산서-엑셀변환양식100_00-예산서양식100_00-폐기물처리설계서양식" xfId="4586" xr:uid="{00000000-0005-0000-0000-000005150000}"/>
    <cellStyle name="1_tree_수량산출_현충묘지-예산서(조경)_예산서-엑셀변환양식100_00-예산서양식100_대전가오-설계서" xfId="4587" xr:uid="{00000000-0005-0000-0000-000006150000}"/>
    <cellStyle name="1_tree_수량산출_현충묘지-예산서(조경)_예산서-엑셀변환양식100_00-예산서양식100_대전가오-설계서(관리)" xfId="4588" xr:uid="{00000000-0005-0000-0000-000007150000}"/>
    <cellStyle name="1_tree_수량산출_현충묘지-예산서(조경)_예산서-엑셀변환양식100_00-예산서양식100_대전가오-설계서1" xfId="4589" xr:uid="{00000000-0005-0000-0000-000008150000}"/>
    <cellStyle name="1_tree_수량산출_현충묘지-예산서(조경)_예산서-엑셀변환양식100_00-예산서양식100_둥근달-수량산출서(철거)" xfId="4590" xr:uid="{00000000-0005-0000-0000-000009150000}"/>
    <cellStyle name="1_tree_수량산출_현충묘지-예산서(조경)_예산서-엑셀변환양식100_00-폐기물예산서양식2" xfId="4591" xr:uid="{00000000-0005-0000-0000-00000A150000}"/>
    <cellStyle name="1_tree_수량산출_현충묘지-예산서(조경)_예산서-엑셀변환양식100_00-폐기물예산서양식2_00-폐기물처리설계서양식" xfId="4592" xr:uid="{00000000-0005-0000-0000-00000B150000}"/>
    <cellStyle name="1_tree_수량산출_현충묘지-예산서(조경)_예산서-엑셀변환양식100_00-폐기물예산서양식2_둥근달-수량산출서(철거)" xfId="4593" xr:uid="{00000000-0005-0000-0000-00000C150000}"/>
    <cellStyle name="1_tree_수량산출_현충묘지-예산서(조경)_예산서-엑셀변환양식100_00-폐기물처리설계서양식" xfId="4594" xr:uid="{00000000-0005-0000-0000-00000D150000}"/>
    <cellStyle name="1_tree_수량산출_현충묘지-예산서(조경)_예산서-엑셀변환양식100_00-표지예정공정표" xfId="4595" xr:uid="{00000000-0005-0000-0000-00000E150000}"/>
    <cellStyle name="1_tree_수량산출_현충묘지-예산서(조경)_예산서-엑셀변환양식100_00-표지예정공정표_00-폐기물처리설계서양식" xfId="4596" xr:uid="{00000000-0005-0000-0000-00000F150000}"/>
    <cellStyle name="1_tree_수량산출_현충묘지-예산서(조경)_예산서-엑셀변환양식100_00-표지예정공정표_둥근달-수량산출서(철거)" xfId="4597" xr:uid="{00000000-0005-0000-0000-000010150000}"/>
    <cellStyle name="1_tree_수량산출_현충묘지-예산서(조경)_예산서-엑셀변환양식100_구청본과-폐기물예산서양식" xfId="4598" xr:uid="{00000000-0005-0000-0000-000011150000}"/>
    <cellStyle name="1_tree_수량산출_현충묘지-예산서(조경)_예산서-엑셀변환양식100_구청본과-폐기물예산서양식_둥근달-수량산출서(철거)" xfId="4599" xr:uid="{00000000-0005-0000-0000-000012150000}"/>
    <cellStyle name="1_tree_수량산출_현충묘지-예산서(조경)_예산서-엑셀변환양식100_노원구가로수-폐기물예산서" xfId="4600" xr:uid="{00000000-0005-0000-0000-000013150000}"/>
    <cellStyle name="1_tree_수량산출_현충묘지-예산서(조경)_예산서-엑셀변환양식100_노원구가로수-폐기물예산서_00-폐기물처리설계서양식" xfId="4601" xr:uid="{00000000-0005-0000-0000-000014150000}"/>
    <cellStyle name="1_tree_수량산출_현충묘지-예산서(조경)_예산서-엑셀변환양식100_노원구가로수-폐기물예산서_둥근달-수량산출서(철거)" xfId="4602" xr:uid="{00000000-0005-0000-0000-000015150000}"/>
    <cellStyle name="1_tree_수량산출_현충묘지-예산서(조경)_예산서-엑셀변환양식100_도봉신창-예산서 0325" xfId="4603" xr:uid="{00000000-0005-0000-0000-000016150000}"/>
    <cellStyle name="1_tree_수량산출_현충묘지-예산서(조경)_예산서-엑셀변환양식100_장충-예산서" xfId="4604" xr:uid="{00000000-0005-0000-0000-000017150000}"/>
    <cellStyle name="1_tree_수량산출_현충묘지-예산서(조경)_예산서-엑셀변환양식100_장충-예산서_00-폐기물처리설계서양식" xfId="4605" xr:uid="{00000000-0005-0000-0000-000018150000}"/>
    <cellStyle name="1_tree_수량산출_현충묘지-예산서(조경)_예산서-엑셀변환양식100_장충-예산서_둥근달-수량산출서(철거)" xfId="4606" xr:uid="{00000000-0005-0000-0000-000019150000}"/>
    <cellStyle name="1_tree_수량산출_현충묘지-예산서(조경)_예산서-엑셀변환양식100_장충-폐기물예산서" xfId="4607" xr:uid="{00000000-0005-0000-0000-00001A150000}"/>
    <cellStyle name="1_tree_수량산출_현충묘지-예산서(조경)_예산서-엑셀변환양식100_장충-폐기물예산서_00-폐기물처리설계서양식" xfId="4608" xr:uid="{00000000-0005-0000-0000-00001B150000}"/>
    <cellStyle name="1_tree_수량산출_현충묘지-예산서(조경)_예산서-엑셀변환양식100_장충-폐기물예산서_둥근달-수량산출서(철거)" xfId="4609" xr:uid="{00000000-0005-0000-0000-00001C150000}"/>
    <cellStyle name="1_tree_수량산출_현충묘지-예산서(조경)_예산서-엑셀변환양식100_장충-표지예정공정표" xfId="4610" xr:uid="{00000000-0005-0000-0000-00001D150000}"/>
    <cellStyle name="1_tree_수량산출_현충묘지-예산서(조경)_예산서-엑셀변환양식100_장충-표지예정공정표_00-폐기물처리설계서양식" xfId="4611" xr:uid="{00000000-0005-0000-0000-00001E150000}"/>
    <cellStyle name="1_tree_수량산출_현충묘지-예산서(조경)_예산서-엑셀변환양식100_장충-표지예정공정표_둥근달-수량산출서(철거)" xfId="4612" xr:uid="{00000000-0005-0000-0000-00001F150000}"/>
    <cellStyle name="1_tree_수량산출_현충묘지-예산서(조경)_장충-예산서" xfId="4613" xr:uid="{00000000-0005-0000-0000-000020150000}"/>
    <cellStyle name="1_tree_수량산출_현충묘지-예산서(조경)_장충-예산서_00-폐기물처리설계서양식" xfId="4614" xr:uid="{00000000-0005-0000-0000-000021150000}"/>
    <cellStyle name="1_tree_수량산출_현충묘지-예산서(조경)_장충-예산서_둥근달-수량산출서(철거)" xfId="4615" xr:uid="{00000000-0005-0000-0000-000022150000}"/>
    <cellStyle name="1_tree_수량산출_현충묘지-예산서(조경)_장충-폐기물예산서" xfId="4616" xr:uid="{00000000-0005-0000-0000-000023150000}"/>
    <cellStyle name="1_tree_수량산출_현충묘지-예산서(조경)_장충-폐기물예산서_00-폐기물처리설계서양식" xfId="4617" xr:uid="{00000000-0005-0000-0000-000024150000}"/>
    <cellStyle name="1_tree_수량산출_현충묘지-예산서(조경)_장충-폐기물예산서_둥근달-수량산출서(철거)" xfId="4618" xr:uid="{00000000-0005-0000-0000-000025150000}"/>
    <cellStyle name="1_tree_수량산출_현충묘지-예산서(조경)_장충-표지예정공정표" xfId="4619" xr:uid="{00000000-0005-0000-0000-000026150000}"/>
    <cellStyle name="1_tree_수량산출_현충묘지-예산서(조경)_장충-표지예정공정표_00-폐기물처리설계서양식" xfId="4620" xr:uid="{00000000-0005-0000-0000-000027150000}"/>
    <cellStyle name="1_tree_수량산출_현충묘지-예산서(조경)_장충-표지예정공정표_둥근달-수량산출서(철거)" xfId="4621" xr:uid="{00000000-0005-0000-0000-000028150000}"/>
    <cellStyle name="1_tree_수량산출_현충묘지-예산서(조경)_표지예정공정표" xfId="4622" xr:uid="{00000000-0005-0000-0000-000029150000}"/>
    <cellStyle name="1_tree_수량산출_현충묘지-예산서(조경)_-표지예정공정표" xfId="4623" xr:uid="{00000000-0005-0000-0000-00002A150000}"/>
    <cellStyle name="1_tree_수량산출_현충묘지-예산서(조경)_표지예정공정표_00-폐기물처리설계서양식" xfId="4624" xr:uid="{00000000-0005-0000-0000-00002B150000}"/>
    <cellStyle name="1_tree_수량산출_현충묘지-예산서(조경)_-표지예정공정표_00-폐기물처리설계서양식" xfId="4625" xr:uid="{00000000-0005-0000-0000-00002C150000}"/>
    <cellStyle name="1_tree_수량산출_현충묘지-예산서(조경)_표지예정공정표_00-표지예정공정표" xfId="4626" xr:uid="{00000000-0005-0000-0000-00002D150000}"/>
    <cellStyle name="1_tree_수량산출_현충묘지-예산서(조경)_-표지예정공정표_00-표지예정공정표" xfId="4627" xr:uid="{00000000-0005-0000-0000-00002E150000}"/>
    <cellStyle name="1_tree_수량산출_현충묘지-예산서(조경)_표지예정공정표_00-표지예정공정표_00-폐기물처리설계서양식" xfId="4628" xr:uid="{00000000-0005-0000-0000-00002F150000}"/>
    <cellStyle name="1_tree_수량산출_현충묘지-예산서(조경)_-표지예정공정표_00-표지예정공정표_00-폐기물처리설계서양식" xfId="4629" xr:uid="{00000000-0005-0000-0000-000030150000}"/>
    <cellStyle name="1_tree_수량산출_현충묘지-예산서(조경)_표지예정공정표_00-표지예정공정표_둥근달-수량산출서(철거)" xfId="4630" xr:uid="{00000000-0005-0000-0000-000031150000}"/>
    <cellStyle name="1_tree_수량산출_현충묘지-예산서(조경)_-표지예정공정표_00-표지예정공정표_둥근달-수량산출서(철거)" xfId="4631" xr:uid="{00000000-0005-0000-0000-000032150000}"/>
    <cellStyle name="1_tree_수량산출_현충묘지-예산서(조경)_표지예정공정표_둥근달-수량산출서(철거)" xfId="4632" xr:uid="{00000000-0005-0000-0000-000033150000}"/>
    <cellStyle name="1_tree_수량산출_현충묘지-예산서(조경)_-표지예정공정표_둥근달-수량산출서(철거)" xfId="4633" xr:uid="{00000000-0005-0000-0000-000034150000}"/>
    <cellStyle name="1_tree_장충-예산서" xfId="4634" xr:uid="{00000000-0005-0000-0000-000035150000}"/>
    <cellStyle name="1_tree_장충-예산서_00-폐기물처리설계서양식" xfId="4635" xr:uid="{00000000-0005-0000-0000-000036150000}"/>
    <cellStyle name="1_tree_장충-예산서_둥근달-수량산출서(철거)" xfId="4636" xr:uid="{00000000-0005-0000-0000-000037150000}"/>
    <cellStyle name="1_tree_장충-폐기물예산서" xfId="4637" xr:uid="{00000000-0005-0000-0000-000038150000}"/>
    <cellStyle name="1_tree_장충-폐기물예산서_00-폐기물처리설계서양식" xfId="4638" xr:uid="{00000000-0005-0000-0000-000039150000}"/>
    <cellStyle name="1_tree_장충-폐기물예산서_둥근달-수량산출서(철거)" xfId="4639" xr:uid="{00000000-0005-0000-0000-00003A150000}"/>
    <cellStyle name="1_tree_장충-표지예정공정표" xfId="4640" xr:uid="{00000000-0005-0000-0000-00003B150000}"/>
    <cellStyle name="1_tree_장충-표지예정공정표_00-폐기물처리설계서양식" xfId="4641" xr:uid="{00000000-0005-0000-0000-00003C150000}"/>
    <cellStyle name="1_tree_장충-표지예정공정표_둥근달-수량산출서(철거)" xfId="4642" xr:uid="{00000000-0005-0000-0000-00003D150000}"/>
    <cellStyle name="1_tree_청주사직골조(최종확정)" xfId="4643" xr:uid="{00000000-0005-0000-0000-00003E150000}"/>
    <cellStyle name="1_tree_총괄내역0518" xfId="4644" xr:uid="{00000000-0005-0000-0000-00003F150000}"/>
    <cellStyle name="1_tree_총괄내역0518_구로리설계예산서1029" xfId="4645" xr:uid="{00000000-0005-0000-0000-000040150000}"/>
    <cellStyle name="1_tree_총괄내역0518_구로리설계예산서1118준공" xfId="4646" xr:uid="{00000000-0005-0000-0000-000041150000}"/>
    <cellStyle name="1_tree_총괄내역0518_구로리설계예산서조경" xfId="4647" xr:uid="{00000000-0005-0000-0000-000042150000}"/>
    <cellStyle name="1_tree_총괄내역0518_구로리어린이공원예산서(조경)1125" xfId="4648" xr:uid="{00000000-0005-0000-0000-000043150000}"/>
    <cellStyle name="1_tree_총괄내역0518_내역서" xfId="4649" xr:uid="{00000000-0005-0000-0000-000044150000}"/>
    <cellStyle name="1_tree_총괄내역0518_노임단가표" xfId="4650" xr:uid="{00000000-0005-0000-0000-000045150000}"/>
    <cellStyle name="1_tree_총괄내역0518_단가산출서" xfId="4651" xr:uid="{00000000-0005-0000-0000-000046150000}"/>
    <cellStyle name="1_tree_총괄내역0518_단가산출서_청주사직골조(최종확정)" xfId="4652" xr:uid="{00000000-0005-0000-0000-000047150000}"/>
    <cellStyle name="1_tree_총괄내역0518_수도권매립지" xfId="4653" xr:uid="{00000000-0005-0000-0000-000048150000}"/>
    <cellStyle name="1_tree_총괄내역0518_수도권매립지1004(발주용)" xfId="4654" xr:uid="{00000000-0005-0000-0000-000049150000}"/>
    <cellStyle name="1_tree_총괄내역0518_일신건영설계예산서(0211)" xfId="4655" xr:uid="{00000000-0005-0000-0000-00004A150000}"/>
    <cellStyle name="1_tree_총괄내역0518_일위대가" xfId="4656" xr:uid="{00000000-0005-0000-0000-00004B150000}"/>
    <cellStyle name="1_tree_총괄내역0518_일위대가_청주사직골조(최종확정)" xfId="4657" xr:uid="{00000000-0005-0000-0000-00004C150000}"/>
    <cellStyle name="1_tree_총괄내역0518_자재단가표" xfId="4658" xr:uid="{00000000-0005-0000-0000-00004D150000}"/>
    <cellStyle name="1_tree_총괄내역0518_장안초등학교내역0814" xfId="4659" xr:uid="{00000000-0005-0000-0000-00004E150000}"/>
    <cellStyle name="1_tree_총괄내역0518_청주사직골조(최종확정)" xfId="4660" xr:uid="{00000000-0005-0000-0000-00004F150000}"/>
    <cellStyle name="1_tree_총괄내역0518_표준내역서" xfId="4661" xr:uid="{00000000-0005-0000-0000-000050150000}"/>
    <cellStyle name="1_tree_총괄내역0518_표준내역서_청주사직골조(최종확정)" xfId="4662" xr:uid="{00000000-0005-0000-0000-000051150000}"/>
    <cellStyle name="1_tree_현충묘지-예산서(조경)" xfId="4663" xr:uid="{00000000-0005-0000-0000-000052150000}"/>
    <cellStyle name="1_tree_현충묘지-예산서(조경)_00-폐기물예산서양식2" xfId="4664" xr:uid="{00000000-0005-0000-0000-000053150000}"/>
    <cellStyle name="1_tree_현충묘지-예산서(조경)_00-폐기물예산서양식2_00-폐기물처리설계서양식" xfId="4665" xr:uid="{00000000-0005-0000-0000-000054150000}"/>
    <cellStyle name="1_tree_현충묘지-예산서(조경)_00-폐기물예산서양식2_둥근달-수량산출서(철거)" xfId="4666" xr:uid="{00000000-0005-0000-0000-000055150000}"/>
    <cellStyle name="1_tree_현충묘지-예산서(조경)_00-폐기물처리설계서양식" xfId="4667" xr:uid="{00000000-0005-0000-0000-000056150000}"/>
    <cellStyle name="1_tree_현충묘지-예산서(조경)_구청본과-폐기물예산서양식" xfId="4668" xr:uid="{00000000-0005-0000-0000-000057150000}"/>
    <cellStyle name="1_tree_현충묘지-예산서(조경)_구청본과-폐기물예산서양식_둥근달-수량산출서(철거)" xfId="4669" xr:uid="{00000000-0005-0000-0000-000058150000}"/>
    <cellStyle name="1_tree_현충묘지-예산서(조경)_까르프-표지예정공정표" xfId="4670" xr:uid="{00000000-0005-0000-0000-000059150000}"/>
    <cellStyle name="1_tree_현충묘지-예산서(조경)_까르프-표지예정공정표_00-폐기물처리설계서양식" xfId="4671" xr:uid="{00000000-0005-0000-0000-00005A150000}"/>
    <cellStyle name="1_tree_현충묘지-예산서(조경)_까르프-표지예정공정표_00-표지예정공정표" xfId="4672" xr:uid="{00000000-0005-0000-0000-00005B150000}"/>
    <cellStyle name="1_tree_현충묘지-예산서(조경)_까르프-표지예정공정표_00-표지예정공정표_00-폐기물처리설계서양식" xfId="4673" xr:uid="{00000000-0005-0000-0000-00005C150000}"/>
    <cellStyle name="1_tree_현충묘지-예산서(조경)_까르프-표지예정공정표_00-표지예정공정표_둥근달-수량산출서(철거)" xfId="4674" xr:uid="{00000000-0005-0000-0000-00005D150000}"/>
    <cellStyle name="1_tree_현충묘지-예산서(조경)_까르프-표지예정공정표_둥근달-수량산출서(철거)" xfId="4675" xr:uid="{00000000-0005-0000-0000-00005E150000}"/>
    <cellStyle name="1_tree_현충묘지-예산서(조경)_노원구가로수-폐기물예산서" xfId="4676" xr:uid="{00000000-0005-0000-0000-00005F150000}"/>
    <cellStyle name="1_tree_현충묘지-예산서(조경)_노원구가로수-폐기물예산서_00-폐기물처리설계서양식" xfId="4677" xr:uid="{00000000-0005-0000-0000-000060150000}"/>
    <cellStyle name="1_tree_현충묘지-예산서(조경)_노원구가로수-폐기물예산서_둥근달-수량산출서(철거)" xfId="4678" xr:uid="{00000000-0005-0000-0000-000061150000}"/>
    <cellStyle name="1_tree_현충묘지-예산서(조경)_대전가오-설계서" xfId="4679" xr:uid="{00000000-0005-0000-0000-000062150000}"/>
    <cellStyle name="1_tree_현충묘지-예산서(조경)_대전가오-설계서(관리)" xfId="4680" xr:uid="{00000000-0005-0000-0000-000063150000}"/>
    <cellStyle name="1_tree_현충묘지-예산서(조경)_대전가오-설계서1" xfId="4681" xr:uid="{00000000-0005-0000-0000-000064150000}"/>
    <cellStyle name="1_tree_현충묘지-예산서(조경)_예산서-엑셀변환양식100" xfId="4682" xr:uid="{00000000-0005-0000-0000-000065150000}"/>
    <cellStyle name="1_tree_현충묘지-예산서(조경)_예산서-엑셀변환양식100_00-설계서양식" xfId="4683" xr:uid="{00000000-0005-0000-0000-000066150000}"/>
    <cellStyle name="1_tree_현충묘지-예산서(조경)_예산서-엑셀변환양식100_00-예산서양식100" xfId="4684" xr:uid="{00000000-0005-0000-0000-000067150000}"/>
    <cellStyle name="1_tree_현충묘지-예산서(조경)_예산서-엑셀변환양식100_00-예산서양식100_00-폐기물처리설계서양식" xfId="4685" xr:uid="{00000000-0005-0000-0000-000068150000}"/>
    <cellStyle name="1_tree_현충묘지-예산서(조경)_예산서-엑셀변환양식100_00-예산서양식100_대전가오-설계서" xfId="4686" xr:uid="{00000000-0005-0000-0000-000069150000}"/>
    <cellStyle name="1_tree_현충묘지-예산서(조경)_예산서-엑셀변환양식100_00-예산서양식100_대전가오-설계서(관리)" xfId="4687" xr:uid="{00000000-0005-0000-0000-00006A150000}"/>
    <cellStyle name="1_tree_현충묘지-예산서(조경)_예산서-엑셀변환양식100_00-예산서양식100_대전가오-설계서1" xfId="4688" xr:uid="{00000000-0005-0000-0000-00006B150000}"/>
    <cellStyle name="1_tree_현충묘지-예산서(조경)_예산서-엑셀변환양식100_00-예산서양식100_둥근달-수량산출서(철거)" xfId="4689" xr:uid="{00000000-0005-0000-0000-00006C150000}"/>
    <cellStyle name="1_tree_현충묘지-예산서(조경)_예산서-엑셀변환양식100_00-폐기물예산서양식2" xfId="4690" xr:uid="{00000000-0005-0000-0000-00006D150000}"/>
    <cellStyle name="1_tree_현충묘지-예산서(조경)_예산서-엑셀변환양식100_00-폐기물예산서양식2_00-폐기물처리설계서양식" xfId="4691" xr:uid="{00000000-0005-0000-0000-00006E150000}"/>
    <cellStyle name="1_tree_현충묘지-예산서(조경)_예산서-엑셀변환양식100_00-폐기물예산서양식2_둥근달-수량산출서(철거)" xfId="4692" xr:uid="{00000000-0005-0000-0000-00006F150000}"/>
    <cellStyle name="1_tree_현충묘지-예산서(조경)_예산서-엑셀변환양식100_00-폐기물처리설계서양식" xfId="4693" xr:uid="{00000000-0005-0000-0000-000070150000}"/>
    <cellStyle name="1_tree_현충묘지-예산서(조경)_예산서-엑셀변환양식100_00-표지예정공정표" xfId="4694" xr:uid="{00000000-0005-0000-0000-000071150000}"/>
    <cellStyle name="1_tree_현충묘지-예산서(조경)_예산서-엑셀변환양식100_00-표지예정공정표_00-폐기물처리설계서양식" xfId="4695" xr:uid="{00000000-0005-0000-0000-000072150000}"/>
    <cellStyle name="1_tree_현충묘지-예산서(조경)_예산서-엑셀변환양식100_00-표지예정공정표_둥근달-수량산출서(철거)" xfId="4696" xr:uid="{00000000-0005-0000-0000-000073150000}"/>
    <cellStyle name="1_tree_현충묘지-예산서(조경)_예산서-엑셀변환양식100_구청본과-폐기물예산서양식" xfId="4697" xr:uid="{00000000-0005-0000-0000-000074150000}"/>
    <cellStyle name="1_tree_현충묘지-예산서(조경)_예산서-엑셀변환양식100_구청본과-폐기물예산서양식_둥근달-수량산출서(철거)" xfId="4698" xr:uid="{00000000-0005-0000-0000-000075150000}"/>
    <cellStyle name="1_tree_현충묘지-예산서(조경)_예산서-엑셀변환양식100_노원구가로수-폐기물예산서" xfId="4699" xr:uid="{00000000-0005-0000-0000-000076150000}"/>
    <cellStyle name="1_tree_현충묘지-예산서(조경)_예산서-엑셀변환양식100_노원구가로수-폐기물예산서_00-폐기물처리설계서양식" xfId="4700" xr:uid="{00000000-0005-0000-0000-000077150000}"/>
    <cellStyle name="1_tree_현충묘지-예산서(조경)_예산서-엑셀변환양식100_노원구가로수-폐기물예산서_둥근달-수량산출서(철거)" xfId="4701" xr:uid="{00000000-0005-0000-0000-000078150000}"/>
    <cellStyle name="1_tree_현충묘지-예산서(조경)_예산서-엑셀변환양식100_도봉신창-예산서 0325" xfId="4702" xr:uid="{00000000-0005-0000-0000-000079150000}"/>
    <cellStyle name="1_tree_현충묘지-예산서(조경)_예산서-엑셀변환양식100_장충-예산서" xfId="4703" xr:uid="{00000000-0005-0000-0000-00007A150000}"/>
    <cellStyle name="1_tree_현충묘지-예산서(조경)_예산서-엑셀변환양식100_장충-예산서_00-폐기물처리설계서양식" xfId="4704" xr:uid="{00000000-0005-0000-0000-00007B150000}"/>
    <cellStyle name="1_tree_현충묘지-예산서(조경)_예산서-엑셀변환양식100_장충-예산서_둥근달-수량산출서(철거)" xfId="4705" xr:uid="{00000000-0005-0000-0000-00007C150000}"/>
    <cellStyle name="1_tree_현충묘지-예산서(조경)_예산서-엑셀변환양식100_장충-폐기물예산서" xfId="4706" xr:uid="{00000000-0005-0000-0000-00007D150000}"/>
    <cellStyle name="1_tree_현충묘지-예산서(조경)_예산서-엑셀변환양식100_장충-폐기물예산서_00-폐기물처리설계서양식" xfId="4707" xr:uid="{00000000-0005-0000-0000-00007E150000}"/>
    <cellStyle name="1_tree_현충묘지-예산서(조경)_예산서-엑셀변환양식100_장충-폐기물예산서_둥근달-수량산출서(철거)" xfId="4708" xr:uid="{00000000-0005-0000-0000-00007F150000}"/>
    <cellStyle name="1_tree_현충묘지-예산서(조경)_예산서-엑셀변환양식100_장충-표지예정공정표" xfId="4709" xr:uid="{00000000-0005-0000-0000-000080150000}"/>
    <cellStyle name="1_tree_현충묘지-예산서(조경)_예산서-엑셀변환양식100_장충-표지예정공정표_00-폐기물처리설계서양식" xfId="4710" xr:uid="{00000000-0005-0000-0000-000081150000}"/>
    <cellStyle name="1_tree_현충묘지-예산서(조경)_예산서-엑셀변환양식100_장충-표지예정공정표_둥근달-수량산출서(철거)" xfId="4711" xr:uid="{00000000-0005-0000-0000-000082150000}"/>
    <cellStyle name="1_tree_현충묘지-예산서(조경)_장충-예산서" xfId="4712" xr:uid="{00000000-0005-0000-0000-000083150000}"/>
    <cellStyle name="1_tree_현충묘지-예산서(조경)_장충-예산서_00-폐기물처리설계서양식" xfId="4713" xr:uid="{00000000-0005-0000-0000-000084150000}"/>
    <cellStyle name="1_tree_현충묘지-예산서(조경)_장충-예산서_둥근달-수량산출서(철거)" xfId="4714" xr:uid="{00000000-0005-0000-0000-000085150000}"/>
    <cellStyle name="1_tree_현충묘지-예산서(조경)_장충-폐기물예산서" xfId="4715" xr:uid="{00000000-0005-0000-0000-000086150000}"/>
    <cellStyle name="1_tree_현충묘지-예산서(조경)_장충-폐기물예산서_00-폐기물처리설계서양식" xfId="4716" xr:uid="{00000000-0005-0000-0000-000087150000}"/>
    <cellStyle name="1_tree_현충묘지-예산서(조경)_장충-폐기물예산서_둥근달-수량산출서(철거)" xfId="4717" xr:uid="{00000000-0005-0000-0000-000088150000}"/>
    <cellStyle name="1_tree_현충묘지-예산서(조경)_장충-표지예정공정표" xfId="4718" xr:uid="{00000000-0005-0000-0000-000089150000}"/>
    <cellStyle name="1_tree_현충묘지-예산서(조경)_장충-표지예정공정표_00-폐기물처리설계서양식" xfId="4719" xr:uid="{00000000-0005-0000-0000-00008A150000}"/>
    <cellStyle name="1_tree_현충묘지-예산서(조경)_장충-표지예정공정표_둥근달-수량산출서(철거)" xfId="4720" xr:uid="{00000000-0005-0000-0000-00008B150000}"/>
    <cellStyle name="1_tree_현충묘지-예산서(조경)_표지예정공정표" xfId="4721" xr:uid="{00000000-0005-0000-0000-00008C150000}"/>
    <cellStyle name="1_tree_현충묘지-예산서(조경)_-표지예정공정표" xfId="4722" xr:uid="{00000000-0005-0000-0000-00008D150000}"/>
    <cellStyle name="1_tree_현충묘지-예산서(조경)_표지예정공정표_00-폐기물처리설계서양식" xfId="4723" xr:uid="{00000000-0005-0000-0000-00008E150000}"/>
    <cellStyle name="1_tree_현충묘지-예산서(조경)_-표지예정공정표_00-폐기물처리설계서양식" xfId="4724" xr:uid="{00000000-0005-0000-0000-00008F150000}"/>
    <cellStyle name="1_tree_현충묘지-예산서(조경)_표지예정공정표_00-표지예정공정표" xfId="4725" xr:uid="{00000000-0005-0000-0000-000090150000}"/>
    <cellStyle name="1_tree_현충묘지-예산서(조경)_-표지예정공정표_00-표지예정공정표" xfId="4726" xr:uid="{00000000-0005-0000-0000-000091150000}"/>
    <cellStyle name="1_tree_현충묘지-예산서(조경)_표지예정공정표_00-표지예정공정표_00-폐기물처리설계서양식" xfId="4727" xr:uid="{00000000-0005-0000-0000-000092150000}"/>
    <cellStyle name="1_tree_현충묘지-예산서(조경)_-표지예정공정표_00-표지예정공정표_00-폐기물처리설계서양식" xfId="4728" xr:uid="{00000000-0005-0000-0000-000093150000}"/>
    <cellStyle name="1_tree_현충묘지-예산서(조경)_표지예정공정표_00-표지예정공정표_둥근달-수량산출서(철거)" xfId="4729" xr:uid="{00000000-0005-0000-0000-000094150000}"/>
    <cellStyle name="1_tree_현충묘지-예산서(조경)_-표지예정공정표_00-표지예정공정표_둥근달-수량산출서(철거)" xfId="4730" xr:uid="{00000000-0005-0000-0000-000095150000}"/>
    <cellStyle name="1_tree_현충묘지-예산서(조경)_표지예정공정표_둥근달-수량산출서(철거)" xfId="4731" xr:uid="{00000000-0005-0000-0000-000096150000}"/>
    <cellStyle name="1_tree_현충묘지-예산서(조경)_-표지예정공정표_둥근달-수량산출서(철거)" xfId="4732" xr:uid="{00000000-0005-0000-0000-000097150000}"/>
    <cellStyle name="1_강릉대학술정보지원센터총괄(월드2낙찰)" xfId="4733" xr:uid="{00000000-0005-0000-0000-000098150000}"/>
    <cellStyle name="1_건축내역" xfId="4734" xr:uid="{00000000-0005-0000-0000-000099150000}"/>
    <cellStyle name="1_공양식(레인보우스케이프)" xfId="4735" xr:uid="{00000000-0005-0000-0000-00009A150000}"/>
    <cellStyle name="1_공양식(레인보우스케이프)ISO14001" xfId="4736" xr:uid="{00000000-0005-0000-0000-00009B150000}"/>
    <cellStyle name="1_금강Ⅱ지구김제2-2공구토목공사(동도)" xfId="4737" xr:uid="{00000000-0005-0000-0000-00009C150000}"/>
    <cellStyle name="1_단가조사표" xfId="4738" xr:uid="{00000000-0005-0000-0000-00009D150000}"/>
    <cellStyle name="1_단가조사표_1011소각" xfId="4739" xr:uid="{00000000-0005-0000-0000-00009E150000}"/>
    <cellStyle name="1_단가조사표_1113교~1" xfId="4740" xr:uid="{00000000-0005-0000-0000-00009F150000}"/>
    <cellStyle name="1_단가조사표_121내역" xfId="4741" xr:uid="{00000000-0005-0000-0000-0000A0150000}"/>
    <cellStyle name="1_단가조사표_객토량" xfId="4742" xr:uid="{00000000-0005-0000-0000-0000A1150000}"/>
    <cellStyle name="1_단가조사표_교통센~1" xfId="4743" xr:uid="{00000000-0005-0000-0000-0000A2150000}"/>
    <cellStyle name="1_단가조사표_교통센터412" xfId="4744" xr:uid="{00000000-0005-0000-0000-0000A3150000}"/>
    <cellStyle name="1_단가조사표_교통수" xfId="4745" xr:uid="{00000000-0005-0000-0000-0000A4150000}"/>
    <cellStyle name="1_단가조사표_교통수량산출서" xfId="4746" xr:uid="{00000000-0005-0000-0000-0000A5150000}"/>
    <cellStyle name="1_단가조사표_구조물대가 (2)" xfId="4747" xr:uid="{00000000-0005-0000-0000-0000A6150000}"/>
    <cellStyle name="1_단가조사표_내역서 (2)" xfId="4748" xr:uid="{00000000-0005-0000-0000-0000A7150000}"/>
    <cellStyle name="1_단가조사표_대전관저지구" xfId="4749" xr:uid="{00000000-0005-0000-0000-0000A8150000}"/>
    <cellStyle name="1_단가조사표_동측지~1" xfId="4750" xr:uid="{00000000-0005-0000-0000-0000A9150000}"/>
    <cellStyle name="1_단가조사표_동측지원422" xfId="4751" xr:uid="{00000000-0005-0000-0000-0000AA150000}"/>
    <cellStyle name="1_단가조사표_동측지원512" xfId="4752" xr:uid="{00000000-0005-0000-0000-0000AB150000}"/>
    <cellStyle name="1_단가조사표_동측지원524" xfId="4753" xr:uid="{00000000-0005-0000-0000-0000AC150000}"/>
    <cellStyle name="1_단가조사표_부대422" xfId="4754" xr:uid="{00000000-0005-0000-0000-0000AD150000}"/>
    <cellStyle name="1_단가조사표_부대시설" xfId="4755" xr:uid="{00000000-0005-0000-0000-0000AE150000}"/>
    <cellStyle name="1_단가조사표_소각수~1" xfId="4756" xr:uid="{00000000-0005-0000-0000-0000AF150000}"/>
    <cellStyle name="1_단가조사표_소각수내역서" xfId="4757" xr:uid="{00000000-0005-0000-0000-0000B0150000}"/>
    <cellStyle name="1_단가조사표_소각수목2" xfId="4758" xr:uid="{00000000-0005-0000-0000-0000B1150000}"/>
    <cellStyle name="1_단가조사표_수량산출서 (2)" xfId="4759" xr:uid="{00000000-0005-0000-0000-0000B2150000}"/>
    <cellStyle name="1_단가조사표_엑스포~1" xfId="4760" xr:uid="{00000000-0005-0000-0000-0000B3150000}"/>
    <cellStyle name="1_단가조사표_엑스포한빛1" xfId="4761" xr:uid="{00000000-0005-0000-0000-0000B4150000}"/>
    <cellStyle name="1_단가조사표_여객터미널331" xfId="4762" xr:uid="{00000000-0005-0000-0000-0000B5150000}"/>
    <cellStyle name="1_단가조사표_여객터미널513" xfId="4763" xr:uid="{00000000-0005-0000-0000-0000B6150000}"/>
    <cellStyle name="1_단가조사표_여객터미널629" xfId="4764" xr:uid="{00000000-0005-0000-0000-0000B7150000}"/>
    <cellStyle name="1_단가조사표_외곽도로616" xfId="4765" xr:uid="{00000000-0005-0000-0000-0000B8150000}"/>
    <cellStyle name="1_단가조사표_용인죽전수량" xfId="4766" xr:uid="{00000000-0005-0000-0000-0000B9150000}"/>
    <cellStyle name="1_단가조사표_원가계~1" xfId="4767" xr:uid="{00000000-0005-0000-0000-0000BA150000}"/>
    <cellStyle name="1_단가조사표_유기질" xfId="4768" xr:uid="{00000000-0005-0000-0000-0000BB150000}"/>
    <cellStyle name="1_단가조사표_자재조서 (2)" xfId="4769" xr:uid="{00000000-0005-0000-0000-0000BC150000}"/>
    <cellStyle name="1_단가조사표_총괄내역" xfId="4770" xr:uid="{00000000-0005-0000-0000-0000BD150000}"/>
    <cellStyle name="1_단가조사표_총괄내역 (2)" xfId="4771" xr:uid="{00000000-0005-0000-0000-0000BE150000}"/>
    <cellStyle name="1_단가조사표_터미널도로403" xfId="4772" xr:uid="{00000000-0005-0000-0000-0000BF150000}"/>
    <cellStyle name="1_단가조사표_터미널도로429" xfId="4773" xr:uid="{00000000-0005-0000-0000-0000C0150000}"/>
    <cellStyle name="1_단가조사표_포장일위" xfId="4774" xr:uid="{00000000-0005-0000-0000-0000C1150000}"/>
    <cellStyle name="1_단가조사표_현대건설_창호견적" xfId="4775" xr:uid="{00000000-0005-0000-0000-0000C2150000}"/>
    <cellStyle name="1_당동(청강)" xfId="4776" xr:uid="{00000000-0005-0000-0000-0000C3150000}"/>
    <cellStyle name="1_대전가오-수량산출서" xfId="4777" xr:uid="{00000000-0005-0000-0000-0000C4150000}"/>
    <cellStyle name="1_대전서붕고하도급" xfId="4778" xr:uid="{00000000-0005-0000-0000-0000C5150000}"/>
    <cellStyle name="1_도로수량" xfId="4779" xr:uid="{00000000-0005-0000-0000-0000C6150000}"/>
    <cellStyle name="1_도봉신창-예산서 0325" xfId="4780" xr:uid="{00000000-0005-0000-0000-0000C7150000}"/>
    <cellStyle name="1_도봉신창-폐기물예산서 0325" xfId="4781" xr:uid="{00000000-0005-0000-0000-0000C8150000}"/>
    <cellStyle name="1_둥근달-설계서" xfId="4782" xr:uid="{00000000-0005-0000-0000-0000C9150000}"/>
    <cellStyle name="1_둥근달-수량산출서(철거)" xfId="4783" xr:uid="{00000000-0005-0000-0000-0000CA150000}"/>
    <cellStyle name="1_둥근달-표지(철거)" xfId="4784" xr:uid="{00000000-0005-0000-0000-0000CB150000}"/>
    <cellStyle name="1_등촌고등총괄(동현하도급)" xfId="4785" xr:uid="{00000000-0005-0000-0000-0000CC150000}"/>
    <cellStyle name="1_마현~생창국도건설공사" xfId="4786" xr:uid="{00000000-0005-0000-0000-0000CD150000}"/>
    <cellStyle name="1_명암지-산성간" xfId="4787" xr:uid="{00000000-0005-0000-0000-0000CE150000}"/>
    <cellStyle name="1_봉곡중총괄(대지완결)" xfId="4788" xr:uid="{00000000-0005-0000-0000-0000CF150000}"/>
    <cellStyle name="1_부대입찰확약서" xfId="4789" xr:uid="{00000000-0005-0000-0000-0000D0150000}"/>
    <cellStyle name="1_새들초등학교(동성)" xfId="4790" xr:uid="{00000000-0005-0000-0000-0000D1150000}"/>
    <cellStyle name="1_서울대교육동내역(조경0421)" xfId="4791" xr:uid="{00000000-0005-0000-0000-0000D2150000}"/>
    <cellStyle name="1_서울화일초(덕동)" xfId="4792" xr:uid="{00000000-0005-0000-0000-0000D3150000}"/>
    <cellStyle name="1_송정리역사(토목완료林)" xfId="4793" xr:uid="{00000000-0005-0000-0000-0000D4150000}"/>
    <cellStyle name="1_송정리역사(토목완료林)_15사단 홍콩" xfId="4794" xr:uid="{00000000-0005-0000-0000-0000D5150000}"/>
    <cellStyle name="1_송정리역사(토목완료林)_2004-1046" xfId="4795" xr:uid="{00000000-0005-0000-0000-0000D6150000}"/>
    <cellStyle name="1_수정갑지" xfId="4796" xr:uid="{00000000-0005-0000-0000-0000D7150000}"/>
    <cellStyle name="1_시민계략공사" xfId="4797" xr:uid="{00000000-0005-0000-0000-0000D8150000}"/>
    <cellStyle name="1_시민계략공사_2002년도각종계산서너릿제터널등7개소" xfId="4798" xr:uid="{00000000-0005-0000-0000-0000D9150000}"/>
    <cellStyle name="1_시민계략공사_2003년 각종계산서(읽기전용)" xfId="4799" xr:uid="{00000000-0005-0000-0000-0000DA150000}"/>
    <cellStyle name="1_시민계략공사_2003년 각종계산서(읽기전용)_내역서(전기)" xfId="4800" xr:uid="{00000000-0005-0000-0000-0000DB150000}"/>
    <cellStyle name="1_시민계략공사_Book2" xfId="4801" xr:uid="{00000000-0005-0000-0000-0000DC150000}"/>
    <cellStyle name="1_시민계략공사_각종계산서" xfId="4802" xr:uid="{00000000-0005-0000-0000-0000DD150000}"/>
    <cellStyle name="1_시민계략공사_계산서및내역서5월9일변경" xfId="4803" xr:uid="{00000000-0005-0000-0000-0000DE150000}"/>
    <cellStyle name="1_시민계략공사_관급-(수배전반)" xfId="4804" xr:uid="{00000000-0005-0000-0000-0000DF150000}"/>
    <cellStyle name="1_시민계략공사_관급-등기구" xfId="4805" xr:uid="{00000000-0005-0000-0000-0000E0150000}"/>
    <cellStyle name="1_시민계략공사_관급-태양광등기구" xfId="4806" xr:uid="{00000000-0005-0000-0000-0000E1150000}"/>
    <cellStyle name="1_시민계략공사_광양중동중학교실증축공사(전기)-4월10일한번더" xfId="4807" xr:uid="{00000000-0005-0000-0000-0000E2150000}"/>
    <cellStyle name="1_시민계략공사_무안연꽃방죽(4월9일)한번더" xfId="4808" xr:uid="{00000000-0005-0000-0000-0000E3150000}"/>
    <cellStyle name="1_시민계략공사_백운초 신축 전기공사-납품-" xfId="4809" xr:uid="{00000000-0005-0000-0000-0000E4150000}"/>
    <cellStyle name="1_시민계략공사_보일약국~순국비간 도로개설 가로등설치공사" xfId="4810" xr:uid="{00000000-0005-0000-0000-0000E5150000}"/>
    <cellStyle name="1_시민계략공사_복지관 부하계산서" xfId="4811" xr:uid="{00000000-0005-0000-0000-0000E6150000}"/>
    <cellStyle name="1_시민계략공사_복지관 부하계산서_내역서(전기)" xfId="4812" xr:uid="{00000000-0005-0000-0000-0000E7150000}"/>
    <cellStyle name="1_시민계략공사_봉산면보건지소신축공사(전기)11월30일변경" xfId="4813" xr:uid="{00000000-0005-0000-0000-0000E8150000}"/>
    <cellStyle name="1_시민계략공사_북문로(팔마로)가로등설치공사(변경)3월11일" xfId="4814" xr:uid="{00000000-0005-0000-0000-0000E9150000}"/>
    <cellStyle name="1_시민계략공사_북문로(팔마로)가로등설치공사NO34번까지시행분" xfId="4815" xr:uid="{00000000-0005-0000-0000-0000EA150000}"/>
    <cellStyle name="1_시민계략공사_북문로(팔마로)교통신호등설치공사NO34번까지" xfId="4816" xr:uid="{00000000-0005-0000-0000-0000EB150000}"/>
    <cellStyle name="1_시민계략공사_북문팔마로확포장공사가로등" xfId="4817" xr:uid="{00000000-0005-0000-0000-0000EC150000}"/>
    <cellStyle name="1_시민계략공사_비상부하,발전기용량 계산서" xfId="4818" xr:uid="{00000000-0005-0000-0000-0000ED150000}"/>
    <cellStyle name="1_시민계략공사_비상부하,발전기용량 계산서_내역서(전기)" xfId="4819" xr:uid="{00000000-0005-0000-0000-0000EE150000}"/>
    <cellStyle name="1_시민계략공사_여수오동도분수(사급)R2" xfId="4820" xr:uid="{00000000-0005-0000-0000-0000EF150000}"/>
    <cellStyle name="1_시민계략공사_오동도음악분수수전설비공사(1차전기)" xfId="4821" xr:uid="{00000000-0005-0000-0000-0000F0150000}"/>
    <cellStyle name="1_시민계략공사_율촌중학교심야전기" xfId="4822" xr:uid="{00000000-0005-0000-0000-0000F1150000}"/>
    <cellStyle name="1_시민계략공사_전기공내역서" xfId="4823" xr:uid="{00000000-0005-0000-0000-0000F2150000}"/>
    <cellStyle name="1_시민계략공사_전기-한남" xfId="4824" xr:uid="{00000000-0005-0000-0000-0000F3150000}"/>
    <cellStyle name="1_시민계략공사_조도계산서" xfId="4825" xr:uid="{00000000-0005-0000-0000-0000F4150000}"/>
    <cellStyle name="1_시민계략공사_조도계산서_내역서(전기)" xfId="4826" xr:uid="{00000000-0005-0000-0000-0000F5150000}"/>
    <cellStyle name="1_실행내역(성산-두릉)" xfId="4827" xr:uid="{00000000-0005-0000-0000-0000F6150000}"/>
    <cellStyle name="1_역삼동실행(최종품의)" xfId="4828" xr:uid="{00000000-0005-0000-0000-0000F7150000}"/>
    <cellStyle name="1_연안권역특화거리조성을위한음악분수대설치R6(제출EBS)-설비,전기,관리실" xfId="4829" xr:uid="{00000000-0005-0000-0000-0000F8150000}"/>
    <cellStyle name="1_인천북항관공선부두(수정내역)" xfId="4830" xr:uid="{00000000-0005-0000-0000-0000F9150000}"/>
    <cellStyle name="1_일위대가공식2004" xfId="4831" xr:uid="{00000000-0005-0000-0000-0000FA150000}"/>
    <cellStyle name="1_일위대가공식2005" xfId="4832" xr:uid="{00000000-0005-0000-0000-0000FB150000}"/>
    <cellStyle name="1_일위대가공식2006" xfId="4833" xr:uid="{00000000-0005-0000-0000-0000FC150000}"/>
    <cellStyle name="1_장산중학교내역(혁성)" xfId="4834" xr:uid="{00000000-0005-0000-0000-0000FD150000}"/>
    <cellStyle name="1_장산중학교내역(혁성업체)" xfId="4835" xr:uid="{00000000-0005-0000-0000-0000FE150000}"/>
    <cellStyle name="1_장산중학교내역하도급(혁성)" xfId="4836" xr:uid="{00000000-0005-0000-0000-0000FF150000}"/>
    <cellStyle name="1_장충-수량산출서" xfId="4837" xr:uid="{00000000-0005-0000-0000-000000160000}"/>
    <cellStyle name="1_전주시관내(이서~용정)건설공사(신화)" xfId="4838" xr:uid="{00000000-0005-0000-0000-000001160000}"/>
    <cellStyle name="1_제3공무원연수원생태연못조성공사" xfId="4839" xr:uid="{00000000-0005-0000-0000-000002160000}"/>
    <cellStyle name="1_천천고고등학교교사신축공사(산출내역집계표)" xfId="4840" xr:uid="{00000000-0005-0000-0000-000003160000}"/>
    <cellStyle name="1_토공사" xfId="4841" xr:uid="{00000000-0005-0000-0000-000004160000}"/>
    <cellStyle name="1_폐기물" xfId="4842" xr:uid="{00000000-0005-0000-0000-000005160000}"/>
    <cellStyle name="1_폐기물예산서" xfId="4843" xr:uid="{00000000-0005-0000-0000-000006160000}"/>
    <cellStyle name="1_폐기물집계" xfId="4844" xr:uid="{00000000-0005-0000-0000-000007160000}"/>
    <cellStyle name="1_포항교도소(대동)" xfId="4845" xr:uid="{00000000-0005-0000-0000-000008160000}"/>
    <cellStyle name="1_포항교도소(원본)" xfId="4846" xr:uid="{00000000-0005-0000-0000-000009160000}"/>
    <cellStyle name="1_하도급양식" xfId="4847" xr:uid="{00000000-0005-0000-0000-00000A160000}"/>
    <cellStyle name="1_현충묘지-수량산출서" xfId="4848" xr:uid="{00000000-0005-0000-0000-00000B160000}"/>
    <cellStyle name="1_협조전" xfId="4849" xr:uid="{00000000-0005-0000-0000-00000C160000}"/>
    <cellStyle name="10" xfId="4850" xr:uid="{00000000-0005-0000-0000-00000D160000}"/>
    <cellStyle name="10공/㎥" xfId="4851" xr:uid="{00000000-0005-0000-0000-00000E160000}"/>
    <cellStyle name="11" xfId="4852" xr:uid="{00000000-0005-0000-0000-00000F160000}"/>
    <cellStyle name="111" xfId="4853" xr:uid="{00000000-0005-0000-0000-000010160000}"/>
    <cellStyle name="¹e" xfId="4854" xr:uid="{00000000-0005-0000-0000-000011160000}"/>
    <cellStyle name="¹éº" xfId="4855" xr:uid="{00000000-0005-0000-0000-000012160000}"/>
    <cellStyle name="¹eº " xfId="4856" xr:uid="{00000000-0005-0000-0000-000013160000}"/>
    <cellStyle name="¹éº_현대건설_창호견적" xfId="4857" xr:uid="{00000000-0005-0000-0000-000014160000}"/>
    <cellStyle name="¹éºÐÀ²_±âÅ¸" xfId="4858" xr:uid="{00000000-0005-0000-0000-000015160000}"/>
    <cellStyle name="2" xfId="4859" xr:uid="{00000000-0005-0000-0000-000016160000}"/>
    <cellStyle name="2)" xfId="4860" xr:uid="{00000000-0005-0000-0000-000017160000}"/>
    <cellStyle name="2) 2" xfId="4861" xr:uid="{00000000-0005-0000-0000-000018160000}"/>
    <cellStyle name="2) 2 2" xfId="4862" xr:uid="{00000000-0005-0000-0000-000019160000}"/>
    <cellStyle name="2) 2 2 2" xfId="4863" xr:uid="{00000000-0005-0000-0000-00001A160000}"/>
    <cellStyle name="2) 2 3" xfId="4864" xr:uid="{00000000-0005-0000-0000-00001B160000}"/>
    <cellStyle name="2) 2 3 2" xfId="4865" xr:uid="{00000000-0005-0000-0000-00001C160000}"/>
    <cellStyle name="2) 2 4" xfId="4866" xr:uid="{00000000-0005-0000-0000-00001D160000}"/>
    <cellStyle name="2) 3" xfId="4867" xr:uid="{00000000-0005-0000-0000-00001E160000}"/>
    <cellStyle name="2) 3 2" xfId="4868" xr:uid="{00000000-0005-0000-0000-00001F160000}"/>
    <cellStyle name="2.1.1" xfId="11114" xr:uid="{00000000-0005-0000-0000-000020160000}"/>
    <cellStyle name="2_laroux" xfId="4869" xr:uid="{00000000-0005-0000-0000-000021160000}"/>
    <cellStyle name="2_laroux_ATC-YOON1" xfId="4870" xr:uid="{00000000-0005-0000-0000-000022160000}"/>
    <cellStyle name="2_건축내역" xfId="4871" xr:uid="{00000000-0005-0000-0000-000023160000}"/>
    <cellStyle name="2_단가조사표" xfId="4872" xr:uid="{00000000-0005-0000-0000-000024160000}"/>
    <cellStyle name="2_단가조사표_1011소각" xfId="4873" xr:uid="{00000000-0005-0000-0000-000025160000}"/>
    <cellStyle name="2_단가조사표_1113교~1" xfId="4874" xr:uid="{00000000-0005-0000-0000-000026160000}"/>
    <cellStyle name="2_단가조사표_121내역" xfId="4875" xr:uid="{00000000-0005-0000-0000-000027160000}"/>
    <cellStyle name="2_단가조사표_객토량" xfId="4876" xr:uid="{00000000-0005-0000-0000-000028160000}"/>
    <cellStyle name="2_단가조사표_교통센~1" xfId="4877" xr:uid="{00000000-0005-0000-0000-000029160000}"/>
    <cellStyle name="2_단가조사표_교통센터412" xfId="4878" xr:uid="{00000000-0005-0000-0000-00002A160000}"/>
    <cellStyle name="2_단가조사표_교통수" xfId="4879" xr:uid="{00000000-0005-0000-0000-00002B160000}"/>
    <cellStyle name="2_단가조사표_교통수량산출서" xfId="4880" xr:uid="{00000000-0005-0000-0000-00002C160000}"/>
    <cellStyle name="2_단가조사표_구조물대가 (2)" xfId="4881" xr:uid="{00000000-0005-0000-0000-00002D160000}"/>
    <cellStyle name="2_단가조사표_내역서 (2)" xfId="4882" xr:uid="{00000000-0005-0000-0000-00002E160000}"/>
    <cellStyle name="2_단가조사표_대전관저지구" xfId="4883" xr:uid="{00000000-0005-0000-0000-00002F160000}"/>
    <cellStyle name="2_단가조사표_동측지~1" xfId="4884" xr:uid="{00000000-0005-0000-0000-000030160000}"/>
    <cellStyle name="2_단가조사표_동측지원422" xfId="4885" xr:uid="{00000000-0005-0000-0000-000031160000}"/>
    <cellStyle name="2_단가조사표_동측지원512" xfId="4886" xr:uid="{00000000-0005-0000-0000-000032160000}"/>
    <cellStyle name="2_단가조사표_동측지원524" xfId="4887" xr:uid="{00000000-0005-0000-0000-000033160000}"/>
    <cellStyle name="2_단가조사표_부대422" xfId="4888" xr:uid="{00000000-0005-0000-0000-000034160000}"/>
    <cellStyle name="2_단가조사표_부대시설" xfId="4889" xr:uid="{00000000-0005-0000-0000-000035160000}"/>
    <cellStyle name="2_단가조사표_소각수~1" xfId="4890" xr:uid="{00000000-0005-0000-0000-000036160000}"/>
    <cellStyle name="2_단가조사표_소각수내역서" xfId="4891" xr:uid="{00000000-0005-0000-0000-000037160000}"/>
    <cellStyle name="2_단가조사표_소각수목2" xfId="4892" xr:uid="{00000000-0005-0000-0000-000038160000}"/>
    <cellStyle name="2_단가조사표_수량산출서 (2)" xfId="4893" xr:uid="{00000000-0005-0000-0000-000039160000}"/>
    <cellStyle name="2_단가조사표_엑스포~1" xfId="4894" xr:uid="{00000000-0005-0000-0000-00003A160000}"/>
    <cellStyle name="2_단가조사표_엑스포한빛1" xfId="4895" xr:uid="{00000000-0005-0000-0000-00003B160000}"/>
    <cellStyle name="2_단가조사표_여객터미널331" xfId="4896" xr:uid="{00000000-0005-0000-0000-00003C160000}"/>
    <cellStyle name="2_단가조사표_여객터미널513" xfId="4897" xr:uid="{00000000-0005-0000-0000-00003D160000}"/>
    <cellStyle name="2_단가조사표_여객터미널629" xfId="4898" xr:uid="{00000000-0005-0000-0000-00003E160000}"/>
    <cellStyle name="2_단가조사표_외곽도로616" xfId="4899" xr:uid="{00000000-0005-0000-0000-00003F160000}"/>
    <cellStyle name="2_단가조사표_용인죽전수량" xfId="4900" xr:uid="{00000000-0005-0000-0000-000040160000}"/>
    <cellStyle name="2_단가조사표_원가계~1" xfId="4901" xr:uid="{00000000-0005-0000-0000-000041160000}"/>
    <cellStyle name="2_단가조사표_유기질" xfId="4902" xr:uid="{00000000-0005-0000-0000-000042160000}"/>
    <cellStyle name="2_단가조사표_자재조서 (2)" xfId="4903" xr:uid="{00000000-0005-0000-0000-000043160000}"/>
    <cellStyle name="2_단가조사표_총괄내역" xfId="4904" xr:uid="{00000000-0005-0000-0000-000044160000}"/>
    <cellStyle name="2_단가조사표_총괄내역 (2)" xfId="4905" xr:uid="{00000000-0005-0000-0000-000045160000}"/>
    <cellStyle name="2_단가조사표_터미널도로403" xfId="4906" xr:uid="{00000000-0005-0000-0000-000046160000}"/>
    <cellStyle name="2_단가조사표_터미널도로429" xfId="4907" xr:uid="{00000000-0005-0000-0000-000047160000}"/>
    <cellStyle name="2_단가조사표_포장일위" xfId="4908" xr:uid="{00000000-0005-0000-0000-000048160000}"/>
    <cellStyle name="2_단가조사표_현대건설_창호견적" xfId="4909" xr:uid="{00000000-0005-0000-0000-000049160000}"/>
    <cellStyle name="2_토공사" xfId="4910" xr:uid="{00000000-0005-0000-0000-00004A160000}"/>
    <cellStyle name="2_현대건설_창호견적" xfId="4911" xr:uid="{00000000-0005-0000-0000-00004B160000}"/>
    <cellStyle name="20% - Accent1" xfId="11115" xr:uid="{00000000-0005-0000-0000-00004C160000}"/>
    <cellStyle name="20% - Accent2" xfId="11116" xr:uid="{00000000-0005-0000-0000-00004D160000}"/>
    <cellStyle name="20% - Accent3" xfId="4912" xr:uid="{00000000-0005-0000-0000-00004E160000}"/>
    <cellStyle name="20% - Accent3 2" xfId="11117" xr:uid="{00000000-0005-0000-0000-00004F160000}"/>
    <cellStyle name="20% - Accent4" xfId="4913" xr:uid="{00000000-0005-0000-0000-000050160000}"/>
    <cellStyle name="20% - Accent4 2" xfId="11118" xr:uid="{00000000-0005-0000-0000-000051160000}"/>
    <cellStyle name="20% - Accent5" xfId="4914" xr:uid="{00000000-0005-0000-0000-000052160000}"/>
    <cellStyle name="20% - Accent5 2" xfId="11119" xr:uid="{00000000-0005-0000-0000-000053160000}"/>
    <cellStyle name="20% - Accent6" xfId="4915" xr:uid="{00000000-0005-0000-0000-000054160000}"/>
    <cellStyle name="20% - Accent6 2" xfId="11120" xr:uid="{00000000-0005-0000-0000-000055160000}"/>
    <cellStyle name="20% - Akzent1" xfId="11121" xr:uid="{00000000-0005-0000-0000-000056160000}"/>
    <cellStyle name="20% - Akzent2" xfId="11122" xr:uid="{00000000-0005-0000-0000-000057160000}"/>
    <cellStyle name="20% - Akzent3" xfId="11123" xr:uid="{00000000-0005-0000-0000-000058160000}"/>
    <cellStyle name="20% - Akzent4" xfId="11124" xr:uid="{00000000-0005-0000-0000-000059160000}"/>
    <cellStyle name="20% - Akzent5" xfId="11125" xr:uid="{00000000-0005-0000-0000-00005A160000}"/>
    <cellStyle name="20% - Akzent6" xfId="11126" xr:uid="{00000000-0005-0000-0000-00005B160000}"/>
    <cellStyle name="20% - 강조색1 10" xfId="4916" xr:uid="{00000000-0005-0000-0000-00005C160000}"/>
    <cellStyle name="20% - 강조색1 10 2" xfId="11128" xr:uid="{00000000-0005-0000-0000-00005D160000}"/>
    <cellStyle name="20% - 강조색1 10 3" xfId="11127" xr:uid="{00000000-0005-0000-0000-00005E160000}"/>
    <cellStyle name="20% - 강조색1 11" xfId="4917" xr:uid="{00000000-0005-0000-0000-00005F160000}"/>
    <cellStyle name="20% - 강조색1 11 2" xfId="11130" xr:uid="{00000000-0005-0000-0000-000060160000}"/>
    <cellStyle name="20% - 강조색1 11 3" xfId="11129" xr:uid="{00000000-0005-0000-0000-000061160000}"/>
    <cellStyle name="20% - 강조색1 12" xfId="11131" xr:uid="{00000000-0005-0000-0000-000062160000}"/>
    <cellStyle name="20% - 강조색1 12 2" xfId="11132" xr:uid="{00000000-0005-0000-0000-000063160000}"/>
    <cellStyle name="20% - 강조색1 13" xfId="11133" xr:uid="{00000000-0005-0000-0000-000064160000}"/>
    <cellStyle name="20% - 강조색1 13 2" xfId="11134" xr:uid="{00000000-0005-0000-0000-000065160000}"/>
    <cellStyle name="20% - 강조색1 14" xfId="11135" xr:uid="{00000000-0005-0000-0000-000066160000}"/>
    <cellStyle name="20% - 강조색1 14 2" xfId="11136" xr:uid="{00000000-0005-0000-0000-000067160000}"/>
    <cellStyle name="20% - 강조색1 15" xfId="11137" xr:uid="{00000000-0005-0000-0000-000068160000}"/>
    <cellStyle name="20% - 강조색1 15 2" xfId="11138" xr:uid="{00000000-0005-0000-0000-000069160000}"/>
    <cellStyle name="20% - 강조색1 16" xfId="11139" xr:uid="{00000000-0005-0000-0000-00006A160000}"/>
    <cellStyle name="20% - 강조색1 16 2" xfId="11140" xr:uid="{00000000-0005-0000-0000-00006B160000}"/>
    <cellStyle name="20% - 강조색1 17" xfId="11141" xr:uid="{00000000-0005-0000-0000-00006C160000}"/>
    <cellStyle name="20% - 강조색1 18" xfId="12478" xr:uid="{00000000-0005-0000-0000-00006D160000}"/>
    <cellStyle name="20% - 강조색1 2" xfId="4918" xr:uid="{00000000-0005-0000-0000-00006E160000}"/>
    <cellStyle name="20% - 강조색1 2 2" xfId="11143" xr:uid="{00000000-0005-0000-0000-00006F160000}"/>
    <cellStyle name="20% - 강조색1 2 2 2" xfId="11144" xr:uid="{00000000-0005-0000-0000-000070160000}"/>
    <cellStyle name="20% - 강조색1 2 3" xfId="11145" xr:uid="{00000000-0005-0000-0000-000071160000}"/>
    <cellStyle name="20% - 강조색1 2 4" xfId="11146" xr:uid="{00000000-0005-0000-0000-000072160000}"/>
    <cellStyle name="20% - 강조색1 2 5" xfId="11142" xr:uid="{00000000-0005-0000-0000-000073160000}"/>
    <cellStyle name="20% - 강조색1 2_2.Load_PR01_20131113_문정일수정" xfId="11147" xr:uid="{00000000-0005-0000-0000-000074160000}"/>
    <cellStyle name="20% - 강조색1 3" xfId="4919" xr:uid="{00000000-0005-0000-0000-000075160000}"/>
    <cellStyle name="20% - 강조색1 3 2" xfId="11149" xr:uid="{00000000-0005-0000-0000-000076160000}"/>
    <cellStyle name="20% - 강조색1 3 3" xfId="11148" xr:uid="{00000000-0005-0000-0000-000077160000}"/>
    <cellStyle name="20% - 강조색1 4" xfId="4920" xr:uid="{00000000-0005-0000-0000-000078160000}"/>
    <cellStyle name="20% - 강조색1 4 2" xfId="11151" xr:uid="{00000000-0005-0000-0000-000079160000}"/>
    <cellStyle name="20% - 강조색1 4 3" xfId="11150" xr:uid="{00000000-0005-0000-0000-00007A160000}"/>
    <cellStyle name="20% - 강조색1 5" xfId="4921" xr:uid="{00000000-0005-0000-0000-00007B160000}"/>
    <cellStyle name="20% - 강조색1 5 2" xfId="11153" xr:uid="{00000000-0005-0000-0000-00007C160000}"/>
    <cellStyle name="20% - 강조색1 5 3" xfId="11152" xr:uid="{00000000-0005-0000-0000-00007D160000}"/>
    <cellStyle name="20% - 강조색1 6" xfId="4922" xr:uid="{00000000-0005-0000-0000-00007E160000}"/>
    <cellStyle name="20% - 강조색1 6 2" xfId="11155" xr:uid="{00000000-0005-0000-0000-00007F160000}"/>
    <cellStyle name="20% - 강조색1 6 3" xfId="11154" xr:uid="{00000000-0005-0000-0000-000080160000}"/>
    <cellStyle name="20% - 강조색1 7" xfId="4923" xr:uid="{00000000-0005-0000-0000-000081160000}"/>
    <cellStyle name="20% - 강조색1 7 2" xfId="11157" xr:uid="{00000000-0005-0000-0000-000082160000}"/>
    <cellStyle name="20% - 강조색1 7 3" xfId="11156" xr:uid="{00000000-0005-0000-0000-000083160000}"/>
    <cellStyle name="20% - 강조색1 8" xfId="4924" xr:uid="{00000000-0005-0000-0000-000084160000}"/>
    <cellStyle name="20% - 강조색1 8 2" xfId="11159" xr:uid="{00000000-0005-0000-0000-000085160000}"/>
    <cellStyle name="20% - 강조색1 8 3" xfId="11158" xr:uid="{00000000-0005-0000-0000-000086160000}"/>
    <cellStyle name="20% - 강조색1 9" xfId="4925" xr:uid="{00000000-0005-0000-0000-000087160000}"/>
    <cellStyle name="20% - 강조색1 9 2" xfId="11161" xr:uid="{00000000-0005-0000-0000-000088160000}"/>
    <cellStyle name="20% - 강조색1 9 3" xfId="11160" xr:uid="{00000000-0005-0000-0000-000089160000}"/>
    <cellStyle name="20% - 강조색2 10" xfId="4926" xr:uid="{00000000-0005-0000-0000-00008A160000}"/>
    <cellStyle name="20% - 강조색2 10 2" xfId="11163" xr:uid="{00000000-0005-0000-0000-00008B160000}"/>
    <cellStyle name="20% - 강조색2 10 3" xfId="11162" xr:uid="{00000000-0005-0000-0000-00008C160000}"/>
    <cellStyle name="20% - 강조색2 11" xfId="4927" xr:uid="{00000000-0005-0000-0000-00008D160000}"/>
    <cellStyle name="20% - 강조색2 11 2" xfId="11165" xr:uid="{00000000-0005-0000-0000-00008E160000}"/>
    <cellStyle name="20% - 강조색2 11 3" xfId="11164" xr:uid="{00000000-0005-0000-0000-00008F160000}"/>
    <cellStyle name="20% - 강조색2 12" xfId="11166" xr:uid="{00000000-0005-0000-0000-000090160000}"/>
    <cellStyle name="20% - 강조색2 12 2" xfId="11167" xr:uid="{00000000-0005-0000-0000-000091160000}"/>
    <cellStyle name="20% - 강조색2 13" xfId="11168" xr:uid="{00000000-0005-0000-0000-000092160000}"/>
    <cellStyle name="20% - 강조색2 13 2" xfId="11169" xr:uid="{00000000-0005-0000-0000-000093160000}"/>
    <cellStyle name="20% - 강조색2 14" xfId="11170" xr:uid="{00000000-0005-0000-0000-000094160000}"/>
    <cellStyle name="20% - 강조색2 14 2" xfId="11171" xr:uid="{00000000-0005-0000-0000-000095160000}"/>
    <cellStyle name="20% - 강조색2 15" xfId="11172" xr:uid="{00000000-0005-0000-0000-000096160000}"/>
    <cellStyle name="20% - 강조색2 15 2" xfId="11173" xr:uid="{00000000-0005-0000-0000-000097160000}"/>
    <cellStyle name="20% - 강조색2 16" xfId="11174" xr:uid="{00000000-0005-0000-0000-000098160000}"/>
    <cellStyle name="20% - 강조색2 16 2" xfId="11175" xr:uid="{00000000-0005-0000-0000-000099160000}"/>
    <cellStyle name="20% - 강조색2 17" xfId="11176" xr:uid="{00000000-0005-0000-0000-00009A160000}"/>
    <cellStyle name="20% - 강조색2 18" xfId="12479" xr:uid="{00000000-0005-0000-0000-00009B160000}"/>
    <cellStyle name="20% - 강조색2 2" xfId="4928" xr:uid="{00000000-0005-0000-0000-00009C160000}"/>
    <cellStyle name="20% - 강조색2 2 2" xfId="11178" xr:uid="{00000000-0005-0000-0000-00009D160000}"/>
    <cellStyle name="20% - 강조색2 2 2 2" xfId="11179" xr:uid="{00000000-0005-0000-0000-00009E160000}"/>
    <cellStyle name="20% - 강조색2 2 3" xfId="11180" xr:uid="{00000000-0005-0000-0000-00009F160000}"/>
    <cellStyle name="20% - 강조색2 2 4" xfId="11181" xr:uid="{00000000-0005-0000-0000-0000A0160000}"/>
    <cellStyle name="20% - 강조색2 2 5" xfId="11177" xr:uid="{00000000-0005-0000-0000-0000A1160000}"/>
    <cellStyle name="20% - 강조색2 2_2.Load_PR01_20131113_문정일수정" xfId="11182" xr:uid="{00000000-0005-0000-0000-0000A2160000}"/>
    <cellStyle name="20% - 강조색2 3" xfId="4929" xr:uid="{00000000-0005-0000-0000-0000A3160000}"/>
    <cellStyle name="20% - 강조색2 3 2" xfId="11184" xr:uid="{00000000-0005-0000-0000-0000A4160000}"/>
    <cellStyle name="20% - 강조색2 3 3" xfId="11183" xr:uid="{00000000-0005-0000-0000-0000A5160000}"/>
    <cellStyle name="20% - 강조색2 4" xfId="4930" xr:uid="{00000000-0005-0000-0000-0000A6160000}"/>
    <cellStyle name="20% - 강조색2 4 2" xfId="11186" xr:uid="{00000000-0005-0000-0000-0000A7160000}"/>
    <cellStyle name="20% - 강조색2 4 3" xfId="11185" xr:uid="{00000000-0005-0000-0000-0000A8160000}"/>
    <cellStyle name="20% - 강조색2 5" xfId="4931" xr:uid="{00000000-0005-0000-0000-0000A9160000}"/>
    <cellStyle name="20% - 강조색2 5 2" xfId="11188" xr:uid="{00000000-0005-0000-0000-0000AA160000}"/>
    <cellStyle name="20% - 강조색2 5 3" xfId="11187" xr:uid="{00000000-0005-0000-0000-0000AB160000}"/>
    <cellStyle name="20% - 강조색2 6" xfId="4932" xr:uid="{00000000-0005-0000-0000-0000AC160000}"/>
    <cellStyle name="20% - 강조색2 6 2" xfId="11190" xr:uid="{00000000-0005-0000-0000-0000AD160000}"/>
    <cellStyle name="20% - 강조색2 6 3" xfId="11189" xr:uid="{00000000-0005-0000-0000-0000AE160000}"/>
    <cellStyle name="20% - 강조색2 7" xfId="4933" xr:uid="{00000000-0005-0000-0000-0000AF160000}"/>
    <cellStyle name="20% - 강조색2 7 2" xfId="11192" xr:uid="{00000000-0005-0000-0000-0000B0160000}"/>
    <cellStyle name="20% - 강조색2 7 3" xfId="11191" xr:uid="{00000000-0005-0000-0000-0000B1160000}"/>
    <cellStyle name="20% - 강조색2 8" xfId="4934" xr:uid="{00000000-0005-0000-0000-0000B2160000}"/>
    <cellStyle name="20% - 강조색2 8 2" xfId="11194" xr:uid="{00000000-0005-0000-0000-0000B3160000}"/>
    <cellStyle name="20% - 강조색2 8 3" xfId="11193" xr:uid="{00000000-0005-0000-0000-0000B4160000}"/>
    <cellStyle name="20% - 강조색2 9" xfId="4935" xr:uid="{00000000-0005-0000-0000-0000B5160000}"/>
    <cellStyle name="20% - 강조색2 9 2" xfId="11196" xr:uid="{00000000-0005-0000-0000-0000B6160000}"/>
    <cellStyle name="20% - 강조색2 9 3" xfId="11195" xr:uid="{00000000-0005-0000-0000-0000B7160000}"/>
    <cellStyle name="20% - 강조색3 10" xfId="4936" xr:uid="{00000000-0005-0000-0000-0000B8160000}"/>
    <cellStyle name="20% - 강조색3 10 2" xfId="11198" xr:uid="{00000000-0005-0000-0000-0000B9160000}"/>
    <cellStyle name="20% - 강조색3 10 3" xfId="11197" xr:uid="{00000000-0005-0000-0000-0000BA160000}"/>
    <cellStyle name="20% - 강조색3 11" xfId="4937" xr:uid="{00000000-0005-0000-0000-0000BB160000}"/>
    <cellStyle name="20% - 강조색3 11 2" xfId="11200" xr:uid="{00000000-0005-0000-0000-0000BC160000}"/>
    <cellStyle name="20% - 강조색3 11 3" xfId="11199" xr:uid="{00000000-0005-0000-0000-0000BD160000}"/>
    <cellStyle name="20% - 강조색3 12" xfId="11201" xr:uid="{00000000-0005-0000-0000-0000BE160000}"/>
    <cellStyle name="20% - 강조색3 12 2" xfId="11202" xr:uid="{00000000-0005-0000-0000-0000BF160000}"/>
    <cellStyle name="20% - 강조색3 13" xfId="11203" xr:uid="{00000000-0005-0000-0000-0000C0160000}"/>
    <cellStyle name="20% - 강조색3 13 2" xfId="11204" xr:uid="{00000000-0005-0000-0000-0000C1160000}"/>
    <cellStyle name="20% - 강조색3 14" xfId="11205" xr:uid="{00000000-0005-0000-0000-0000C2160000}"/>
    <cellStyle name="20% - 강조색3 14 2" xfId="11206" xr:uid="{00000000-0005-0000-0000-0000C3160000}"/>
    <cellStyle name="20% - 강조색3 15" xfId="11207" xr:uid="{00000000-0005-0000-0000-0000C4160000}"/>
    <cellStyle name="20% - 강조색3 15 2" xfId="11208" xr:uid="{00000000-0005-0000-0000-0000C5160000}"/>
    <cellStyle name="20% - 강조색3 16" xfId="11209" xr:uid="{00000000-0005-0000-0000-0000C6160000}"/>
    <cellStyle name="20% - 강조색3 16 2" xfId="11210" xr:uid="{00000000-0005-0000-0000-0000C7160000}"/>
    <cellStyle name="20% - 강조색3 17" xfId="11211" xr:uid="{00000000-0005-0000-0000-0000C8160000}"/>
    <cellStyle name="20% - 강조색3 18" xfId="12480" xr:uid="{00000000-0005-0000-0000-0000C9160000}"/>
    <cellStyle name="20% - 강조색3 2" xfId="4938" xr:uid="{00000000-0005-0000-0000-0000CA160000}"/>
    <cellStyle name="20% - 강조색3 2 2" xfId="11213" xr:uid="{00000000-0005-0000-0000-0000CB160000}"/>
    <cellStyle name="20% - 강조색3 2 2 2" xfId="11214" xr:uid="{00000000-0005-0000-0000-0000CC160000}"/>
    <cellStyle name="20% - 강조색3 2 3" xfId="11215" xr:uid="{00000000-0005-0000-0000-0000CD160000}"/>
    <cellStyle name="20% - 강조색3 2 4" xfId="11216" xr:uid="{00000000-0005-0000-0000-0000CE160000}"/>
    <cellStyle name="20% - 강조색3 2 5" xfId="11212" xr:uid="{00000000-0005-0000-0000-0000CF160000}"/>
    <cellStyle name="20% - 강조색3 2_2.Load_PR01_20131113_문정일수정" xfId="11217" xr:uid="{00000000-0005-0000-0000-0000D0160000}"/>
    <cellStyle name="20% - 강조색3 3" xfId="4939" xr:uid="{00000000-0005-0000-0000-0000D1160000}"/>
    <cellStyle name="20% - 강조색3 3 2" xfId="11219" xr:uid="{00000000-0005-0000-0000-0000D2160000}"/>
    <cellStyle name="20% - 강조색3 3 3" xfId="11218" xr:uid="{00000000-0005-0000-0000-0000D3160000}"/>
    <cellStyle name="20% - 강조색3 4" xfId="4940" xr:uid="{00000000-0005-0000-0000-0000D4160000}"/>
    <cellStyle name="20% - 강조색3 4 2" xfId="11221" xr:uid="{00000000-0005-0000-0000-0000D5160000}"/>
    <cellStyle name="20% - 강조색3 4 3" xfId="11220" xr:uid="{00000000-0005-0000-0000-0000D6160000}"/>
    <cellStyle name="20% - 강조색3 5" xfId="4941" xr:uid="{00000000-0005-0000-0000-0000D7160000}"/>
    <cellStyle name="20% - 강조색3 5 2" xfId="11223" xr:uid="{00000000-0005-0000-0000-0000D8160000}"/>
    <cellStyle name="20% - 강조색3 5 3" xfId="11222" xr:uid="{00000000-0005-0000-0000-0000D9160000}"/>
    <cellStyle name="20% - 강조색3 6" xfId="4942" xr:uid="{00000000-0005-0000-0000-0000DA160000}"/>
    <cellStyle name="20% - 강조색3 6 2" xfId="11225" xr:uid="{00000000-0005-0000-0000-0000DB160000}"/>
    <cellStyle name="20% - 강조색3 6 3" xfId="11224" xr:uid="{00000000-0005-0000-0000-0000DC160000}"/>
    <cellStyle name="20% - 강조색3 7" xfId="4943" xr:uid="{00000000-0005-0000-0000-0000DD160000}"/>
    <cellStyle name="20% - 강조색3 7 2" xfId="11227" xr:uid="{00000000-0005-0000-0000-0000DE160000}"/>
    <cellStyle name="20% - 강조색3 7 3" xfId="11226" xr:uid="{00000000-0005-0000-0000-0000DF160000}"/>
    <cellStyle name="20% - 강조색3 8" xfId="4944" xr:uid="{00000000-0005-0000-0000-0000E0160000}"/>
    <cellStyle name="20% - 강조색3 8 2" xfId="11229" xr:uid="{00000000-0005-0000-0000-0000E1160000}"/>
    <cellStyle name="20% - 강조색3 8 3" xfId="11228" xr:uid="{00000000-0005-0000-0000-0000E2160000}"/>
    <cellStyle name="20% - 강조색3 9" xfId="4945" xr:uid="{00000000-0005-0000-0000-0000E3160000}"/>
    <cellStyle name="20% - 강조색3 9 2" xfId="11231" xr:uid="{00000000-0005-0000-0000-0000E4160000}"/>
    <cellStyle name="20% - 강조색3 9 3" xfId="11230" xr:uid="{00000000-0005-0000-0000-0000E5160000}"/>
    <cellStyle name="20% - 강조색4 10" xfId="4946" xr:uid="{00000000-0005-0000-0000-0000E6160000}"/>
    <cellStyle name="20% - 강조색4 10 2" xfId="11233" xr:uid="{00000000-0005-0000-0000-0000E7160000}"/>
    <cellStyle name="20% - 강조색4 10 3" xfId="11232" xr:uid="{00000000-0005-0000-0000-0000E8160000}"/>
    <cellStyle name="20% - 강조색4 11" xfId="4947" xr:uid="{00000000-0005-0000-0000-0000E9160000}"/>
    <cellStyle name="20% - 강조색4 11 2" xfId="11235" xr:uid="{00000000-0005-0000-0000-0000EA160000}"/>
    <cellStyle name="20% - 강조색4 11 3" xfId="11234" xr:uid="{00000000-0005-0000-0000-0000EB160000}"/>
    <cellStyle name="20% - 강조색4 12" xfId="11236" xr:uid="{00000000-0005-0000-0000-0000EC160000}"/>
    <cellStyle name="20% - 강조색4 12 2" xfId="11237" xr:uid="{00000000-0005-0000-0000-0000ED160000}"/>
    <cellStyle name="20% - 강조색4 13" xfId="11238" xr:uid="{00000000-0005-0000-0000-0000EE160000}"/>
    <cellStyle name="20% - 강조색4 13 2" xfId="11239" xr:uid="{00000000-0005-0000-0000-0000EF160000}"/>
    <cellStyle name="20% - 강조색4 14" xfId="11240" xr:uid="{00000000-0005-0000-0000-0000F0160000}"/>
    <cellStyle name="20% - 강조색4 14 2" xfId="11241" xr:uid="{00000000-0005-0000-0000-0000F1160000}"/>
    <cellStyle name="20% - 강조색4 15" xfId="11242" xr:uid="{00000000-0005-0000-0000-0000F2160000}"/>
    <cellStyle name="20% - 강조색4 15 2" xfId="11243" xr:uid="{00000000-0005-0000-0000-0000F3160000}"/>
    <cellStyle name="20% - 강조색4 16" xfId="11244" xr:uid="{00000000-0005-0000-0000-0000F4160000}"/>
    <cellStyle name="20% - 강조색4 16 2" xfId="11245" xr:uid="{00000000-0005-0000-0000-0000F5160000}"/>
    <cellStyle name="20% - 강조색4 17" xfId="11246" xr:uid="{00000000-0005-0000-0000-0000F6160000}"/>
    <cellStyle name="20% - 강조색4 18" xfId="12481" xr:uid="{00000000-0005-0000-0000-0000F7160000}"/>
    <cellStyle name="20% - 강조색4 2" xfId="4948" xr:uid="{00000000-0005-0000-0000-0000F8160000}"/>
    <cellStyle name="20% - 강조색4 2 2" xfId="11248" xr:uid="{00000000-0005-0000-0000-0000F9160000}"/>
    <cellStyle name="20% - 강조색4 2 2 2" xfId="11249" xr:uid="{00000000-0005-0000-0000-0000FA160000}"/>
    <cellStyle name="20% - 강조색4 2 3" xfId="11250" xr:uid="{00000000-0005-0000-0000-0000FB160000}"/>
    <cellStyle name="20% - 강조색4 2 4" xfId="11251" xr:uid="{00000000-0005-0000-0000-0000FC160000}"/>
    <cellStyle name="20% - 강조색4 2 5" xfId="11247" xr:uid="{00000000-0005-0000-0000-0000FD160000}"/>
    <cellStyle name="20% - 강조색4 2_2.Load_PR01_20131113_문정일수정" xfId="11252" xr:uid="{00000000-0005-0000-0000-0000FE160000}"/>
    <cellStyle name="20% - 강조색4 3" xfId="4949" xr:uid="{00000000-0005-0000-0000-0000FF160000}"/>
    <cellStyle name="20% - 강조색4 3 2" xfId="11254" xr:uid="{00000000-0005-0000-0000-000000170000}"/>
    <cellStyle name="20% - 강조색4 3 3" xfId="11253" xr:uid="{00000000-0005-0000-0000-000001170000}"/>
    <cellStyle name="20% - 강조색4 4" xfId="4950" xr:uid="{00000000-0005-0000-0000-000002170000}"/>
    <cellStyle name="20% - 강조색4 4 2" xfId="11256" xr:uid="{00000000-0005-0000-0000-000003170000}"/>
    <cellStyle name="20% - 강조색4 4 3" xfId="11255" xr:uid="{00000000-0005-0000-0000-000004170000}"/>
    <cellStyle name="20% - 강조색4 5" xfId="4951" xr:uid="{00000000-0005-0000-0000-000005170000}"/>
    <cellStyle name="20% - 강조색4 5 2" xfId="11258" xr:uid="{00000000-0005-0000-0000-000006170000}"/>
    <cellStyle name="20% - 강조색4 5 3" xfId="11257" xr:uid="{00000000-0005-0000-0000-000007170000}"/>
    <cellStyle name="20% - 강조색4 6" xfId="4952" xr:uid="{00000000-0005-0000-0000-000008170000}"/>
    <cellStyle name="20% - 강조색4 6 2" xfId="11260" xr:uid="{00000000-0005-0000-0000-000009170000}"/>
    <cellStyle name="20% - 강조색4 6 3" xfId="11259" xr:uid="{00000000-0005-0000-0000-00000A170000}"/>
    <cellStyle name="20% - 강조색4 7" xfId="4953" xr:uid="{00000000-0005-0000-0000-00000B170000}"/>
    <cellStyle name="20% - 강조색4 7 2" xfId="11262" xr:uid="{00000000-0005-0000-0000-00000C170000}"/>
    <cellStyle name="20% - 강조색4 7 3" xfId="11261" xr:uid="{00000000-0005-0000-0000-00000D170000}"/>
    <cellStyle name="20% - 강조색4 8" xfId="4954" xr:uid="{00000000-0005-0000-0000-00000E170000}"/>
    <cellStyle name="20% - 강조색4 8 2" xfId="11264" xr:uid="{00000000-0005-0000-0000-00000F170000}"/>
    <cellStyle name="20% - 강조색4 8 3" xfId="11263" xr:uid="{00000000-0005-0000-0000-000010170000}"/>
    <cellStyle name="20% - 강조색4 9" xfId="4955" xr:uid="{00000000-0005-0000-0000-000011170000}"/>
    <cellStyle name="20% - 강조색4 9 2" xfId="11266" xr:uid="{00000000-0005-0000-0000-000012170000}"/>
    <cellStyle name="20% - 강조색4 9 3" xfId="11265" xr:uid="{00000000-0005-0000-0000-000013170000}"/>
    <cellStyle name="20% - 강조색5 10" xfId="4956" xr:uid="{00000000-0005-0000-0000-000014170000}"/>
    <cellStyle name="20% - 강조색5 10 2" xfId="11268" xr:uid="{00000000-0005-0000-0000-000015170000}"/>
    <cellStyle name="20% - 강조색5 10 3" xfId="11267" xr:uid="{00000000-0005-0000-0000-000016170000}"/>
    <cellStyle name="20% - 강조색5 11" xfId="4957" xr:uid="{00000000-0005-0000-0000-000017170000}"/>
    <cellStyle name="20% - 강조색5 11 2" xfId="11270" xr:uid="{00000000-0005-0000-0000-000018170000}"/>
    <cellStyle name="20% - 강조색5 11 3" xfId="11269" xr:uid="{00000000-0005-0000-0000-000019170000}"/>
    <cellStyle name="20% - 강조색5 12" xfId="11271" xr:uid="{00000000-0005-0000-0000-00001A170000}"/>
    <cellStyle name="20% - 강조색5 12 2" xfId="11272" xr:uid="{00000000-0005-0000-0000-00001B170000}"/>
    <cellStyle name="20% - 강조색5 13" xfId="11273" xr:uid="{00000000-0005-0000-0000-00001C170000}"/>
    <cellStyle name="20% - 강조색5 13 2" xfId="11274" xr:uid="{00000000-0005-0000-0000-00001D170000}"/>
    <cellStyle name="20% - 강조색5 14" xfId="11275" xr:uid="{00000000-0005-0000-0000-00001E170000}"/>
    <cellStyle name="20% - 강조색5 14 2" xfId="11276" xr:uid="{00000000-0005-0000-0000-00001F170000}"/>
    <cellStyle name="20% - 강조색5 15" xfId="11277" xr:uid="{00000000-0005-0000-0000-000020170000}"/>
    <cellStyle name="20% - 강조색5 15 2" xfId="11278" xr:uid="{00000000-0005-0000-0000-000021170000}"/>
    <cellStyle name="20% - 강조색5 16" xfId="11279" xr:uid="{00000000-0005-0000-0000-000022170000}"/>
    <cellStyle name="20% - 강조색5 16 2" xfId="11280" xr:uid="{00000000-0005-0000-0000-000023170000}"/>
    <cellStyle name="20% - 강조색5 17" xfId="11281" xr:uid="{00000000-0005-0000-0000-000024170000}"/>
    <cellStyle name="20% - 강조색5 18" xfId="12482" xr:uid="{00000000-0005-0000-0000-000025170000}"/>
    <cellStyle name="20% - 강조색5 2" xfId="4958" xr:uid="{00000000-0005-0000-0000-000026170000}"/>
    <cellStyle name="20% - 강조색5 2 2" xfId="11283" xr:uid="{00000000-0005-0000-0000-000027170000}"/>
    <cellStyle name="20% - 강조색5 2 2 2" xfId="11284" xr:uid="{00000000-0005-0000-0000-000028170000}"/>
    <cellStyle name="20% - 강조색5 2 3" xfId="11285" xr:uid="{00000000-0005-0000-0000-000029170000}"/>
    <cellStyle name="20% - 강조색5 2 4" xfId="11286" xr:uid="{00000000-0005-0000-0000-00002A170000}"/>
    <cellStyle name="20% - 강조색5 2 5" xfId="11282" xr:uid="{00000000-0005-0000-0000-00002B170000}"/>
    <cellStyle name="20% - 강조색5 2_2.Load_PR01_20131113_문정일수정" xfId="11287" xr:uid="{00000000-0005-0000-0000-00002C170000}"/>
    <cellStyle name="20% - 강조색5 3" xfId="4959" xr:uid="{00000000-0005-0000-0000-00002D170000}"/>
    <cellStyle name="20% - 강조색5 3 2" xfId="11289" xr:uid="{00000000-0005-0000-0000-00002E170000}"/>
    <cellStyle name="20% - 강조색5 3 3" xfId="11288" xr:uid="{00000000-0005-0000-0000-00002F170000}"/>
    <cellStyle name="20% - 강조색5 4" xfId="4960" xr:uid="{00000000-0005-0000-0000-000030170000}"/>
    <cellStyle name="20% - 강조색5 4 2" xfId="11291" xr:uid="{00000000-0005-0000-0000-000031170000}"/>
    <cellStyle name="20% - 강조색5 4 3" xfId="11290" xr:uid="{00000000-0005-0000-0000-000032170000}"/>
    <cellStyle name="20% - 강조색5 5" xfId="4961" xr:uid="{00000000-0005-0000-0000-000033170000}"/>
    <cellStyle name="20% - 강조색5 5 2" xfId="11293" xr:uid="{00000000-0005-0000-0000-000034170000}"/>
    <cellStyle name="20% - 강조색5 5 3" xfId="11292" xr:uid="{00000000-0005-0000-0000-000035170000}"/>
    <cellStyle name="20% - 강조색5 6" xfId="4962" xr:uid="{00000000-0005-0000-0000-000036170000}"/>
    <cellStyle name="20% - 강조색5 6 2" xfId="11295" xr:uid="{00000000-0005-0000-0000-000037170000}"/>
    <cellStyle name="20% - 강조색5 6 3" xfId="11294" xr:uid="{00000000-0005-0000-0000-000038170000}"/>
    <cellStyle name="20% - 강조색5 7" xfId="4963" xr:uid="{00000000-0005-0000-0000-000039170000}"/>
    <cellStyle name="20% - 강조색5 7 2" xfId="11297" xr:uid="{00000000-0005-0000-0000-00003A170000}"/>
    <cellStyle name="20% - 강조색5 7 3" xfId="11296" xr:uid="{00000000-0005-0000-0000-00003B170000}"/>
    <cellStyle name="20% - 강조색5 8" xfId="4964" xr:uid="{00000000-0005-0000-0000-00003C170000}"/>
    <cellStyle name="20% - 강조색5 8 2" xfId="11299" xr:uid="{00000000-0005-0000-0000-00003D170000}"/>
    <cellStyle name="20% - 강조색5 8 3" xfId="11298" xr:uid="{00000000-0005-0000-0000-00003E170000}"/>
    <cellStyle name="20% - 강조색5 9" xfId="4965" xr:uid="{00000000-0005-0000-0000-00003F170000}"/>
    <cellStyle name="20% - 강조색5 9 2" xfId="11301" xr:uid="{00000000-0005-0000-0000-000040170000}"/>
    <cellStyle name="20% - 강조색5 9 3" xfId="11300" xr:uid="{00000000-0005-0000-0000-000041170000}"/>
    <cellStyle name="20% - 강조색6 10" xfId="4966" xr:uid="{00000000-0005-0000-0000-000042170000}"/>
    <cellStyle name="20% - 강조색6 10 2" xfId="11303" xr:uid="{00000000-0005-0000-0000-000043170000}"/>
    <cellStyle name="20% - 강조색6 10 3" xfId="11302" xr:uid="{00000000-0005-0000-0000-000044170000}"/>
    <cellStyle name="20% - 강조색6 11" xfId="4967" xr:uid="{00000000-0005-0000-0000-000045170000}"/>
    <cellStyle name="20% - 강조색6 11 2" xfId="11305" xr:uid="{00000000-0005-0000-0000-000046170000}"/>
    <cellStyle name="20% - 강조색6 11 3" xfId="11304" xr:uid="{00000000-0005-0000-0000-000047170000}"/>
    <cellStyle name="20% - 강조색6 12" xfId="11306" xr:uid="{00000000-0005-0000-0000-000048170000}"/>
    <cellStyle name="20% - 강조색6 12 2" xfId="11307" xr:uid="{00000000-0005-0000-0000-000049170000}"/>
    <cellStyle name="20% - 강조색6 13" xfId="11308" xr:uid="{00000000-0005-0000-0000-00004A170000}"/>
    <cellStyle name="20% - 강조색6 13 2" xfId="11309" xr:uid="{00000000-0005-0000-0000-00004B170000}"/>
    <cellStyle name="20% - 강조색6 14" xfId="11310" xr:uid="{00000000-0005-0000-0000-00004C170000}"/>
    <cellStyle name="20% - 강조색6 14 2" xfId="11311" xr:uid="{00000000-0005-0000-0000-00004D170000}"/>
    <cellStyle name="20% - 강조색6 15" xfId="11312" xr:uid="{00000000-0005-0000-0000-00004E170000}"/>
    <cellStyle name="20% - 강조색6 15 2" xfId="11313" xr:uid="{00000000-0005-0000-0000-00004F170000}"/>
    <cellStyle name="20% - 강조색6 16" xfId="11314" xr:uid="{00000000-0005-0000-0000-000050170000}"/>
    <cellStyle name="20% - 강조색6 16 2" xfId="11315" xr:uid="{00000000-0005-0000-0000-000051170000}"/>
    <cellStyle name="20% - 강조색6 17" xfId="11316" xr:uid="{00000000-0005-0000-0000-000052170000}"/>
    <cellStyle name="20% - 강조색6 18" xfId="12483" xr:uid="{00000000-0005-0000-0000-000053170000}"/>
    <cellStyle name="20% - 강조색6 2" xfId="4968" xr:uid="{00000000-0005-0000-0000-000054170000}"/>
    <cellStyle name="20% - 강조색6 2 2" xfId="11318" xr:uid="{00000000-0005-0000-0000-000055170000}"/>
    <cellStyle name="20% - 강조색6 2 2 2" xfId="11319" xr:uid="{00000000-0005-0000-0000-000056170000}"/>
    <cellStyle name="20% - 강조색6 2 3" xfId="11320" xr:uid="{00000000-0005-0000-0000-000057170000}"/>
    <cellStyle name="20% - 강조색6 2 4" xfId="11321" xr:uid="{00000000-0005-0000-0000-000058170000}"/>
    <cellStyle name="20% - 강조색6 2 5" xfId="11317" xr:uid="{00000000-0005-0000-0000-000059170000}"/>
    <cellStyle name="20% - 강조색6 2_2.Load_PR01_20131113_문정일수정" xfId="11322" xr:uid="{00000000-0005-0000-0000-00005A170000}"/>
    <cellStyle name="20% - 강조색6 3" xfId="4969" xr:uid="{00000000-0005-0000-0000-00005B170000}"/>
    <cellStyle name="20% - 강조색6 3 2" xfId="11324" xr:uid="{00000000-0005-0000-0000-00005C170000}"/>
    <cellStyle name="20% - 강조색6 3 3" xfId="11323" xr:uid="{00000000-0005-0000-0000-00005D170000}"/>
    <cellStyle name="20% - 강조색6 4" xfId="4970" xr:uid="{00000000-0005-0000-0000-00005E170000}"/>
    <cellStyle name="20% - 강조색6 4 2" xfId="11326" xr:uid="{00000000-0005-0000-0000-00005F170000}"/>
    <cellStyle name="20% - 강조색6 4 3" xfId="11325" xr:uid="{00000000-0005-0000-0000-000060170000}"/>
    <cellStyle name="20% - 강조색6 5" xfId="4971" xr:uid="{00000000-0005-0000-0000-000061170000}"/>
    <cellStyle name="20% - 강조색6 5 2" xfId="11328" xr:uid="{00000000-0005-0000-0000-000062170000}"/>
    <cellStyle name="20% - 강조색6 5 3" xfId="11327" xr:uid="{00000000-0005-0000-0000-000063170000}"/>
    <cellStyle name="20% - 강조색6 6" xfId="4972" xr:uid="{00000000-0005-0000-0000-000064170000}"/>
    <cellStyle name="20% - 강조색6 6 2" xfId="11330" xr:uid="{00000000-0005-0000-0000-000065170000}"/>
    <cellStyle name="20% - 강조색6 6 3" xfId="11329" xr:uid="{00000000-0005-0000-0000-000066170000}"/>
    <cellStyle name="20% - 강조색6 7" xfId="4973" xr:uid="{00000000-0005-0000-0000-000067170000}"/>
    <cellStyle name="20% - 강조색6 7 2" xfId="11332" xr:uid="{00000000-0005-0000-0000-000068170000}"/>
    <cellStyle name="20% - 강조색6 7 3" xfId="11331" xr:uid="{00000000-0005-0000-0000-000069170000}"/>
    <cellStyle name="20% - 강조색6 8" xfId="4974" xr:uid="{00000000-0005-0000-0000-00006A170000}"/>
    <cellStyle name="20% - 강조색6 8 2" xfId="11334" xr:uid="{00000000-0005-0000-0000-00006B170000}"/>
    <cellStyle name="20% - 강조색6 8 3" xfId="11333" xr:uid="{00000000-0005-0000-0000-00006C170000}"/>
    <cellStyle name="20% - 강조색6 9" xfId="4975" xr:uid="{00000000-0005-0000-0000-00006D170000}"/>
    <cellStyle name="20% - 강조색6 9 2" xfId="11336" xr:uid="{00000000-0005-0000-0000-00006E170000}"/>
    <cellStyle name="20% - 강조색6 9 3" xfId="11335" xr:uid="{00000000-0005-0000-0000-00006F170000}"/>
    <cellStyle name="2자리" xfId="4976" xr:uid="{00000000-0005-0000-0000-000070170000}"/>
    <cellStyle name="3" xfId="4977" xr:uid="{00000000-0005-0000-0000-000071170000}"/>
    <cellStyle name="³?a" xfId="4978" xr:uid="{00000000-0005-0000-0000-000072170000}"/>
    <cellStyle name="3자리" xfId="4979" xr:uid="{00000000-0005-0000-0000-000073170000}"/>
    <cellStyle name="40% - Accent1" xfId="4980" xr:uid="{00000000-0005-0000-0000-000074170000}"/>
    <cellStyle name="40% - Accent1 2" xfId="11337" xr:uid="{00000000-0005-0000-0000-000075170000}"/>
    <cellStyle name="40% - Accent2" xfId="4981" xr:uid="{00000000-0005-0000-0000-000076170000}"/>
    <cellStyle name="40% - Accent2 2" xfId="11338" xr:uid="{00000000-0005-0000-0000-000077170000}"/>
    <cellStyle name="40% - Accent3" xfId="4982" xr:uid="{00000000-0005-0000-0000-000078170000}"/>
    <cellStyle name="40% - Accent3 2" xfId="11339" xr:uid="{00000000-0005-0000-0000-000079170000}"/>
    <cellStyle name="40% - Accent4" xfId="4983" xr:uid="{00000000-0005-0000-0000-00007A170000}"/>
    <cellStyle name="40% - Accent4 2" xfId="11340" xr:uid="{00000000-0005-0000-0000-00007B170000}"/>
    <cellStyle name="40% - Accent5" xfId="4984" xr:uid="{00000000-0005-0000-0000-00007C170000}"/>
    <cellStyle name="40% - Accent5 2" xfId="11341" xr:uid="{00000000-0005-0000-0000-00007D170000}"/>
    <cellStyle name="40% - Accent6" xfId="4985" xr:uid="{00000000-0005-0000-0000-00007E170000}"/>
    <cellStyle name="40% - Accent6 2" xfId="11342" xr:uid="{00000000-0005-0000-0000-00007F170000}"/>
    <cellStyle name="40% - Akzent1" xfId="11343" xr:uid="{00000000-0005-0000-0000-000080170000}"/>
    <cellStyle name="40% - Akzent2" xfId="11344" xr:uid="{00000000-0005-0000-0000-000081170000}"/>
    <cellStyle name="40% - Akzent3" xfId="11345" xr:uid="{00000000-0005-0000-0000-000082170000}"/>
    <cellStyle name="40% - Akzent4" xfId="11346" xr:uid="{00000000-0005-0000-0000-000083170000}"/>
    <cellStyle name="40% - Akzent5" xfId="11347" xr:uid="{00000000-0005-0000-0000-000084170000}"/>
    <cellStyle name="40% - Akzent6" xfId="11348" xr:uid="{00000000-0005-0000-0000-000085170000}"/>
    <cellStyle name="40% - 강조색1 10" xfId="4986" xr:uid="{00000000-0005-0000-0000-000086170000}"/>
    <cellStyle name="40% - 강조색1 10 2" xfId="11350" xr:uid="{00000000-0005-0000-0000-000087170000}"/>
    <cellStyle name="40% - 강조색1 10 3" xfId="11349" xr:uid="{00000000-0005-0000-0000-000088170000}"/>
    <cellStyle name="40% - 강조색1 11" xfId="4987" xr:uid="{00000000-0005-0000-0000-000089170000}"/>
    <cellStyle name="40% - 강조색1 11 2" xfId="11352" xr:uid="{00000000-0005-0000-0000-00008A170000}"/>
    <cellStyle name="40% - 강조색1 11 3" xfId="11351" xr:uid="{00000000-0005-0000-0000-00008B170000}"/>
    <cellStyle name="40% - 강조색1 12" xfId="11353" xr:uid="{00000000-0005-0000-0000-00008C170000}"/>
    <cellStyle name="40% - 강조색1 12 2" xfId="11354" xr:uid="{00000000-0005-0000-0000-00008D170000}"/>
    <cellStyle name="40% - 강조색1 13" xfId="11355" xr:uid="{00000000-0005-0000-0000-00008E170000}"/>
    <cellStyle name="40% - 강조색1 13 2" xfId="11356" xr:uid="{00000000-0005-0000-0000-00008F170000}"/>
    <cellStyle name="40% - 강조색1 14" xfId="11357" xr:uid="{00000000-0005-0000-0000-000090170000}"/>
    <cellStyle name="40% - 강조색1 14 2" xfId="11358" xr:uid="{00000000-0005-0000-0000-000091170000}"/>
    <cellStyle name="40% - 강조색1 15" xfId="11359" xr:uid="{00000000-0005-0000-0000-000092170000}"/>
    <cellStyle name="40% - 강조색1 15 2" xfId="11360" xr:uid="{00000000-0005-0000-0000-000093170000}"/>
    <cellStyle name="40% - 강조색1 16" xfId="11361" xr:uid="{00000000-0005-0000-0000-000094170000}"/>
    <cellStyle name="40% - 강조색1 16 2" xfId="11362" xr:uid="{00000000-0005-0000-0000-000095170000}"/>
    <cellStyle name="40% - 강조색1 17" xfId="11363" xr:uid="{00000000-0005-0000-0000-000096170000}"/>
    <cellStyle name="40% - 강조색1 18" xfId="12484" xr:uid="{00000000-0005-0000-0000-000097170000}"/>
    <cellStyle name="40% - 강조색1 2" xfId="4988" xr:uid="{00000000-0005-0000-0000-000098170000}"/>
    <cellStyle name="40% - 강조색1 2 2" xfId="11365" xr:uid="{00000000-0005-0000-0000-000099170000}"/>
    <cellStyle name="40% - 강조색1 2 2 2" xfId="11366" xr:uid="{00000000-0005-0000-0000-00009A170000}"/>
    <cellStyle name="40% - 강조색1 2 3" xfId="11367" xr:uid="{00000000-0005-0000-0000-00009B170000}"/>
    <cellStyle name="40% - 강조색1 2 4" xfId="11368" xr:uid="{00000000-0005-0000-0000-00009C170000}"/>
    <cellStyle name="40% - 강조색1 2 5" xfId="11364" xr:uid="{00000000-0005-0000-0000-00009D170000}"/>
    <cellStyle name="40% - 강조색1 2_2.Load_PR01_20131113_문정일수정" xfId="11369" xr:uid="{00000000-0005-0000-0000-00009E170000}"/>
    <cellStyle name="40% - 강조색1 3" xfId="4989" xr:uid="{00000000-0005-0000-0000-00009F170000}"/>
    <cellStyle name="40% - 강조색1 3 2" xfId="11371" xr:uid="{00000000-0005-0000-0000-0000A0170000}"/>
    <cellStyle name="40% - 강조색1 3 3" xfId="11370" xr:uid="{00000000-0005-0000-0000-0000A1170000}"/>
    <cellStyle name="40% - 강조색1 4" xfId="4990" xr:uid="{00000000-0005-0000-0000-0000A2170000}"/>
    <cellStyle name="40% - 강조색1 4 2" xfId="11373" xr:uid="{00000000-0005-0000-0000-0000A3170000}"/>
    <cellStyle name="40% - 강조색1 4 3" xfId="11372" xr:uid="{00000000-0005-0000-0000-0000A4170000}"/>
    <cellStyle name="40% - 강조색1 5" xfId="4991" xr:uid="{00000000-0005-0000-0000-0000A5170000}"/>
    <cellStyle name="40% - 강조색1 5 2" xfId="11375" xr:uid="{00000000-0005-0000-0000-0000A6170000}"/>
    <cellStyle name="40% - 강조색1 5 3" xfId="11374" xr:uid="{00000000-0005-0000-0000-0000A7170000}"/>
    <cellStyle name="40% - 강조색1 6" xfId="4992" xr:uid="{00000000-0005-0000-0000-0000A8170000}"/>
    <cellStyle name="40% - 강조색1 6 2" xfId="11377" xr:uid="{00000000-0005-0000-0000-0000A9170000}"/>
    <cellStyle name="40% - 강조색1 6 3" xfId="11376" xr:uid="{00000000-0005-0000-0000-0000AA170000}"/>
    <cellStyle name="40% - 강조색1 7" xfId="4993" xr:uid="{00000000-0005-0000-0000-0000AB170000}"/>
    <cellStyle name="40% - 강조색1 7 2" xfId="11379" xr:uid="{00000000-0005-0000-0000-0000AC170000}"/>
    <cellStyle name="40% - 강조색1 7 3" xfId="11378" xr:uid="{00000000-0005-0000-0000-0000AD170000}"/>
    <cellStyle name="40% - 강조색1 8" xfId="4994" xr:uid="{00000000-0005-0000-0000-0000AE170000}"/>
    <cellStyle name="40% - 강조색1 8 2" xfId="11381" xr:uid="{00000000-0005-0000-0000-0000AF170000}"/>
    <cellStyle name="40% - 강조색1 8 3" xfId="11380" xr:uid="{00000000-0005-0000-0000-0000B0170000}"/>
    <cellStyle name="40% - 강조색1 9" xfId="4995" xr:uid="{00000000-0005-0000-0000-0000B1170000}"/>
    <cellStyle name="40% - 강조색1 9 2" xfId="11383" xr:uid="{00000000-0005-0000-0000-0000B2170000}"/>
    <cellStyle name="40% - 강조색1 9 3" xfId="11382" xr:uid="{00000000-0005-0000-0000-0000B3170000}"/>
    <cellStyle name="40% - 강조색2 10" xfId="4996" xr:uid="{00000000-0005-0000-0000-0000B4170000}"/>
    <cellStyle name="40% - 강조색2 10 2" xfId="11385" xr:uid="{00000000-0005-0000-0000-0000B5170000}"/>
    <cellStyle name="40% - 강조색2 10 3" xfId="11384" xr:uid="{00000000-0005-0000-0000-0000B6170000}"/>
    <cellStyle name="40% - 강조색2 11" xfId="4997" xr:uid="{00000000-0005-0000-0000-0000B7170000}"/>
    <cellStyle name="40% - 강조색2 11 2" xfId="11387" xr:uid="{00000000-0005-0000-0000-0000B8170000}"/>
    <cellStyle name="40% - 강조색2 11 3" xfId="11386" xr:uid="{00000000-0005-0000-0000-0000B9170000}"/>
    <cellStyle name="40% - 강조색2 12" xfId="11388" xr:uid="{00000000-0005-0000-0000-0000BA170000}"/>
    <cellStyle name="40% - 강조색2 12 2" xfId="11389" xr:uid="{00000000-0005-0000-0000-0000BB170000}"/>
    <cellStyle name="40% - 강조색2 13" xfId="11390" xr:uid="{00000000-0005-0000-0000-0000BC170000}"/>
    <cellStyle name="40% - 강조색2 13 2" xfId="11391" xr:uid="{00000000-0005-0000-0000-0000BD170000}"/>
    <cellStyle name="40% - 강조색2 14" xfId="11392" xr:uid="{00000000-0005-0000-0000-0000BE170000}"/>
    <cellStyle name="40% - 강조색2 14 2" xfId="11393" xr:uid="{00000000-0005-0000-0000-0000BF170000}"/>
    <cellStyle name="40% - 강조색2 15" xfId="11394" xr:uid="{00000000-0005-0000-0000-0000C0170000}"/>
    <cellStyle name="40% - 강조색2 15 2" xfId="11395" xr:uid="{00000000-0005-0000-0000-0000C1170000}"/>
    <cellStyle name="40% - 강조색2 16" xfId="11396" xr:uid="{00000000-0005-0000-0000-0000C2170000}"/>
    <cellStyle name="40% - 강조색2 16 2" xfId="11397" xr:uid="{00000000-0005-0000-0000-0000C3170000}"/>
    <cellStyle name="40% - 강조색2 17" xfId="11398" xr:uid="{00000000-0005-0000-0000-0000C4170000}"/>
    <cellStyle name="40% - 강조색2 18" xfId="12485" xr:uid="{00000000-0005-0000-0000-0000C5170000}"/>
    <cellStyle name="40% - 강조색2 2" xfId="4998" xr:uid="{00000000-0005-0000-0000-0000C6170000}"/>
    <cellStyle name="40% - 강조색2 2 2" xfId="11400" xr:uid="{00000000-0005-0000-0000-0000C7170000}"/>
    <cellStyle name="40% - 강조색2 2 2 2" xfId="11401" xr:uid="{00000000-0005-0000-0000-0000C8170000}"/>
    <cellStyle name="40% - 강조색2 2 3" xfId="11402" xr:uid="{00000000-0005-0000-0000-0000C9170000}"/>
    <cellStyle name="40% - 강조색2 2 4" xfId="11403" xr:uid="{00000000-0005-0000-0000-0000CA170000}"/>
    <cellStyle name="40% - 강조색2 2 5" xfId="11399" xr:uid="{00000000-0005-0000-0000-0000CB170000}"/>
    <cellStyle name="40% - 강조색2 2_2.Load_PR01_20131113_문정일수정" xfId="11404" xr:uid="{00000000-0005-0000-0000-0000CC170000}"/>
    <cellStyle name="40% - 강조색2 3" xfId="4999" xr:uid="{00000000-0005-0000-0000-0000CD170000}"/>
    <cellStyle name="40% - 강조색2 3 2" xfId="11406" xr:uid="{00000000-0005-0000-0000-0000CE170000}"/>
    <cellStyle name="40% - 강조색2 3 3" xfId="11405" xr:uid="{00000000-0005-0000-0000-0000CF170000}"/>
    <cellStyle name="40% - 강조색2 4" xfId="5000" xr:uid="{00000000-0005-0000-0000-0000D0170000}"/>
    <cellStyle name="40% - 강조색2 4 2" xfId="11408" xr:uid="{00000000-0005-0000-0000-0000D1170000}"/>
    <cellStyle name="40% - 강조색2 4 3" xfId="11407" xr:uid="{00000000-0005-0000-0000-0000D2170000}"/>
    <cellStyle name="40% - 강조색2 5" xfId="5001" xr:uid="{00000000-0005-0000-0000-0000D3170000}"/>
    <cellStyle name="40% - 강조색2 5 2" xfId="11410" xr:uid="{00000000-0005-0000-0000-0000D4170000}"/>
    <cellStyle name="40% - 강조색2 5 3" xfId="11409" xr:uid="{00000000-0005-0000-0000-0000D5170000}"/>
    <cellStyle name="40% - 강조색2 6" xfId="5002" xr:uid="{00000000-0005-0000-0000-0000D6170000}"/>
    <cellStyle name="40% - 강조색2 6 2" xfId="11412" xr:uid="{00000000-0005-0000-0000-0000D7170000}"/>
    <cellStyle name="40% - 강조색2 6 3" xfId="11411" xr:uid="{00000000-0005-0000-0000-0000D8170000}"/>
    <cellStyle name="40% - 강조색2 7" xfId="5003" xr:uid="{00000000-0005-0000-0000-0000D9170000}"/>
    <cellStyle name="40% - 강조색2 7 2" xfId="11414" xr:uid="{00000000-0005-0000-0000-0000DA170000}"/>
    <cellStyle name="40% - 강조색2 7 3" xfId="11413" xr:uid="{00000000-0005-0000-0000-0000DB170000}"/>
    <cellStyle name="40% - 강조색2 8" xfId="5004" xr:uid="{00000000-0005-0000-0000-0000DC170000}"/>
    <cellStyle name="40% - 강조색2 8 2" xfId="11416" xr:uid="{00000000-0005-0000-0000-0000DD170000}"/>
    <cellStyle name="40% - 강조색2 8 3" xfId="11415" xr:uid="{00000000-0005-0000-0000-0000DE170000}"/>
    <cellStyle name="40% - 강조색2 9" xfId="5005" xr:uid="{00000000-0005-0000-0000-0000DF170000}"/>
    <cellStyle name="40% - 강조색2 9 2" xfId="11418" xr:uid="{00000000-0005-0000-0000-0000E0170000}"/>
    <cellStyle name="40% - 강조색2 9 3" xfId="11417" xr:uid="{00000000-0005-0000-0000-0000E1170000}"/>
    <cellStyle name="40% - 강조색3 10" xfId="5006" xr:uid="{00000000-0005-0000-0000-0000E2170000}"/>
    <cellStyle name="40% - 강조색3 10 2" xfId="11420" xr:uid="{00000000-0005-0000-0000-0000E3170000}"/>
    <cellStyle name="40% - 강조색3 10 3" xfId="11419" xr:uid="{00000000-0005-0000-0000-0000E4170000}"/>
    <cellStyle name="40% - 강조색3 11" xfId="5007" xr:uid="{00000000-0005-0000-0000-0000E5170000}"/>
    <cellStyle name="40% - 강조색3 11 2" xfId="11422" xr:uid="{00000000-0005-0000-0000-0000E6170000}"/>
    <cellStyle name="40% - 강조색3 11 3" xfId="11421" xr:uid="{00000000-0005-0000-0000-0000E7170000}"/>
    <cellStyle name="40% - 강조색3 12" xfId="11423" xr:uid="{00000000-0005-0000-0000-0000E8170000}"/>
    <cellStyle name="40% - 강조색3 12 2" xfId="11424" xr:uid="{00000000-0005-0000-0000-0000E9170000}"/>
    <cellStyle name="40% - 강조색3 13" xfId="11425" xr:uid="{00000000-0005-0000-0000-0000EA170000}"/>
    <cellStyle name="40% - 강조색3 13 2" xfId="11426" xr:uid="{00000000-0005-0000-0000-0000EB170000}"/>
    <cellStyle name="40% - 강조색3 14" xfId="11427" xr:uid="{00000000-0005-0000-0000-0000EC170000}"/>
    <cellStyle name="40% - 강조색3 14 2" xfId="11428" xr:uid="{00000000-0005-0000-0000-0000ED170000}"/>
    <cellStyle name="40% - 강조색3 15" xfId="11429" xr:uid="{00000000-0005-0000-0000-0000EE170000}"/>
    <cellStyle name="40% - 강조색3 15 2" xfId="11430" xr:uid="{00000000-0005-0000-0000-0000EF170000}"/>
    <cellStyle name="40% - 강조색3 16" xfId="11431" xr:uid="{00000000-0005-0000-0000-0000F0170000}"/>
    <cellStyle name="40% - 강조색3 16 2" xfId="11432" xr:uid="{00000000-0005-0000-0000-0000F1170000}"/>
    <cellStyle name="40% - 강조색3 17" xfId="11433" xr:uid="{00000000-0005-0000-0000-0000F2170000}"/>
    <cellStyle name="40% - 강조색3 18" xfId="12486" xr:uid="{00000000-0005-0000-0000-0000F3170000}"/>
    <cellStyle name="40% - 강조색3 2" xfId="5008" xr:uid="{00000000-0005-0000-0000-0000F4170000}"/>
    <cellStyle name="40% - 강조색3 2 2" xfId="11435" xr:uid="{00000000-0005-0000-0000-0000F5170000}"/>
    <cellStyle name="40% - 강조색3 2 2 2" xfId="11436" xr:uid="{00000000-0005-0000-0000-0000F6170000}"/>
    <cellStyle name="40% - 강조색3 2 3" xfId="11437" xr:uid="{00000000-0005-0000-0000-0000F7170000}"/>
    <cellStyle name="40% - 강조색3 2 4" xfId="11438" xr:uid="{00000000-0005-0000-0000-0000F8170000}"/>
    <cellStyle name="40% - 강조색3 2 5" xfId="11434" xr:uid="{00000000-0005-0000-0000-0000F9170000}"/>
    <cellStyle name="40% - 강조색3 2_2.Load_PR01_20131113_문정일수정" xfId="11439" xr:uid="{00000000-0005-0000-0000-0000FA170000}"/>
    <cellStyle name="40% - 강조색3 3" xfId="5009" xr:uid="{00000000-0005-0000-0000-0000FB170000}"/>
    <cellStyle name="40% - 강조색3 3 2" xfId="11441" xr:uid="{00000000-0005-0000-0000-0000FC170000}"/>
    <cellStyle name="40% - 강조색3 3 3" xfId="11440" xr:uid="{00000000-0005-0000-0000-0000FD170000}"/>
    <cellStyle name="40% - 강조색3 4" xfId="5010" xr:uid="{00000000-0005-0000-0000-0000FE170000}"/>
    <cellStyle name="40% - 강조색3 4 2" xfId="11443" xr:uid="{00000000-0005-0000-0000-0000FF170000}"/>
    <cellStyle name="40% - 강조색3 4 3" xfId="11442" xr:uid="{00000000-0005-0000-0000-000000180000}"/>
    <cellStyle name="40% - 강조색3 5" xfId="5011" xr:uid="{00000000-0005-0000-0000-000001180000}"/>
    <cellStyle name="40% - 강조색3 5 2" xfId="11445" xr:uid="{00000000-0005-0000-0000-000002180000}"/>
    <cellStyle name="40% - 강조색3 5 3" xfId="11444" xr:uid="{00000000-0005-0000-0000-000003180000}"/>
    <cellStyle name="40% - 강조색3 6" xfId="5012" xr:uid="{00000000-0005-0000-0000-000004180000}"/>
    <cellStyle name="40% - 강조색3 6 2" xfId="11447" xr:uid="{00000000-0005-0000-0000-000005180000}"/>
    <cellStyle name="40% - 강조색3 6 3" xfId="11446" xr:uid="{00000000-0005-0000-0000-000006180000}"/>
    <cellStyle name="40% - 강조색3 7" xfId="5013" xr:uid="{00000000-0005-0000-0000-000007180000}"/>
    <cellStyle name="40% - 강조색3 7 2" xfId="11449" xr:uid="{00000000-0005-0000-0000-000008180000}"/>
    <cellStyle name="40% - 강조색3 7 3" xfId="11448" xr:uid="{00000000-0005-0000-0000-000009180000}"/>
    <cellStyle name="40% - 강조색3 8" xfId="5014" xr:uid="{00000000-0005-0000-0000-00000A180000}"/>
    <cellStyle name="40% - 강조색3 8 2" xfId="11451" xr:uid="{00000000-0005-0000-0000-00000B180000}"/>
    <cellStyle name="40% - 강조색3 8 3" xfId="11450" xr:uid="{00000000-0005-0000-0000-00000C180000}"/>
    <cellStyle name="40% - 강조색3 9" xfId="5015" xr:uid="{00000000-0005-0000-0000-00000D180000}"/>
    <cellStyle name="40% - 강조색3 9 2" xfId="11453" xr:uid="{00000000-0005-0000-0000-00000E180000}"/>
    <cellStyle name="40% - 강조색3 9 3" xfId="11452" xr:uid="{00000000-0005-0000-0000-00000F180000}"/>
    <cellStyle name="40% - 강조색4 10" xfId="5016" xr:uid="{00000000-0005-0000-0000-000010180000}"/>
    <cellStyle name="40% - 강조색4 10 2" xfId="11455" xr:uid="{00000000-0005-0000-0000-000011180000}"/>
    <cellStyle name="40% - 강조색4 10 3" xfId="11454" xr:uid="{00000000-0005-0000-0000-000012180000}"/>
    <cellStyle name="40% - 강조색4 11" xfId="5017" xr:uid="{00000000-0005-0000-0000-000013180000}"/>
    <cellStyle name="40% - 강조색4 11 2" xfId="11457" xr:uid="{00000000-0005-0000-0000-000014180000}"/>
    <cellStyle name="40% - 강조색4 11 3" xfId="11456" xr:uid="{00000000-0005-0000-0000-000015180000}"/>
    <cellStyle name="40% - 강조색4 12" xfId="11458" xr:uid="{00000000-0005-0000-0000-000016180000}"/>
    <cellStyle name="40% - 강조색4 12 2" xfId="11459" xr:uid="{00000000-0005-0000-0000-000017180000}"/>
    <cellStyle name="40% - 강조색4 13" xfId="11460" xr:uid="{00000000-0005-0000-0000-000018180000}"/>
    <cellStyle name="40% - 강조색4 13 2" xfId="11461" xr:uid="{00000000-0005-0000-0000-000019180000}"/>
    <cellStyle name="40% - 강조색4 14" xfId="11462" xr:uid="{00000000-0005-0000-0000-00001A180000}"/>
    <cellStyle name="40% - 강조색4 14 2" xfId="11463" xr:uid="{00000000-0005-0000-0000-00001B180000}"/>
    <cellStyle name="40% - 강조색4 15" xfId="11464" xr:uid="{00000000-0005-0000-0000-00001C180000}"/>
    <cellStyle name="40% - 강조색4 15 2" xfId="11465" xr:uid="{00000000-0005-0000-0000-00001D180000}"/>
    <cellStyle name="40% - 강조색4 16" xfId="11466" xr:uid="{00000000-0005-0000-0000-00001E180000}"/>
    <cellStyle name="40% - 강조색4 16 2" xfId="11467" xr:uid="{00000000-0005-0000-0000-00001F180000}"/>
    <cellStyle name="40% - 강조색4 17" xfId="11468" xr:uid="{00000000-0005-0000-0000-000020180000}"/>
    <cellStyle name="40% - 강조색4 18" xfId="12487" xr:uid="{00000000-0005-0000-0000-000021180000}"/>
    <cellStyle name="40% - 강조색4 2" xfId="5018" xr:uid="{00000000-0005-0000-0000-000022180000}"/>
    <cellStyle name="40% - 강조색4 2 2" xfId="11470" xr:uid="{00000000-0005-0000-0000-000023180000}"/>
    <cellStyle name="40% - 강조색4 2 2 2" xfId="11471" xr:uid="{00000000-0005-0000-0000-000024180000}"/>
    <cellStyle name="40% - 강조색4 2 3" xfId="11472" xr:uid="{00000000-0005-0000-0000-000025180000}"/>
    <cellStyle name="40% - 강조색4 2 4" xfId="11473" xr:uid="{00000000-0005-0000-0000-000026180000}"/>
    <cellStyle name="40% - 강조색4 2 5" xfId="11469" xr:uid="{00000000-0005-0000-0000-000027180000}"/>
    <cellStyle name="40% - 강조색4 2_2.Load_PR01_20131113_문정일수정" xfId="11474" xr:uid="{00000000-0005-0000-0000-000028180000}"/>
    <cellStyle name="40% - 강조색4 3" xfId="5019" xr:uid="{00000000-0005-0000-0000-000029180000}"/>
    <cellStyle name="40% - 강조색4 3 2" xfId="11476" xr:uid="{00000000-0005-0000-0000-00002A180000}"/>
    <cellStyle name="40% - 강조색4 3 3" xfId="11475" xr:uid="{00000000-0005-0000-0000-00002B180000}"/>
    <cellStyle name="40% - 강조색4 4" xfId="5020" xr:uid="{00000000-0005-0000-0000-00002C180000}"/>
    <cellStyle name="40% - 강조색4 4 2" xfId="11478" xr:uid="{00000000-0005-0000-0000-00002D180000}"/>
    <cellStyle name="40% - 강조색4 4 3" xfId="11477" xr:uid="{00000000-0005-0000-0000-00002E180000}"/>
    <cellStyle name="40% - 강조색4 5" xfId="5021" xr:uid="{00000000-0005-0000-0000-00002F180000}"/>
    <cellStyle name="40% - 강조색4 5 2" xfId="11480" xr:uid="{00000000-0005-0000-0000-000030180000}"/>
    <cellStyle name="40% - 강조색4 5 3" xfId="11479" xr:uid="{00000000-0005-0000-0000-000031180000}"/>
    <cellStyle name="40% - 강조색4 6" xfId="5022" xr:uid="{00000000-0005-0000-0000-000032180000}"/>
    <cellStyle name="40% - 강조색4 6 2" xfId="11482" xr:uid="{00000000-0005-0000-0000-000033180000}"/>
    <cellStyle name="40% - 강조색4 6 3" xfId="11481" xr:uid="{00000000-0005-0000-0000-000034180000}"/>
    <cellStyle name="40% - 강조색4 7" xfId="5023" xr:uid="{00000000-0005-0000-0000-000035180000}"/>
    <cellStyle name="40% - 강조색4 7 2" xfId="11484" xr:uid="{00000000-0005-0000-0000-000036180000}"/>
    <cellStyle name="40% - 강조색4 7 3" xfId="11483" xr:uid="{00000000-0005-0000-0000-000037180000}"/>
    <cellStyle name="40% - 강조색4 8" xfId="5024" xr:uid="{00000000-0005-0000-0000-000038180000}"/>
    <cellStyle name="40% - 강조색4 8 2" xfId="11486" xr:uid="{00000000-0005-0000-0000-000039180000}"/>
    <cellStyle name="40% - 강조색4 8 3" xfId="11485" xr:uid="{00000000-0005-0000-0000-00003A180000}"/>
    <cellStyle name="40% - 강조색4 9" xfId="5025" xr:uid="{00000000-0005-0000-0000-00003B180000}"/>
    <cellStyle name="40% - 강조색4 9 2" xfId="11488" xr:uid="{00000000-0005-0000-0000-00003C180000}"/>
    <cellStyle name="40% - 강조색4 9 3" xfId="11487" xr:uid="{00000000-0005-0000-0000-00003D180000}"/>
    <cellStyle name="40% - 강조색5 10" xfId="5026" xr:uid="{00000000-0005-0000-0000-00003E180000}"/>
    <cellStyle name="40% - 강조색5 10 2" xfId="11490" xr:uid="{00000000-0005-0000-0000-00003F180000}"/>
    <cellStyle name="40% - 강조색5 10 3" xfId="11489" xr:uid="{00000000-0005-0000-0000-000040180000}"/>
    <cellStyle name="40% - 강조색5 11" xfId="5027" xr:uid="{00000000-0005-0000-0000-000041180000}"/>
    <cellStyle name="40% - 강조색5 11 2" xfId="11492" xr:uid="{00000000-0005-0000-0000-000042180000}"/>
    <cellStyle name="40% - 강조색5 11 3" xfId="11491" xr:uid="{00000000-0005-0000-0000-000043180000}"/>
    <cellStyle name="40% - 강조색5 12" xfId="11493" xr:uid="{00000000-0005-0000-0000-000044180000}"/>
    <cellStyle name="40% - 강조색5 12 2" xfId="11494" xr:uid="{00000000-0005-0000-0000-000045180000}"/>
    <cellStyle name="40% - 강조색5 13" xfId="11495" xr:uid="{00000000-0005-0000-0000-000046180000}"/>
    <cellStyle name="40% - 강조색5 13 2" xfId="11496" xr:uid="{00000000-0005-0000-0000-000047180000}"/>
    <cellStyle name="40% - 강조색5 14" xfId="11497" xr:uid="{00000000-0005-0000-0000-000048180000}"/>
    <cellStyle name="40% - 강조색5 14 2" xfId="11498" xr:uid="{00000000-0005-0000-0000-000049180000}"/>
    <cellStyle name="40% - 강조색5 15" xfId="11499" xr:uid="{00000000-0005-0000-0000-00004A180000}"/>
    <cellStyle name="40% - 강조색5 15 2" xfId="11500" xr:uid="{00000000-0005-0000-0000-00004B180000}"/>
    <cellStyle name="40% - 강조색5 16" xfId="11501" xr:uid="{00000000-0005-0000-0000-00004C180000}"/>
    <cellStyle name="40% - 강조색5 16 2" xfId="11502" xr:uid="{00000000-0005-0000-0000-00004D180000}"/>
    <cellStyle name="40% - 강조색5 17" xfId="11503" xr:uid="{00000000-0005-0000-0000-00004E180000}"/>
    <cellStyle name="40% - 강조색5 18" xfId="12488" xr:uid="{00000000-0005-0000-0000-00004F180000}"/>
    <cellStyle name="40% - 강조색5 2" xfId="5028" xr:uid="{00000000-0005-0000-0000-000050180000}"/>
    <cellStyle name="40% - 강조색5 2 2" xfId="11505" xr:uid="{00000000-0005-0000-0000-000051180000}"/>
    <cellStyle name="40% - 강조색5 2 2 2" xfId="11506" xr:uid="{00000000-0005-0000-0000-000052180000}"/>
    <cellStyle name="40% - 강조색5 2 3" xfId="11507" xr:uid="{00000000-0005-0000-0000-000053180000}"/>
    <cellStyle name="40% - 강조색5 2 4" xfId="11508" xr:uid="{00000000-0005-0000-0000-000054180000}"/>
    <cellStyle name="40% - 강조색5 2 5" xfId="11504" xr:uid="{00000000-0005-0000-0000-000055180000}"/>
    <cellStyle name="40% - 강조색5 2_2.Load_PR01_20131113_문정일수정" xfId="11509" xr:uid="{00000000-0005-0000-0000-000056180000}"/>
    <cellStyle name="40% - 강조색5 3" xfId="5029" xr:uid="{00000000-0005-0000-0000-000057180000}"/>
    <cellStyle name="40% - 강조색5 3 2" xfId="11511" xr:uid="{00000000-0005-0000-0000-000058180000}"/>
    <cellStyle name="40% - 강조색5 3 3" xfId="11510" xr:uid="{00000000-0005-0000-0000-000059180000}"/>
    <cellStyle name="40% - 강조색5 4" xfId="5030" xr:uid="{00000000-0005-0000-0000-00005A180000}"/>
    <cellStyle name="40% - 강조색5 4 2" xfId="11513" xr:uid="{00000000-0005-0000-0000-00005B180000}"/>
    <cellStyle name="40% - 강조색5 4 3" xfId="11512" xr:uid="{00000000-0005-0000-0000-00005C180000}"/>
    <cellStyle name="40% - 강조색5 5" xfId="5031" xr:uid="{00000000-0005-0000-0000-00005D180000}"/>
    <cellStyle name="40% - 강조색5 5 2" xfId="11515" xr:uid="{00000000-0005-0000-0000-00005E180000}"/>
    <cellStyle name="40% - 강조색5 5 3" xfId="11514" xr:uid="{00000000-0005-0000-0000-00005F180000}"/>
    <cellStyle name="40% - 강조색5 6" xfId="5032" xr:uid="{00000000-0005-0000-0000-000060180000}"/>
    <cellStyle name="40% - 강조색5 6 2" xfId="11517" xr:uid="{00000000-0005-0000-0000-000061180000}"/>
    <cellStyle name="40% - 강조색5 6 3" xfId="11516" xr:uid="{00000000-0005-0000-0000-000062180000}"/>
    <cellStyle name="40% - 강조색5 7" xfId="5033" xr:uid="{00000000-0005-0000-0000-000063180000}"/>
    <cellStyle name="40% - 강조색5 7 2" xfId="11519" xr:uid="{00000000-0005-0000-0000-000064180000}"/>
    <cellStyle name="40% - 강조색5 7 3" xfId="11518" xr:uid="{00000000-0005-0000-0000-000065180000}"/>
    <cellStyle name="40% - 강조색5 8" xfId="5034" xr:uid="{00000000-0005-0000-0000-000066180000}"/>
    <cellStyle name="40% - 강조색5 8 2" xfId="11521" xr:uid="{00000000-0005-0000-0000-000067180000}"/>
    <cellStyle name="40% - 강조색5 8 3" xfId="11520" xr:uid="{00000000-0005-0000-0000-000068180000}"/>
    <cellStyle name="40% - 강조색5 9" xfId="5035" xr:uid="{00000000-0005-0000-0000-000069180000}"/>
    <cellStyle name="40% - 강조색5 9 2" xfId="11523" xr:uid="{00000000-0005-0000-0000-00006A180000}"/>
    <cellStyle name="40% - 강조색5 9 3" xfId="11522" xr:uid="{00000000-0005-0000-0000-00006B180000}"/>
    <cellStyle name="40% - 강조색6 10" xfId="5036" xr:uid="{00000000-0005-0000-0000-00006C180000}"/>
    <cellStyle name="40% - 강조색6 10 2" xfId="11525" xr:uid="{00000000-0005-0000-0000-00006D180000}"/>
    <cellStyle name="40% - 강조색6 10 3" xfId="11524" xr:uid="{00000000-0005-0000-0000-00006E180000}"/>
    <cellStyle name="40% - 강조색6 11" xfId="5037" xr:uid="{00000000-0005-0000-0000-00006F180000}"/>
    <cellStyle name="40% - 강조색6 11 2" xfId="11527" xr:uid="{00000000-0005-0000-0000-000070180000}"/>
    <cellStyle name="40% - 강조색6 11 3" xfId="11526" xr:uid="{00000000-0005-0000-0000-000071180000}"/>
    <cellStyle name="40% - 강조색6 12" xfId="11528" xr:uid="{00000000-0005-0000-0000-000072180000}"/>
    <cellStyle name="40% - 강조색6 12 2" xfId="11529" xr:uid="{00000000-0005-0000-0000-000073180000}"/>
    <cellStyle name="40% - 강조색6 13" xfId="11530" xr:uid="{00000000-0005-0000-0000-000074180000}"/>
    <cellStyle name="40% - 강조색6 13 2" xfId="11531" xr:uid="{00000000-0005-0000-0000-000075180000}"/>
    <cellStyle name="40% - 강조색6 14" xfId="11532" xr:uid="{00000000-0005-0000-0000-000076180000}"/>
    <cellStyle name="40% - 강조색6 14 2" xfId="11533" xr:uid="{00000000-0005-0000-0000-000077180000}"/>
    <cellStyle name="40% - 강조색6 15" xfId="11534" xr:uid="{00000000-0005-0000-0000-000078180000}"/>
    <cellStyle name="40% - 강조색6 15 2" xfId="11535" xr:uid="{00000000-0005-0000-0000-000079180000}"/>
    <cellStyle name="40% - 강조색6 16" xfId="11536" xr:uid="{00000000-0005-0000-0000-00007A180000}"/>
    <cellStyle name="40% - 강조색6 16 2" xfId="11537" xr:uid="{00000000-0005-0000-0000-00007B180000}"/>
    <cellStyle name="40% - 강조색6 17" xfId="11538" xr:uid="{00000000-0005-0000-0000-00007C180000}"/>
    <cellStyle name="40% - 강조색6 18" xfId="12489" xr:uid="{00000000-0005-0000-0000-00007D180000}"/>
    <cellStyle name="40% - 강조색6 2" xfId="5038" xr:uid="{00000000-0005-0000-0000-00007E180000}"/>
    <cellStyle name="40% - 강조색6 2 2" xfId="11540" xr:uid="{00000000-0005-0000-0000-00007F180000}"/>
    <cellStyle name="40% - 강조색6 2 2 2" xfId="11541" xr:uid="{00000000-0005-0000-0000-000080180000}"/>
    <cellStyle name="40% - 강조색6 2 3" xfId="11542" xr:uid="{00000000-0005-0000-0000-000081180000}"/>
    <cellStyle name="40% - 강조색6 2 4" xfId="11543" xr:uid="{00000000-0005-0000-0000-000082180000}"/>
    <cellStyle name="40% - 강조색6 2 5" xfId="11539" xr:uid="{00000000-0005-0000-0000-000083180000}"/>
    <cellStyle name="40% - 강조색6 2_2.Load_PR01_20131113_문정일수정" xfId="11544" xr:uid="{00000000-0005-0000-0000-000084180000}"/>
    <cellStyle name="40% - 강조색6 3" xfId="5039" xr:uid="{00000000-0005-0000-0000-000085180000}"/>
    <cellStyle name="40% - 강조색6 3 2" xfId="11546" xr:uid="{00000000-0005-0000-0000-000086180000}"/>
    <cellStyle name="40% - 강조색6 3 3" xfId="11545" xr:uid="{00000000-0005-0000-0000-000087180000}"/>
    <cellStyle name="40% - 강조색6 4" xfId="5040" xr:uid="{00000000-0005-0000-0000-000088180000}"/>
    <cellStyle name="40% - 강조색6 4 2" xfId="11548" xr:uid="{00000000-0005-0000-0000-000089180000}"/>
    <cellStyle name="40% - 강조색6 4 3" xfId="11547" xr:uid="{00000000-0005-0000-0000-00008A180000}"/>
    <cellStyle name="40% - 강조색6 5" xfId="5041" xr:uid="{00000000-0005-0000-0000-00008B180000}"/>
    <cellStyle name="40% - 강조색6 5 2" xfId="11550" xr:uid="{00000000-0005-0000-0000-00008C180000}"/>
    <cellStyle name="40% - 강조색6 5 3" xfId="11549" xr:uid="{00000000-0005-0000-0000-00008D180000}"/>
    <cellStyle name="40% - 강조색6 6" xfId="5042" xr:uid="{00000000-0005-0000-0000-00008E180000}"/>
    <cellStyle name="40% - 강조색6 6 2" xfId="11552" xr:uid="{00000000-0005-0000-0000-00008F180000}"/>
    <cellStyle name="40% - 강조색6 6 3" xfId="11551" xr:uid="{00000000-0005-0000-0000-000090180000}"/>
    <cellStyle name="40% - 강조색6 7" xfId="5043" xr:uid="{00000000-0005-0000-0000-000091180000}"/>
    <cellStyle name="40% - 강조색6 7 2" xfId="11554" xr:uid="{00000000-0005-0000-0000-000092180000}"/>
    <cellStyle name="40% - 강조색6 7 3" xfId="11553" xr:uid="{00000000-0005-0000-0000-000093180000}"/>
    <cellStyle name="40% - 강조색6 8" xfId="5044" xr:uid="{00000000-0005-0000-0000-000094180000}"/>
    <cellStyle name="40% - 강조색6 8 2" xfId="11556" xr:uid="{00000000-0005-0000-0000-000095180000}"/>
    <cellStyle name="40% - 강조색6 8 3" xfId="11555" xr:uid="{00000000-0005-0000-0000-000096180000}"/>
    <cellStyle name="40% - 강조색6 9" xfId="5045" xr:uid="{00000000-0005-0000-0000-000097180000}"/>
    <cellStyle name="40% - 강조색6 9 2" xfId="11558" xr:uid="{00000000-0005-0000-0000-000098180000}"/>
    <cellStyle name="40% - 강조색6 9 3" xfId="11557" xr:uid="{00000000-0005-0000-0000-000099180000}"/>
    <cellStyle name="6" xfId="5046" xr:uid="{00000000-0005-0000-0000-00009A180000}"/>
    <cellStyle name="60" xfId="5047" xr:uid="{00000000-0005-0000-0000-00009B180000}"/>
    <cellStyle name="60% - Accent1" xfId="5048" xr:uid="{00000000-0005-0000-0000-00009C180000}"/>
    <cellStyle name="60% - Accent1 2" xfId="11559" xr:uid="{00000000-0005-0000-0000-00009D180000}"/>
    <cellStyle name="60% - Accent2" xfId="5049" xr:uid="{00000000-0005-0000-0000-00009E180000}"/>
    <cellStyle name="60% - Accent2 2" xfId="11560" xr:uid="{00000000-0005-0000-0000-00009F180000}"/>
    <cellStyle name="60% - Accent3" xfId="11561" xr:uid="{00000000-0005-0000-0000-0000A0180000}"/>
    <cellStyle name="60% - Accent4" xfId="5050" xr:uid="{00000000-0005-0000-0000-0000A1180000}"/>
    <cellStyle name="60% - Accent4 2" xfId="11562" xr:uid="{00000000-0005-0000-0000-0000A2180000}"/>
    <cellStyle name="60% - Accent5" xfId="5051" xr:uid="{00000000-0005-0000-0000-0000A3180000}"/>
    <cellStyle name="60% - Accent5 2" xfId="11563" xr:uid="{00000000-0005-0000-0000-0000A4180000}"/>
    <cellStyle name="60% - Accent6" xfId="5052" xr:uid="{00000000-0005-0000-0000-0000A5180000}"/>
    <cellStyle name="60% - Accent6 2" xfId="11564" xr:uid="{00000000-0005-0000-0000-0000A6180000}"/>
    <cellStyle name="60% - Akzent1" xfId="11565" xr:uid="{00000000-0005-0000-0000-0000A7180000}"/>
    <cellStyle name="60% - Akzent2" xfId="11566" xr:uid="{00000000-0005-0000-0000-0000A8180000}"/>
    <cellStyle name="60% - Akzent3" xfId="11567" xr:uid="{00000000-0005-0000-0000-0000A9180000}"/>
    <cellStyle name="60% - Akzent4" xfId="11568" xr:uid="{00000000-0005-0000-0000-0000AA180000}"/>
    <cellStyle name="60% - Akzent5" xfId="11569" xr:uid="{00000000-0005-0000-0000-0000AB180000}"/>
    <cellStyle name="60% - Akzent6" xfId="11570" xr:uid="{00000000-0005-0000-0000-0000AC180000}"/>
    <cellStyle name="60% - 강조색1 10" xfId="5053" xr:uid="{00000000-0005-0000-0000-0000AD180000}"/>
    <cellStyle name="60% - 강조색1 11" xfId="5054" xr:uid="{00000000-0005-0000-0000-0000AE180000}"/>
    <cellStyle name="60% - 강조색1 12" xfId="12490" xr:uid="{00000000-0005-0000-0000-0000AF180000}"/>
    <cellStyle name="60% - 강조색1 2" xfId="5055" xr:uid="{00000000-0005-0000-0000-0000B0180000}"/>
    <cellStyle name="60% - 강조색1 2 2" xfId="11572" xr:uid="{00000000-0005-0000-0000-0000B1180000}"/>
    <cellStyle name="60% - 강조색1 2 3" xfId="11573" xr:uid="{00000000-0005-0000-0000-0000B2180000}"/>
    <cellStyle name="60% - 강조색1 2 4" xfId="11574" xr:uid="{00000000-0005-0000-0000-0000B3180000}"/>
    <cellStyle name="60% - 강조색1 2 5" xfId="11571" xr:uid="{00000000-0005-0000-0000-0000B4180000}"/>
    <cellStyle name="60% - 강조색1 2_2.Load_PR01_20131113_문정일수정" xfId="11575" xr:uid="{00000000-0005-0000-0000-0000B5180000}"/>
    <cellStyle name="60% - 강조색1 3" xfId="5056" xr:uid="{00000000-0005-0000-0000-0000B6180000}"/>
    <cellStyle name="60% - 강조색1 3 2" xfId="11576" xr:uid="{00000000-0005-0000-0000-0000B7180000}"/>
    <cellStyle name="60% - 강조색1 4" xfId="5057" xr:uid="{00000000-0005-0000-0000-0000B8180000}"/>
    <cellStyle name="60% - 강조색1 5" xfId="5058" xr:uid="{00000000-0005-0000-0000-0000B9180000}"/>
    <cellStyle name="60% - 강조색1 6" xfId="5059" xr:uid="{00000000-0005-0000-0000-0000BA180000}"/>
    <cellStyle name="60% - 강조색1 7" xfId="5060" xr:uid="{00000000-0005-0000-0000-0000BB180000}"/>
    <cellStyle name="60% - 강조색1 8" xfId="5061" xr:uid="{00000000-0005-0000-0000-0000BC180000}"/>
    <cellStyle name="60% - 강조색1 9" xfId="5062" xr:uid="{00000000-0005-0000-0000-0000BD180000}"/>
    <cellStyle name="60% - 강조색2 10" xfId="5063" xr:uid="{00000000-0005-0000-0000-0000BE180000}"/>
    <cellStyle name="60% - 강조색2 11" xfId="5064" xr:uid="{00000000-0005-0000-0000-0000BF180000}"/>
    <cellStyle name="60% - 강조색2 12" xfId="12491" xr:uid="{00000000-0005-0000-0000-0000C0180000}"/>
    <cellStyle name="60% - 강조색2 2" xfId="5065" xr:uid="{00000000-0005-0000-0000-0000C1180000}"/>
    <cellStyle name="60% - 강조색2 2 2" xfId="11578" xr:uid="{00000000-0005-0000-0000-0000C2180000}"/>
    <cellStyle name="60% - 강조색2 2 3" xfId="11579" xr:uid="{00000000-0005-0000-0000-0000C3180000}"/>
    <cellStyle name="60% - 강조색2 2 4" xfId="11580" xr:uid="{00000000-0005-0000-0000-0000C4180000}"/>
    <cellStyle name="60% - 강조색2 2 5" xfId="11577" xr:uid="{00000000-0005-0000-0000-0000C5180000}"/>
    <cellStyle name="60% - 강조색2 2_2.Load_PR01_20131113_문정일수정" xfId="11581" xr:uid="{00000000-0005-0000-0000-0000C6180000}"/>
    <cellStyle name="60% - 강조색2 3" xfId="5066" xr:uid="{00000000-0005-0000-0000-0000C7180000}"/>
    <cellStyle name="60% - 강조색2 3 2" xfId="11582" xr:uid="{00000000-0005-0000-0000-0000C8180000}"/>
    <cellStyle name="60% - 강조색2 4" xfId="5067" xr:uid="{00000000-0005-0000-0000-0000C9180000}"/>
    <cellStyle name="60% - 강조색2 5" xfId="5068" xr:uid="{00000000-0005-0000-0000-0000CA180000}"/>
    <cellStyle name="60% - 강조색2 6" xfId="5069" xr:uid="{00000000-0005-0000-0000-0000CB180000}"/>
    <cellStyle name="60% - 강조색2 7" xfId="5070" xr:uid="{00000000-0005-0000-0000-0000CC180000}"/>
    <cellStyle name="60% - 강조색2 8" xfId="5071" xr:uid="{00000000-0005-0000-0000-0000CD180000}"/>
    <cellStyle name="60% - 강조색2 9" xfId="5072" xr:uid="{00000000-0005-0000-0000-0000CE180000}"/>
    <cellStyle name="60% - 강조색3 10" xfId="5073" xr:uid="{00000000-0005-0000-0000-0000CF180000}"/>
    <cellStyle name="60% - 강조색3 11" xfId="5074" xr:uid="{00000000-0005-0000-0000-0000D0180000}"/>
    <cellStyle name="60% - 강조색3 12" xfId="12492" xr:uid="{00000000-0005-0000-0000-0000D1180000}"/>
    <cellStyle name="60% - 강조색3 2" xfId="5075" xr:uid="{00000000-0005-0000-0000-0000D2180000}"/>
    <cellStyle name="60% - 강조색3 2 2" xfId="11584" xr:uid="{00000000-0005-0000-0000-0000D3180000}"/>
    <cellStyle name="60% - 강조색3 2 3" xfId="11585" xr:uid="{00000000-0005-0000-0000-0000D4180000}"/>
    <cellStyle name="60% - 강조색3 2 4" xfId="11586" xr:uid="{00000000-0005-0000-0000-0000D5180000}"/>
    <cellStyle name="60% - 강조색3 2 5" xfId="11583" xr:uid="{00000000-0005-0000-0000-0000D6180000}"/>
    <cellStyle name="60% - 강조색3 2_2.Load_PR01_20131113_문정일수정" xfId="11587" xr:uid="{00000000-0005-0000-0000-0000D7180000}"/>
    <cellStyle name="60% - 강조색3 3" xfId="5076" xr:uid="{00000000-0005-0000-0000-0000D8180000}"/>
    <cellStyle name="60% - 강조색3 3 2" xfId="11588" xr:uid="{00000000-0005-0000-0000-0000D9180000}"/>
    <cellStyle name="60% - 강조색3 4" xfId="5077" xr:uid="{00000000-0005-0000-0000-0000DA180000}"/>
    <cellStyle name="60% - 강조색3 5" xfId="5078" xr:uid="{00000000-0005-0000-0000-0000DB180000}"/>
    <cellStyle name="60% - 강조색3 6" xfId="5079" xr:uid="{00000000-0005-0000-0000-0000DC180000}"/>
    <cellStyle name="60% - 강조색3 7" xfId="5080" xr:uid="{00000000-0005-0000-0000-0000DD180000}"/>
    <cellStyle name="60% - 강조색3 8" xfId="5081" xr:uid="{00000000-0005-0000-0000-0000DE180000}"/>
    <cellStyle name="60% - 강조색3 9" xfId="5082" xr:uid="{00000000-0005-0000-0000-0000DF180000}"/>
    <cellStyle name="60% - 강조색4 10" xfId="5083" xr:uid="{00000000-0005-0000-0000-0000E0180000}"/>
    <cellStyle name="60% - 강조색4 11" xfId="5084" xr:uid="{00000000-0005-0000-0000-0000E1180000}"/>
    <cellStyle name="60% - 강조색4 12" xfId="12493" xr:uid="{00000000-0005-0000-0000-0000E2180000}"/>
    <cellStyle name="60% - 강조색4 2" xfId="5085" xr:uid="{00000000-0005-0000-0000-0000E3180000}"/>
    <cellStyle name="60% - 강조색4 2 2" xfId="11590" xr:uid="{00000000-0005-0000-0000-0000E4180000}"/>
    <cellStyle name="60% - 강조색4 2 3" xfId="11591" xr:uid="{00000000-0005-0000-0000-0000E5180000}"/>
    <cellStyle name="60% - 강조색4 2 4" xfId="11592" xr:uid="{00000000-0005-0000-0000-0000E6180000}"/>
    <cellStyle name="60% - 강조색4 2 5" xfId="11589" xr:uid="{00000000-0005-0000-0000-0000E7180000}"/>
    <cellStyle name="60% - 강조색4 2_2.Load_PR01_20131113_문정일수정" xfId="11593" xr:uid="{00000000-0005-0000-0000-0000E8180000}"/>
    <cellStyle name="60% - 강조색4 3" xfId="5086" xr:uid="{00000000-0005-0000-0000-0000E9180000}"/>
    <cellStyle name="60% - 강조색4 3 2" xfId="11594" xr:uid="{00000000-0005-0000-0000-0000EA180000}"/>
    <cellStyle name="60% - 강조색4 4" xfId="5087" xr:uid="{00000000-0005-0000-0000-0000EB180000}"/>
    <cellStyle name="60% - 강조색4 5" xfId="5088" xr:uid="{00000000-0005-0000-0000-0000EC180000}"/>
    <cellStyle name="60% - 강조색4 6" xfId="5089" xr:uid="{00000000-0005-0000-0000-0000ED180000}"/>
    <cellStyle name="60% - 강조색4 7" xfId="5090" xr:uid="{00000000-0005-0000-0000-0000EE180000}"/>
    <cellStyle name="60% - 강조색4 8" xfId="5091" xr:uid="{00000000-0005-0000-0000-0000EF180000}"/>
    <cellStyle name="60% - 강조색4 9" xfId="5092" xr:uid="{00000000-0005-0000-0000-0000F0180000}"/>
    <cellStyle name="60% - 강조색5 10" xfId="5093" xr:uid="{00000000-0005-0000-0000-0000F1180000}"/>
    <cellStyle name="60% - 강조색5 11" xfId="5094" xr:uid="{00000000-0005-0000-0000-0000F2180000}"/>
    <cellStyle name="60% - 강조색5 12" xfId="12494" xr:uid="{00000000-0005-0000-0000-0000F3180000}"/>
    <cellStyle name="60% - 강조색5 2" xfId="5095" xr:uid="{00000000-0005-0000-0000-0000F4180000}"/>
    <cellStyle name="60% - 강조색5 2 2" xfId="11596" xr:uid="{00000000-0005-0000-0000-0000F5180000}"/>
    <cellStyle name="60% - 강조색5 2 3" xfId="11597" xr:uid="{00000000-0005-0000-0000-0000F6180000}"/>
    <cellStyle name="60% - 강조색5 2 4" xfId="11598" xr:uid="{00000000-0005-0000-0000-0000F7180000}"/>
    <cellStyle name="60% - 강조색5 2 5" xfId="11595" xr:uid="{00000000-0005-0000-0000-0000F8180000}"/>
    <cellStyle name="60% - 강조색5 2_2.Load_PR01_20131113_문정일수정" xfId="11599" xr:uid="{00000000-0005-0000-0000-0000F9180000}"/>
    <cellStyle name="60% - 강조색5 3" xfId="5096" xr:uid="{00000000-0005-0000-0000-0000FA180000}"/>
    <cellStyle name="60% - 강조색5 3 2" xfId="11600" xr:uid="{00000000-0005-0000-0000-0000FB180000}"/>
    <cellStyle name="60% - 강조색5 4" xfId="5097" xr:uid="{00000000-0005-0000-0000-0000FC180000}"/>
    <cellStyle name="60% - 강조색5 5" xfId="5098" xr:uid="{00000000-0005-0000-0000-0000FD180000}"/>
    <cellStyle name="60% - 강조색5 6" xfId="5099" xr:uid="{00000000-0005-0000-0000-0000FE180000}"/>
    <cellStyle name="60% - 강조색5 7" xfId="5100" xr:uid="{00000000-0005-0000-0000-0000FF180000}"/>
    <cellStyle name="60% - 강조색5 8" xfId="5101" xr:uid="{00000000-0005-0000-0000-000000190000}"/>
    <cellStyle name="60% - 강조색5 9" xfId="5102" xr:uid="{00000000-0005-0000-0000-000001190000}"/>
    <cellStyle name="60% - 강조색6 10" xfId="5103" xr:uid="{00000000-0005-0000-0000-000002190000}"/>
    <cellStyle name="60% - 강조색6 11" xfId="5104" xr:uid="{00000000-0005-0000-0000-000003190000}"/>
    <cellStyle name="60% - 강조색6 12" xfId="12495" xr:uid="{00000000-0005-0000-0000-000004190000}"/>
    <cellStyle name="60% - 강조색6 2" xfId="5105" xr:uid="{00000000-0005-0000-0000-000005190000}"/>
    <cellStyle name="60% - 강조색6 2 2" xfId="11602" xr:uid="{00000000-0005-0000-0000-000006190000}"/>
    <cellStyle name="60% - 강조색6 2 3" xfId="11603" xr:uid="{00000000-0005-0000-0000-000007190000}"/>
    <cellStyle name="60% - 강조색6 2 4" xfId="11604" xr:uid="{00000000-0005-0000-0000-000008190000}"/>
    <cellStyle name="60% - 강조색6 2 5" xfId="11601" xr:uid="{00000000-0005-0000-0000-000009190000}"/>
    <cellStyle name="60% - 강조색6 2_2.Load_PR01_20131113_문정일수정" xfId="11605" xr:uid="{00000000-0005-0000-0000-00000A190000}"/>
    <cellStyle name="60% - 강조색6 3" xfId="5106" xr:uid="{00000000-0005-0000-0000-00000B190000}"/>
    <cellStyle name="60% - 강조색6 3 2" xfId="11606" xr:uid="{00000000-0005-0000-0000-00000C190000}"/>
    <cellStyle name="60% - 강조색6 4" xfId="5107" xr:uid="{00000000-0005-0000-0000-00000D190000}"/>
    <cellStyle name="60% - 강조색6 5" xfId="5108" xr:uid="{00000000-0005-0000-0000-00000E190000}"/>
    <cellStyle name="60% - 강조색6 6" xfId="5109" xr:uid="{00000000-0005-0000-0000-00000F190000}"/>
    <cellStyle name="60% - 강조색6 7" xfId="5110" xr:uid="{00000000-0005-0000-0000-000010190000}"/>
    <cellStyle name="60% - 강조색6 8" xfId="5111" xr:uid="{00000000-0005-0000-0000-000011190000}"/>
    <cellStyle name="60% - 강조색6 9" xfId="5112" xr:uid="{00000000-0005-0000-0000-000012190000}"/>
    <cellStyle name="_x0014_7." xfId="5113" xr:uid="{00000000-0005-0000-0000-000013190000}"/>
    <cellStyle name="7_매출" xfId="5114" xr:uid="{00000000-0005-0000-0000-000014190000}"/>
    <cellStyle name="82" xfId="5115" xr:uid="{00000000-0005-0000-0000-000015190000}"/>
    <cellStyle name="9.5" xfId="11607" xr:uid="{00000000-0005-0000-0000-000016190000}"/>
    <cellStyle name="96" xfId="5116" xr:uid="{00000000-0005-0000-0000-000017190000}"/>
    <cellStyle name="A" xfId="5117" xr:uid="{00000000-0005-0000-0000-000018190000}"/>
    <cellStyle name="a [0]_OTD thru NOR " xfId="11608" xr:uid="{00000000-0005-0000-0000-000019190000}"/>
    <cellStyle name="Ā _x0010_က랐_xdc01_땯_x0001_" xfId="5118" xr:uid="{00000000-0005-0000-0000-00001A190000}"/>
    <cellStyle name="a)" xfId="5119" xr:uid="{00000000-0005-0000-0000-00001B190000}"/>
    <cellStyle name="A_03__가설철콘내역_동빙고(081223)" xfId="5120" xr:uid="{00000000-0005-0000-0000-00001C190000}"/>
    <cellStyle name="A_강릉 홍제 푸르지오" xfId="5121" xr:uid="{00000000-0005-0000-0000-00001D190000}"/>
    <cellStyle name="A_설변내역" xfId="5122" xr:uid="{00000000-0005-0000-0000-00001E190000}"/>
    <cellStyle name="A_설변내역_설변내역" xfId="5123" xr:uid="{00000000-0005-0000-0000-00001F190000}"/>
    <cellStyle name="A_설변내역_설변내역_설변내역" xfId="5124" xr:uid="{00000000-0005-0000-0000-000020190000}"/>
    <cellStyle name="A_설변내역_설변내역_설변내역_정산내역" xfId="5125" xr:uid="{00000000-0005-0000-0000-000021190000}"/>
    <cellStyle name="A_설변내역_설변내역_정산내역" xfId="5126" xr:uid="{00000000-0005-0000-0000-000022190000}"/>
    <cellStyle name="A_설변내역_설변내역_한강로설계변경0617" xfId="5127" xr:uid="{00000000-0005-0000-0000-000023190000}"/>
    <cellStyle name="A_설변내역_정산내역" xfId="5128" xr:uid="{00000000-0005-0000-0000-000024190000}"/>
    <cellStyle name="A_설변내역_한강로설계변경0617" xfId="5129" xr:uid="{00000000-0005-0000-0000-000025190000}"/>
    <cellStyle name="A_입찰견적(놀이시설)-상봉동" xfId="5130" xr:uid="{00000000-0005-0000-0000-000026190000}"/>
    <cellStyle name="A_입찰견적(놀이시설)-상봉동_설변내역" xfId="5131" xr:uid="{00000000-0005-0000-0000-000027190000}"/>
    <cellStyle name="A_입찰견적(놀이시설)-상봉동_설변내역_설변내역" xfId="5132" xr:uid="{00000000-0005-0000-0000-000028190000}"/>
    <cellStyle name="A_입찰견적(놀이시설)-상봉동_설변내역_설변내역_설변내역" xfId="5133" xr:uid="{00000000-0005-0000-0000-000029190000}"/>
    <cellStyle name="A_입찰견적(놀이시설)-상봉동_설변내역_설변내역_설변내역_정산내역" xfId="5134" xr:uid="{00000000-0005-0000-0000-00002A190000}"/>
    <cellStyle name="A_입찰견적(놀이시설)-상봉동_설변내역_설변내역_정산내역" xfId="5135" xr:uid="{00000000-0005-0000-0000-00002B190000}"/>
    <cellStyle name="A_입찰견적(놀이시설)-상봉동_설변내역_설변내역_한강로설계변경0617" xfId="5136" xr:uid="{00000000-0005-0000-0000-00002C190000}"/>
    <cellStyle name="A_입찰견적(놀이시설)-상봉동_설변내역_정산내역" xfId="5137" xr:uid="{00000000-0005-0000-0000-00002D190000}"/>
    <cellStyle name="A_입찰견적(놀이시설)-상봉동_설변내역_한강로설계변경0617" xfId="5138" xr:uid="{00000000-0005-0000-0000-00002E190000}"/>
    <cellStyle name="A_입찰견적(놀이시설)-상봉동_정산내역" xfId="5139" xr:uid="{00000000-0005-0000-0000-00002F190000}"/>
    <cellStyle name="A_입찰견적(조경)-당산동(동부)" xfId="5140" xr:uid="{00000000-0005-0000-0000-000030190000}"/>
    <cellStyle name="A_입찰견적(조경)-당산동(동부)_설변내역" xfId="5141" xr:uid="{00000000-0005-0000-0000-000031190000}"/>
    <cellStyle name="A_입찰견적(조경)-당산동(동부)_설변내역_설변내역" xfId="5142" xr:uid="{00000000-0005-0000-0000-000032190000}"/>
    <cellStyle name="A_입찰견적(조경)-당산동(동부)_설변내역_설변내역_설변내역" xfId="5143" xr:uid="{00000000-0005-0000-0000-000033190000}"/>
    <cellStyle name="A_입찰견적(조경)-당산동(동부)_설변내역_설변내역_설변내역_정산내역" xfId="5144" xr:uid="{00000000-0005-0000-0000-000034190000}"/>
    <cellStyle name="A_입찰견적(조경)-당산동(동부)_설변내역_설변내역_정산내역" xfId="5145" xr:uid="{00000000-0005-0000-0000-000035190000}"/>
    <cellStyle name="A_입찰견적(조경)-당산동(동부)_설변내역_설변내역_한강로설계변경0617" xfId="5146" xr:uid="{00000000-0005-0000-0000-000036190000}"/>
    <cellStyle name="A_입찰견적(조경)-당산동(동부)_설변내역_정산내역" xfId="5147" xr:uid="{00000000-0005-0000-0000-000037190000}"/>
    <cellStyle name="A_입찰견적(조경)-당산동(동부)_설변내역_한강로설계변경0617" xfId="5148" xr:uid="{00000000-0005-0000-0000-000038190000}"/>
    <cellStyle name="A_입찰견적(조경)-당산동(동부)_정산내역" xfId="5149" xr:uid="{00000000-0005-0000-0000-000039190000}"/>
    <cellStyle name="A_입찰견적-가락동" xfId="5150" xr:uid="{00000000-0005-0000-0000-00003A190000}"/>
    <cellStyle name="A_입찰견적-가락동_설변내역" xfId="5151" xr:uid="{00000000-0005-0000-0000-00003B190000}"/>
    <cellStyle name="A_입찰견적-가락동_설변내역_설변내역" xfId="5152" xr:uid="{00000000-0005-0000-0000-00003C190000}"/>
    <cellStyle name="A_입찰견적-가락동_설변내역_설변내역_설변내역" xfId="5153" xr:uid="{00000000-0005-0000-0000-00003D190000}"/>
    <cellStyle name="A_입찰견적-가락동_설변내역_설변내역_설변내역_정산내역" xfId="5154" xr:uid="{00000000-0005-0000-0000-00003E190000}"/>
    <cellStyle name="A_입찰견적-가락동_설변내역_설변내역_정산내역" xfId="5155" xr:uid="{00000000-0005-0000-0000-00003F190000}"/>
    <cellStyle name="A_입찰견적-가락동_설변내역_설변내역_한강로설계변경0617" xfId="5156" xr:uid="{00000000-0005-0000-0000-000040190000}"/>
    <cellStyle name="A_입찰견적-가락동_설변내역_정산내역" xfId="5157" xr:uid="{00000000-0005-0000-0000-000041190000}"/>
    <cellStyle name="A_입찰견적-가락동_설변내역_한강로설계변경0617" xfId="5158" xr:uid="{00000000-0005-0000-0000-000042190000}"/>
    <cellStyle name="A_입찰견적-가락동_정산내역" xfId="5159" xr:uid="{00000000-0005-0000-0000-000043190000}"/>
    <cellStyle name="A_정산내역" xfId="5160" xr:uid="{00000000-0005-0000-0000-000044190000}"/>
    <cellStyle name="A_토공사" xfId="5161" xr:uid="{00000000-0005-0000-0000-000045190000}"/>
    <cellStyle name="A_토목내역서" xfId="5162" xr:uid="{00000000-0005-0000-0000-000046190000}"/>
    <cellStyle name="A_토목내역서_설변내역" xfId="5163" xr:uid="{00000000-0005-0000-0000-000047190000}"/>
    <cellStyle name="A_토목내역서_설변내역_설변내역" xfId="5164" xr:uid="{00000000-0005-0000-0000-000048190000}"/>
    <cellStyle name="A_토목내역서_설변내역_설변내역_설변내역" xfId="5165" xr:uid="{00000000-0005-0000-0000-000049190000}"/>
    <cellStyle name="A_토목내역서_설변내역_설변내역_설변내역_정산내역" xfId="5166" xr:uid="{00000000-0005-0000-0000-00004A190000}"/>
    <cellStyle name="A_토목내역서_설변내역_설변내역_정산내역" xfId="5167" xr:uid="{00000000-0005-0000-0000-00004B190000}"/>
    <cellStyle name="A_토목내역서_설변내역_설변내역_한강로설계변경0617" xfId="5168" xr:uid="{00000000-0005-0000-0000-00004C190000}"/>
    <cellStyle name="A_토목내역서_설변내역_정산내역" xfId="5169" xr:uid="{00000000-0005-0000-0000-00004D190000}"/>
    <cellStyle name="A_토목내역서_설변내역_한강로설계변경0617" xfId="5170" xr:uid="{00000000-0005-0000-0000-00004E190000}"/>
    <cellStyle name="A_토목내역서_입찰견적(놀이시설)-상봉동" xfId="5171" xr:uid="{00000000-0005-0000-0000-00004F190000}"/>
    <cellStyle name="A_토목내역서_입찰견적(놀이시설)-상봉동_설변내역" xfId="5172" xr:uid="{00000000-0005-0000-0000-000050190000}"/>
    <cellStyle name="A_토목내역서_입찰견적(놀이시설)-상봉동_설변내역_설변내역" xfId="5173" xr:uid="{00000000-0005-0000-0000-000051190000}"/>
    <cellStyle name="A_토목내역서_입찰견적(놀이시설)-상봉동_설변내역_설변내역_설변내역" xfId="5174" xr:uid="{00000000-0005-0000-0000-000052190000}"/>
    <cellStyle name="A_토목내역서_입찰견적(놀이시설)-상봉동_설변내역_설변내역_설변내역_정산내역" xfId="5175" xr:uid="{00000000-0005-0000-0000-000053190000}"/>
    <cellStyle name="A_토목내역서_입찰견적(놀이시설)-상봉동_설변내역_설변내역_정산내역" xfId="5176" xr:uid="{00000000-0005-0000-0000-000054190000}"/>
    <cellStyle name="A_토목내역서_입찰견적(놀이시설)-상봉동_설변내역_설변내역_한강로설계변경0617" xfId="5177" xr:uid="{00000000-0005-0000-0000-000055190000}"/>
    <cellStyle name="A_토목내역서_입찰견적(놀이시설)-상봉동_설변내역_정산내역" xfId="5178" xr:uid="{00000000-0005-0000-0000-000056190000}"/>
    <cellStyle name="A_토목내역서_입찰견적(놀이시설)-상봉동_설변내역_한강로설계변경0617" xfId="5179" xr:uid="{00000000-0005-0000-0000-000057190000}"/>
    <cellStyle name="A_토목내역서_입찰견적(놀이시설)-상봉동_정산내역" xfId="5180" xr:uid="{00000000-0005-0000-0000-000058190000}"/>
    <cellStyle name="A_토목내역서_입찰견적(조경)-당산동(동부)" xfId="5181" xr:uid="{00000000-0005-0000-0000-000059190000}"/>
    <cellStyle name="A_토목내역서_입찰견적(조경)-당산동(동부)_설변내역" xfId="5182" xr:uid="{00000000-0005-0000-0000-00005A190000}"/>
    <cellStyle name="A_토목내역서_입찰견적(조경)-당산동(동부)_설변내역_설변내역" xfId="5183" xr:uid="{00000000-0005-0000-0000-00005B190000}"/>
    <cellStyle name="A_토목내역서_입찰견적(조경)-당산동(동부)_설변내역_설변내역_설변내역" xfId="5184" xr:uid="{00000000-0005-0000-0000-00005C190000}"/>
    <cellStyle name="A_토목내역서_입찰견적(조경)-당산동(동부)_설변내역_설변내역_설변내역_정산내역" xfId="5185" xr:uid="{00000000-0005-0000-0000-00005D190000}"/>
    <cellStyle name="A_토목내역서_입찰견적(조경)-당산동(동부)_설변내역_설변내역_정산내역" xfId="5186" xr:uid="{00000000-0005-0000-0000-00005E190000}"/>
    <cellStyle name="A_토목내역서_입찰견적(조경)-당산동(동부)_설변내역_설변내역_한강로설계변경0617" xfId="5187" xr:uid="{00000000-0005-0000-0000-00005F190000}"/>
    <cellStyle name="A_토목내역서_입찰견적(조경)-당산동(동부)_설변내역_정산내역" xfId="5188" xr:uid="{00000000-0005-0000-0000-000060190000}"/>
    <cellStyle name="A_토목내역서_입찰견적(조경)-당산동(동부)_설변내역_한강로설계변경0617" xfId="5189" xr:uid="{00000000-0005-0000-0000-000061190000}"/>
    <cellStyle name="A_토목내역서_입찰견적(조경)-당산동(동부)_정산내역" xfId="5190" xr:uid="{00000000-0005-0000-0000-000062190000}"/>
    <cellStyle name="A_토목내역서_입찰견적-가락동" xfId="5191" xr:uid="{00000000-0005-0000-0000-000063190000}"/>
    <cellStyle name="A_토목내역서_입찰견적-가락동_설변내역" xfId="5192" xr:uid="{00000000-0005-0000-0000-000064190000}"/>
    <cellStyle name="A_토목내역서_입찰견적-가락동_설변내역_설변내역" xfId="5193" xr:uid="{00000000-0005-0000-0000-000065190000}"/>
    <cellStyle name="A_토목내역서_입찰견적-가락동_설변내역_설변내역_설변내역" xfId="5194" xr:uid="{00000000-0005-0000-0000-000066190000}"/>
    <cellStyle name="A_토목내역서_입찰견적-가락동_설변내역_설변내역_설변내역_정산내역" xfId="5195" xr:uid="{00000000-0005-0000-0000-000067190000}"/>
    <cellStyle name="A_토목내역서_입찰견적-가락동_설변내역_설변내역_정산내역" xfId="5196" xr:uid="{00000000-0005-0000-0000-000068190000}"/>
    <cellStyle name="A_토목내역서_입찰견적-가락동_설변내역_설변내역_한강로설계변경0617" xfId="5197" xr:uid="{00000000-0005-0000-0000-000069190000}"/>
    <cellStyle name="A_토목내역서_입찰견적-가락동_설변내역_정산내역" xfId="5198" xr:uid="{00000000-0005-0000-0000-00006A190000}"/>
    <cellStyle name="A_토목내역서_입찰견적-가락동_설변내역_한강로설계변경0617" xfId="5199" xr:uid="{00000000-0005-0000-0000-00006B190000}"/>
    <cellStyle name="A_토목내역서_입찰견적-가락동_정산내역" xfId="5200" xr:uid="{00000000-0005-0000-0000-00006C190000}"/>
    <cellStyle name="A_토목내역서_정산내역" xfId="5201" xr:uid="{00000000-0005-0000-0000-00006D190000}"/>
    <cellStyle name="A_한강로설계변경0617" xfId="5202" xr:uid="{00000000-0005-0000-0000-00006E190000}"/>
    <cellStyle name="A¡§¡ⓒ¡E¡þ¡EO [0]_INQUIRY ¡E?¡Ii¡§u￠RAA¨I¡þA¨I¨￡ " xfId="11609" xr:uid="{00000000-0005-0000-0000-00006F190000}"/>
    <cellStyle name="A¡§¡ⓒ¡E¡þ¡EO_INQUIRY ¡E?¡Ii¡§u￠RAA¨I¡þA¨I¨￡ " xfId="11610" xr:uid="{00000000-0005-0000-0000-000070190000}"/>
    <cellStyle name="A¡ER￠R¡¿¡ER¡§I¡ERE¡ER¨I¡ⓒ¡EREO [0]_INQUIRY ¡ERE?¡ERIi¡ER￠R¡¿u￠RERAA￠R¡×I¡ER¨I¡ⓒA￠R¡×I￠R¡×￠RI " xfId="11611" xr:uid="{00000000-0005-0000-0000-000071190000}"/>
    <cellStyle name="A¡ER￠R¡¿¡ER¡§I¡ERE¡ER¨I¡ⓒ¡EREO_INQUIRY ¡ERE?¡ERIi¡ER￠R¡¿u￠RERAA￠R¡×I¡ER¨I¡ⓒA￠R¡×I￠R¡×￠RI " xfId="11612" xr:uid="{00000000-0005-0000-0000-000072190000}"/>
    <cellStyle name="A¡ERER￠RER¡ER¡E?¡ERER¡ER￠R¡¿I¡ERERE¡ERER￠R¡×I¡ER¡§I¡EREREO [0]_¡ERER￠RER¡ER¡E?uoA￠RER¡ER￠R￠?Io￠RERER￠RER¡ER￠R￠?¡EREReE￠RER¡ER￠R￠?Io " xfId="11613" xr:uid="{00000000-0005-0000-0000-000073190000}"/>
    <cellStyle name="A¡ERER￠RER¡ER¡E?¡ERER¡ER￠R¡¿I¡ERERE¡ERER￠R¡×I¡ER¡§I¡EREREO_¡ERER￠RER¡ER¡E?uoA￠RER¡ER￠R￠?Io￠RERER￠RER¡ER￠R￠?¡EREReE￠RER¡ER￠R￠?Io " xfId="11614" xr:uid="{00000000-0005-0000-0000-000074190000}"/>
    <cellStyle name="A¨­￠￢￠O [0]_ ¨￢n￠￢n¨￢¡Æ ￠?u¨￢¡Æ¡¾a¨uu " xfId="11615" xr:uid="{00000000-0005-0000-0000-000075190000}"/>
    <cellStyle name="A¨­￠￢￠O_ ¨￢n￠￢n¨￢¡Æ ￠?u¨￢¡Æ¡¾a¨uu " xfId="11616" xr:uid="{00000000-0005-0000-0000-000076190000}"/>
    <cellStyle name="A¨i" xfId="5203" xr:uid="{00000000-0005-0000-0000-000077190000}"/>
    <cellStyle name="A￠R¡×￠R¨I￠RE￠Rⓒ­￠REO [0]_ ￠R¡×￠Rⓒ­n￠RE￠Rⓒ­n￠R¡×￠Rⓒ­¡ER¡§￠R ￠RE?u￠R¡×￠Rⓒ­¡ER¡§￠R¡ER¡§ua￠R¡×uu " xfId="11617" xr:uid="{00000000-0005-0000-0000-000078190000}"/>
    <cellStyle name="A￠R¡×￠R¨I￠RE￠Rⓒ­￠REO_ ￠R¡×￠Rⓒ­n￠RE￠Rⓒ­n￠R¡×￠Rⓒ­¡ER¡§￠R ￠RE?u￠R¡×￠Rⓒ­¡ER¡§￠R¡ER¡§ua￠R¡×uu " xfId="11618" xr:uid="{00000000-0005-0000-0000-000079190000}"/>
    <cellStyle name="Aⓒ­" xfId="5204" xr:uid="{00000000-0005-0000-0000-00007A190000}"/>
    <cellStyle name="Aⓒ " xfId="5205" xr:uid="{00000000-0005-0000-0000-00007B190000}"/>
    <cellStyle name="Accent1" xfId="5206" xr:uid="{00000000-0005-0000-0000-00007C190000}"/>
    <cellStyle name="Accent1 2" xfId="11619" xr:uid="{00000000-0005-0000-0000-00007D190000}"/>
    <cellStyle name="Accent2" xfId="5207" xr:uid="{00000000-0005-0000-0000-00007E190000}"/>
    <cellStyle name="Accent2 2" xfId="11620" xr:uid="{00000000-0005-0000-0000-00007F190000}"/>
    <cellStyle name="Accent3" xfId="5208" xr:uid="{00000000-0005-0000-0000-000080190000}"/>
    <cellStyle name="Accent3 2" xfId="11621" xr:uid="{00000000-0005-0000-0000-000081190000}"/>
    <cellStyle name="Accent4" xfId="5209" xr:uid="{00000000-0005-0000-0000-000082190000}"/>
    <cellStyle name="Accent4 2" xfId="11622" xr:uid="{00000000-0005-0000-0000-000083190000}"/>
    <cellStyle name="Accent5" xfId="5210" xr:uid="{00000000-0005-0000-0000-000084190000}"/>
    <cellStyle name="Accent5 2" xfId="11623" xr:uid="{00000000-0005-0000-0000-000085190000}"/>
    <cellStyle name="Accent6" xfId="5211" xr:uid="{00000000-0005-0000-0000-000086190000}"/>
    <cellStyle name="Accent6 2" xfId="11624" xr:uid="{00000000-0005-0000-0000-000087190000}"/>
    <cellStyle name="Ae" xfId="5212" xr:uid="{00000000-0005-0000-0000-000088190000}"/>
    <cellStyle name="Åë" xfId="5213" xr:uid="{00000000-0005-0000-0000-000089190000}"/>
    <cellStyle name="Aee " xfId="5214" xr:uid="{00000000-0005-0000-0000-00008A190000}"/>
    <cellStyle name="Aee­  2" xfId="5215" xr:uid="{00000000-0005-0000-0000-00008B190000}"/>
    <cellStyle name="Åëè­ [" xfId="5216" xr:uid="{00000000-0005-0000-0000-00008C190000}"/>
    <cellStyle name="AeE­ [0]_ 2ÆAAþº° " xfId="5217" xr:uid="{00000000-0005-0000-0000-00008D190000}"/>
    <cellStyle name="ÅëÈ­ [0]_ ºñ¸ñº° ¿ùº°±â¼ú " xfId="11625" xr:uid="{00000000-0005-0000-0000-00008E190000}"/>
    <cellStyle name="AeE­ [0]_¸AAa¾×(3)" xfId="11626" xr:uid="{00000000-0005-0000-0000-00008F190000}"/>
    <cellStyle name="ÅëÈ­ [0]_¿µ¹®Á¶Á÷µµ" xfId="5218" xr:uid="{00000000-0005-0000-0000-000090190000}"/>
    <cellStyle name="AeE­ [0]_¿μ¹RA¶A÷μμ" xfId="5219" xr:uid="{00000000-0005-0000-0000-000091190000}"/>
    <cellStyle name="ÅëÈ­ [0]_»óºÎ¼ö·®Áý°è " xfId="5220" xr:uid="{00000000-0005-0000-0000-000092190000}"/>
    <cellStyle name="AeE­ [0]_¼oAI¼º " xfId="5221" xr:uid="{00000000-0005-0000-0000-000093190000}"/>
    <cellStyle name="ÅëÈ­ [0]_³»ºÎ°èÈ¹´ë ÃßÁ¤Â÷ÀÌ " xfId="5222" xr:uid="{00000000-0005-0000-0000-000094190000}"/>
    <cellStyle name="AeE­ [0]_³≫ºI°eE¹´e AßA¤A÷AI " xfId="5223" xr:uid="{00000000-0005-0000-0000-000095190000}"/>
    <cellStyle name="ÅëÈ­ [0]_INQUIRY ¿µ¾÷ÃßÁø " xfId="5224" xr:uid="{00000000-0005-0000-0000-000096190000}"/>
    <cellStyle name="AeE­ [0]_INQUIRY ¿μ¾÷AßAø " xfId="5225" xr:uid="{00000000-0005-0000-0000-000097190000}"/>
    <cellStyle name="ÅëÈ­ [0]_º»¼± ±æ¾î±úºÎ ¼ö·® Áý°èÇ¥ " xfId="5226" xr:uid="{00000000-0005-0000-0000-000098190000}"/>
    <cellStyle name="AeE­ [0]_º≫¼± ±æ¾i±uºI ¼o·R Ay°eC￥ " xfId="5227" xr:uid="{00000000-0005-0000-0000-000099190000}"/>
    <cellStyle name="ÅëÈ­ [0]_Sheet1" xfId="5228" xr:uid="{00000000-0005-0000-0000-00009A190000}"/>
    <cellStyle name="Aee­ _03__가설철콘내역_동빙고(081223)" xfId="5229" xr:uid="{00000000-0005-0000-0000-00009B190000}"/>
    <cellStyle name="Aee _6-8실행" xfId="5230" xr:uid="{00000000-0005-0000-0000-00009C190000}"/>
    <cellStyle name="Aee­ _가실행" xfId="5231" xr:uid="{00000000-0005-0000-0000-00009D190000}"/>
    <cellStyle name="Aee _가실행1공구" xfId="5232" xr:uid="{00000000-0005-0000-0000-00009E190000}"/>
    <cellStyle name="Aee­ _발산5,8단지내역서(기계)" xfId="5233" xr:uid="{00000000-0005-0000-0000-00009F190000}"/>
    <cellStyle name="Aee _조정가실행" xfId="5234" xr:uid="{00000000-0005-0000-0000-0000A0190000}"/>
    <cellStyle name="AeE­_ 2ÆAAþº° " xfId="5235" xr:uid="{00000000-0005-0000-0000-0000A1190000}"/>
    <cellStyle name="ÅëÈ­_ ºñ¸ñº° ¿ùº°±â¼ú " xfId="11627" xr:uid="{00000000-0005-0000-0000-0000A2190000}"/>
    <cellStyle name="AeE­_¸AAa¾×(3)" xfId="11628" xr:uid="{00000000-0005-0000-0000-0000A3190000}"/>
    <cellStyle name="ÅëÈ­_¿µ¹®Á¶Á÷µµ" xfId="5236" xr:uid="{00000000-0005-0000-0000-0000A4190000}"/>
    <cellStyle name="AeE­_¿μ¹RA¶A÷μμ" xfId="5237" xr:uid="{00000000-0005-0000-0000-0000A5190000}"/>
    <cellStyle name="ÅëÈ­_»óºÎ¼ö·®Áý°è " xfId="5238" xr:uid="{00000000-0005-0000-0000-0000A6190000}"/>
    <cellStyle name="AeE­_¼oAI¼º " xfId="5239" xr:uid="{00000000-0005-0000-0000-0000A7190000}"/>
    <cellStyle name="ÅëÈ­_³»ºÎ°èÈ¹´ë ÃßÁ¤Â÷ÀÌ " xfId="5240" xr:uid="{00000000-0005-0000-0000-0000A8190000}"/>
    <cellStyle name="AeE­_³≫ºI°eE¹´e AßA¤A÷AI " xfId="5241" xr:uid="{00000000-0005-0000-0000-0000A9190000}"/>
    <cellStyle name="ÅëÈ­_INQUIRY ¿µ¾÷ÃßÁø " xfId="5242" xr:uid="{00000000-0005-0000-0000-0000AA190000}"/>
    <cellStyle name="AeE­_INQUIRY ¿μ¾÷AßAø " xfId="5243" xr:uid="{00000000-0005-0000-0000-0000AB190000}"/>
    <cellStyle name="ÅëÈ­_º»¼± ±æ¾î±úºÎ ¼ö·® Áý°èÇ¥ " xfId="5244" xr:uid="{00000000-0005-0000-0000-0000AC190000}"/>
    <cellStyle name="AeE­_º≫¼± ±æ¾i±uºI ¼o·R Ay°eC￥ " xfId="5245" xr:uid="{00000000-0005-0000-0000-0000AD190000}"/>
    <cellStyle name="ÅëÈ­_Sheet1" xfId="5246" xr:uid="{00000000-0005-0000-0000-0000AE190000}"/>
    <cellStyle name="Aee¡" xfId="5247" xr:uid="{00000000-0005-0000-0000-0000AF190000}"/>
    <cellStyle name="Aee¡ " xfId="5248" xr:uid="{00000000-0005-0000-0000-0000B0190000}"/>
    <cellStyle name="AeE¡ⓒ [0]_ ¨￢n￠￢n¨￢¡Æ ￠?u¨￢¡Æ¡¾a¨uu " xfId="11629" xr:uid="{00000000-0005-0000-0000-0000B1190000}"/>
    <cellStyle name="AeE¡ⓒ_ ¨￢n￠￢n¨￢¡Æ ￠?u¨￢¡Æ¡¾a¨uu " xfId="11630" xr:uid="{00000000-0005-0000-0000-0000B2190000}"/>
    <cellStyle name="AeE¡ER¡§I [0]_ ￠R¡×￠Rⓒ­n￠RE￠Rⓒ­n￠R¡×￠Rⓒ­¡ER¡§￠R ￠RE?u￠R¡×￠Rⓒ­¡ER¡§￠R¡ER¡§ua￠R¡×uu " xfId="11631" xr:uid="{00000000-0005-0000-0000-0000B3190000}"/>
    <cellStyle name="AeE¡ER¡§I_ ￠R¡×￠Rⓒ­n￠RE￠Rⓒ­n￠R¡×￠Rⓒ­¡ER¡§￠R ￠RE?u￠R¡×￠Rⓒ­¡ER¡§￠R¡ER¡§ua￠R¡×uu " xfId="11632" xr:uid="{00000000-0005-0000-0000-0000B4190000}"/>
    <cellStyle name="AeE¡ERERER¡ERER￠RER¡ER¡E?I [0]_INQUIRY ￠RERERE?￠RERERIi￠RERER¡ERER￠RER￠RE?u¡ERERERAA¡ERER￠RER¡ER¡E?I￠RERER¡ER￠R¡¿I￠RER￠R¡×IA¡ERER￠RER¡ER¡E?I¡ERER￠RER¡ER¡E?¡ERERI " xfId="11633" xr:uid="{00000000-0005-0000-0000-0000B5190000}"/>
    <cellStyle name="AeE¡ERERER¡ERER￠RER¡ER¡E?I_INQUIRY ￠RERERE?￠RERERIi￠RERER¡ERER￠RER￠RE?u¡ERERERAA¡ERER￠RER¡ER¡E?I￠RERER¡ER￠R¡¿I￠RER￠R¡×IA¡ERER￠RER¡ER¡E?I¡ERER￠RER¡ER¡E?¡ERERI " xfId="11634" xr:uid="{00000000-0005-0000-0000-0000B6190000}"/>
    <cellStyle name="AeE￠R¨I [0]_INQUIRY ¡E?¡Ii¡§u￠RAA¨I¡þA¨I¨￡ " xfId="11635" xr:uid="{00000000-0005-0000-0000-0000B7190000}"/>
    <cellStyle name="AeE￠R¨I_INQUIRY ¡E?¡Ii¡§u￠RAA¨I¡þA¨I¨￡ " xfId="11636" xr:uid="{00000000-0005-0000-0000-0000B8190000}"/>
    <cellStyle name="AeE￠RER￠R¡×I [0]_INQUIRY ¡ERE?¡ERIi¡ER￠R¡¿u￠RERAA￠R¡×I¡ER¨I¡ⓒA￠R¡×I￠R¡×￠RI " xfId="11637" xr:uid="{00000000-0005-0000-0000-0000B9190000}"/>
    <cellStyle name="AeE￠RER￠R¡×I_INQUIRY ¡ERE?¡ERIi¡ER￠R¡¿u￠RERAA￠R¡×I¡ER¨I¡ⓒA￠R¡×I￠R¡×￠RI " xfId="11638" xr:uid="{00000000-0005-0000-0000-0000BA190000}"/>
    <cellStyle name="AeE￠RERER￠RER¡ER￠R￠?I [0]_¡ERER￠RER¡ER¡E?uoA￠RER¡ER￠R￠?Io￠RERER￠RER¡ER￠R￠?¡EREReE￠RER¡ER￠R￠?Io " xfId="11639" xr:uid="{00000000-0005-0000-0000-0000BB190000}"/>
    <cellStyle name="AeE￠RERER￠RER¡ER￠R￠?I_¡ERER￠RER¡ER¡E?uoA￠RER¡ER￠R￠?Io￠RERER￠RER¡ER￠R￠?¡EREReE￠RER¡ER￠R￠?Io " xfId="11640" xr:uid="{00000000-0005-0000-0000-0000BC190000}"/>
    <cellStyle name="Æu¼ " xfId="5249" xr:uid="{00000000-0005-0000-0000-0000BD190000}"/>
    <cellStyle name="Akzent1" xfId="11641" xr:uid="{00000000-0005-0000-0000-0000BE190000}"/>
    <cellStyle name="Akzent2" xfId="11642" xr:uid="{00000000-0005-0000-0000-0000BF190000}"/>
    <cellStyle name="Akzent3" xfId="11643" xr:uid="{00000000-0005-0000-0000-0000C0190000}"/>
    <cellStyle name="Akzent4" xfId="11644" xr:uid="{00000000-0005-0000-0000-0000C1190000}"/>
    <cellStyle name="Akzent5" xfId="11645" xr:uid="{00000000-0005-0000-0000-0000C2190000}"/>
    <cellStyle name="Akzent6" xfId="11646" xr:uid="{00000000-0005-0000-0000-0000C3190000}"/>
    <cellStyle name="ALIGNMENT" xfId="5250" xr:uid="{00000000-0005-0000-0000-0000C4190000}"/>
    <cellStyle name="AoA¤μCAo ¾EA½" xfId="5251" xr:uid="{00000000-0005-0000-0000-0000C5190000}"/>
    <cellStyle name="args.style" xfId="5252" xr:uid="{00000000-0005-0000-0000-0000C6190000}"/>
    <cellStyle name="args.style 2" xfId="11647" xr:uid="{00000000-0005-0000-0000-0000C7190000}"/>
    <cellStyle name="Äþ" xfId="5253" xr:uid="{00000000-0005-0000-0000-0000C8190000}"/>
    <cellStyle name="Aþ " xfId="5254" xr:uid="{00000000-0005-0000-0000-0000C9190000}"/>
    <cellStyle name="Äþ_현대건설_창호견적" xfId="5255" xr:uid="{00000000-0005-0000-0000-0000CA190000}"/>
    <cellStyle name="Aþ¸" xfId="5256" xr:uid="{00000000-0005-0000-0000-0000CB190000}"/>
    <cellStyle name="Aþ¸ " xfId="5257" xr:uid="{00000000-0005-0000-0000-0000CC190000}"/>
    <cellStyle name="Äþ¸¶ [" xfId="5258" xr:uid="{00000000-0005-0000-0000-0000CD190000}"/>
    <cellStyle name="AÞ¸¶ [0]_ 2ÆAAþº° " xfId="5259" xr:uid="{00000000-0005-0000-0000-0000CE190000}"/>
    <cellStyle name="ÄÞ¸¶ [0]_ ºñ¸ñº° ¿ùº°±â¼ú " xfId="11648" xr:uid="{00000000-0005-0000-0000-0000CF190000}"/>
    <cellStyle name="AÞ¸¶ [0]_¸AAa¾×(3)" xfId="11649" xr:uid="{00000000-0005-0000-0000-0000D0190000}"/>
    <cellStyle name="ÄÞ¸¶ [0]_»óºÎ¼ö·®Áý°è " xfId="5260" xr:uid="{00000000-0005-0000-0000-0000D1190000}"/>
    <cellStyle name="AÞ¸¶ [0]_¼oAI¼º " xfId="5261" xr:uid="{00000000-0005-0000-0000-0000D2190000}"/>
    <cellStyle name="ÄÞ¸¶ [0]_³»ºÎ°èÈ¹´ë ÃßÁ¤Â÷ÀÌ " xfId="5262" xr:uid="{00000000-0005-0000-0000-0000D3190000}"/>
    <cellStyle name="AÞ¸¶ [0]_³≫ºI°eE¹´e AßA¤A÷AI " xfId="5263" xr:uid="{00000000-0005-0000-0000-0000D4190000}"/>
    <cellStyle name="ÄÞ¸¶ [0]_INQUIRY ¿µ¾÷ÃßÁø " xfId="5264" xr:uid="{00000000-0005-0000-0000-0000D5190000}"/>
    <cellStyle name="AÞ¸¶ [0]_INQUIRY ¿μ¾÷AßAø " xfId="5265" xr:uid="{00000000-0005-0000-0000-0000D6190000}"/>
    <cellStyle name="ÄÞ¸¶ [0]_º»¼± ±æ¾î±úºÎ ¼ö·® Áý°èÇ¥ " xfId="5266" xr:uid="{00000000-0005-0000-0000-0000D7190000}"/>
    <cellStyle name="AÞ¸¶ [0]_º≫¼± ±æ¾i±uºI ¼o·R Ay°eC￥ " xfId="5267" xr:uid="{00000000-0005-0000-0000-0000D8190000}"/>
    <cellStyle name="AÞ¸¶_ 2ÆAAþº° " xfId="5268" xr:uid="{00000000-0005-0000-0000-0000D9190000}"/>
    <cellStyle name="ÄÞ¸¶_ ºñ¸ñº° ¿ùº°±â¼ú " xfId="11650" xr:uid="{00000000-0005-0000-0000-0000DA190000}"/>
    <cellStyle name="AÞ¸¶_¸AAa¾×(3)" xfId="11651" xr:uid="{00000000-0005-0000-0000-0000DB190000}"/>
    <cellStyle name="ÄÞ¸¶_±âÅ¸" xfId="5269" xr:uid="{00000000-0005-0000-0000-0000DC190000}"/>
    <cellStyle name="AÞ¸¶_¼oAI¼º " xfId="5270" xr:uid="{00000000-0005-0000-0000-0000DD190000}"/>
    <cellStyle name="ÄÞ¸¶_³»ºÎ°èÈ¹´ë ÃßÁ¤Â÷ÀÌ " xfId="5271" xr:uid="{00000000-0005-0000-0000-0000DE190000}"/>
    <cellStyle name="AÞ¸¶_³≫ºI°eE¹´e AßA¤A÷AI " xfId="5272" xr:uid="{00000000-0005-0000-0000-0000DF190000}"/>
    <cellStyle name="ÄÞ¸¶_INQUIRY ¿µ¾÷ÃßÁø " xfId="5273" xr:uid="{00000000-0005-0000-0000-0000E0190000}"/>
    <cellStyle name="AÞ¸¶_INQUIRY ¿μ¾÷AßAø " xfId="5274" xr:uid="{00000000-0005-0000-0000-0000E1190000}"/>
    <cellStyle name="ÄÞ¸¶_º»¼± ±æ¾î±úºÎ ¼ö·® Áý°èÇ¥ " xfId="5275" xr:uid="{00000000-0005-0000-0000-0000E2190000}"/>
    <cellStyle name="AÞ¸¶_º≫¼± ±æ¾i±uºI ¼o·R Ay°eC￥ " xfId="5276" xr:uid="{00000000-0005-0000-0000-0000E3190000}"/>
    <cellStyle name="Au¸r " xfId="5277" xr:uid="{00000000-0005-0000-0000-0000E4190000}"/>
    <cellStyle name="Au¸r¼" xfId="5278" xr:uid="{00000000-0005-0000-0000-0000E5190000}"/>
    <cellStyle name="Ausgabe" xfId="11652" xr:uid="{00000000-0005-0000-0000-0000E6190000}"/>
    <cellStyle name="_x0001_b" xfId="5279" xr:uid="{00000000-0005-0000-0000-0000E7190000}"/>
    <cellStyle name="_x0001_b 2" xfId="11653" xr:uid="{00000000-0005-0000-0000-0000E8190000}"/>
    <cellStyle name="Bad" xfId="5280" xr:uid="{00000000-0005-0000-0000-0000E9190000}"/>
    <cellStyle name="Bad 2" xfId="11654" xr:uid="{00000000-0005-0000-0000-0000EA190000}"/>
    <cellStyle name="Berechnung" xfId="11655" xr:uid="{00000000-0005-0000-0000-0000EB190000}"/>
    <cellStyle name="blank" xfId="11656" xr:uid="{00000000-0005-0000-0000-0000EC190000}"/>
    <cellStyle name="blank - Style1" xfId="11657" xr:uid="{00000000-0005-0000-0000-0000ED190000}"/>
    <cellStyle name="Blue Font" xfId="11658" xr:uid="{00000000-0005-0000-0000-0000EE190000}"/>
    <cellStyle name="Body" xfId="5281" xr:uid="{00000000-0005-0000-0000-0000EF190000}"/>
    <cellStyle name="body 2" xfId="11659" xr:uid="{00000000-0005-0000-0000-0000F0190000}"/>
    <cellStyle name="Bridge " xfId="11660" xr:uid="{00000000-0005-0000-0000-0000F1190000}"/>
    <cellStyle name="b椬ៜ_x000c_Comma_ODCOS " xfId="5282" xr:uid="{00000000-0005-0000-0000-0000F2190000}"/>
    <cellStyle name="B_x000e_통화 [0]_MBO9_x000d_통화 [0]_MST_K1" xfId="5283" xr:uid="{00000000-0005-0000-0000-0000F3190000}"/>
    <cellStyle name="C" xfId="5284" xr:uid="{00000000-0005-0000-0000-0000F4190000}"/>
    <cellStyle name="C_03__가설철콘내역_동빙고(081223)" xfId="5285" xr:uid="{00000000-0005-0000-0000-0000F5190000}"/>
    <cellStyle name="C_설변내역" xfId="5286" xr:uid="{00000000-0005-0000-0000-0000F6190000}"/>
    <cellStyle name="C_설변내역_설변내역" xfId="5287" xr:uid="{00000000-0005-0000-0000-0000F7190000}"/>
    <cellStyle name="C_설변내역_설변내역_설변내역" xfId="5288" xr:uid="{00000000-0005-0000-0000-0000F8190000}"/>
    <cellStyle name="C_설변내역_설변내역_설변내역_정산내역" xfId="5289" xr:uid="{00000000-0005-0000-0000-0000F9190000}"/>
    <cellStyle name="C_설변내역_설변내역_정산내역" xfId="5290" xr:uid="{00000000-0005-0000-0000-0000FA190000}"/>
    <cellStyle name="C_설변내역_설변내역_한강로설계변경0617" xfId="5291" xr:uid="{00000000-0005-0000-0000-0000FB190000}"/>
    <cellStyle name="C_설변내역_정산내역" xfId="5292" xr:uid="{00000000-0005-0000-0000-0000FC190000}"/>
    <cellStyle name="C_설변내역_한강로설계변경0617" xfId="5293" xr:uid="{00000000-0005-0000-0000-0000FD190000}"/>
    <cellStyle name="C_입찰견적(놀이시설)-상봉동" xfId="5294" xr:uid="{00000000-0005-0000-0000-0000FE190000}"/>
    <cellStyle name="C_입찰견적(놀이시설)-상봉동_설변내역" xfId="5295" xr:uid="{00000000-0005-0000-0000-0000FF190000}"/>
    <cellStyle name="C_입찰견적(놀이시설)-상봉동_설변내역_설변내역" xfId="5296" xr:uid="{00000000-0005-0000-0000-0000001A0000}"/>
    <cellStyle name="C_입찰견적(놀이시설)-상봉동_설변내역_설변내역_설변내역" xfId="5297" xr:uid="{00000000-0005-0000-0000-0000011A0000}"/>
    <cellStyle name="C_입찰견적(놀이시설)-상봉동_설변내역_설변내역_설변내역_정산내역" xfId="5298" xr:uid="{00000000-0005-0000-0000-0000021A0000}"/>
    <cellStyle name="C_입찰견적(놀이시설)-상봉동_설변내역_설변내역_정산내역" xfId="5299" xr:uid="{00000000-0005-0000-0000-0000031A0000}"/>
    <cellStyle name="C_입찰견적(놀이시설)-상봉동_설변내역_설변내역_한강로설계변경0617" xfId="5300" xr:uid="{00000000-0005-0000-0000-0000041A0000}"/>
    <cellStyle name="C_입찰견적(놀이시설)-상봉동_설변내역_정산내역" xfId="5301" xr:uid="{00000000-0005-0000-0000-0000051A0000}"/>
    <cellStyle name="C_입찰견적(놀이시설)-상봉동_설변내역_한강로설계변경0617" xfId="5302" xr:uid="{00000000-0005-0000-0000-0000061A0000}"/>
    <cellStyle name="C_입찰견적(놀이시설)-상봉동_정산내역" xfId="5303" xr:uid="{00000000-0005-0000-0000-0000071A0000}"/>
    <cellStyle name="C_입찰견적(조경)-당산동(동부)" xfId="5304" xr:uid="{00000000-0005-0000-0000-0000081A0000}"/>
    <cellStyle name="C_입찰견적(조경)-당산동(동부)_설변내역" xfId="5305" xr:uid="{00000000-0005-0000-0000-0000091A0000}"/>
    <cellStyle name="C_입찰견적(조경)-당산동(동부)_설변내역_설변내역" xfId="5306" xr:uid="{00000000-0005-0000-0000-00000A1A0000}"/>
    <cellStyle name="C_입찰견적(조경)-당산동(동부)_설변내역_설변내역_설변내역" xfId="5307" xr:uid="{00000000-0005-0000-0000-00000B1A0000}"/>
    <cellStyle name="C_입찰견적(조경)-당산동(동부)_설변내역_설변내역_설변내역_정산내역" xfId="5308" xr:uid="{00000000-0005-0000-0000-00000C1A0000}"/>
    <cellStyle name="C_입찰견적(조경)-당산동(동부)_설변내역_설변내역_정산내역" xfId="5309" xr:uid="{00000000-0005-0000-0000-00000D1A0000}"/>
    <cellStyle name="C_입찰견적(조경)-당산동(동부)_설변내역_설변내역_한강로설계변경0617" xfId="5310" xr:uid="{00000000-0005-0000-0000-00000E1A0000}"/>
    <cellStyle name="C_입찰견적(조경)-당산동(동부)_설변내역_정산내역" xfId="5311" xr:uid="{00000000-0005-0000-0000-00000F1A0000}"/>
    <cellStyle name="C_입찰견적(조경)-당산동(동부)_설변내역_한강로설계변경0617" xfId="5312" xr:uid="{00000000-0005-0000-0000-0000101A0000}"/>
    <cellStyle name="C_입찰견적(조경)-당산동(동부)_정산내역" xfId="5313" xr:uid="{00000000-0005-0000-0000-0000111A0000}"/>
    <cellStyle name="C_입찰견적-가락동" xfId="5314" xr:uid="{00000000-0005-0000-0000-0000121A0000}"/>
    <cellStyle name="C_입찰견적-가락동_설변내역" xfId="5315" xr:uid="{00000000-0005-0000-0000-0000131A0000}"/>
    <cellStyle name="C_입찰견적-가락동_설변내역_설변내역" xfId="5316" xr:uid="{00000000-0005-0000-0000-0000141A0000}"/>
    <cellStyle name="C_입찰견적-가락동_설변내역_설변내역_설변내역" xfId="5317" xr:uid="{00000000-0005-0000-0000-0000151A0000}"/>
    <cellStyle name="C_입찰견적-가락동_설변내역_설변내역_설변내역_정산내역" xfId="5318" xr:uid="{00000000-0005-0000-0000-0000161A0000}"/>
    <cellStyle name="C_입찰견적-가락동_설변내역_설변내역_정산내역" xfId="5319" xr:uid="{00000000-0005-0000-0000-0000171A0000}"/>
    <cellStyle name="C_입찰견적-가락동_설변내역_설변내역_한강로설계변경0617" xfId="5320" xr:uid="{00000000-0005-0000-0000-0000181A0000}"/>
    <cellStyle name="C_입찰견적-가락동_설변내역_정산내역" xfId="5321" xr:uid="{00000000-0005-0000-0000-0000191A0000}"/>
    <cellStyle name="C_입찰견적-가락동_설변내역_한강로설계변경0617" xfId="5322" xr:uid="{00000000-0005-0000-0000-00001A1A0000}"/>
    <cellStyle name="C_입찰견적-가락동_정산내역" xfId="5323" xr:uid="{00000000-0005-0000-0000-00001B1A0000}"/>
    <cellStyle name="C_정산내역" xfId="5324" xr:uid="{00000000-0005-0000-0000-00001C1A0000}"/>
    <cellStyle name="C_토공사" xfId="5325" xr:uid="{00000000-0005-0000-0000-00001D1A0000}"/>
    <cellStyle name="C_토목내역서" xfId="5326" xr:uid="{00000000-0005-0000-0000-00001E1A0000}"/>
    <cellStyle name="C_토목내역서_설변내역" xfId="5327" xr:uid="{00000000-0005-0000-0000-00001F1A0000}"/>
    <cellStyle name="C_토목내역서_설변내역_설변내역" xfId="5328" xr:uid="{00000000-0005-0000-0000-0000201A0000}"/>
    <cellStyle name="C_토목내역서_설변내역_설변내역_설변내역" xfId="5329" xr:uid="{00000000-0005-0000-0000-0000211A0000}"/>
    <cellStyle name="C_토목내역서_설변내역_설변내역_설변내역_정산내역" xfId="5330" xr:uid="{00000000-0005-0000-0000-0000221A0000}"/>
    <cellStyle name="C_토목내역서_설변내역_설변내역_정산내역" xfId="5331" xr:uid="{00000000-0005-0000-0000-0000231A0000}"/>
    <cellStyle name="C_토목내역서_설변내역_설변내역_한강로설계변경0617" xfId="5332" xr:uid="{00000000-0005-0000-0000-0000241A0000}"/>
    <cellStyle name="C_토목내역서_설변내역_정산내역" xfId="5333" xr:uid="{00000000-0005-0000-0000-0000251A0000}"/>
    <cellStyle name="C_토목내역서_설변내역_한강로설계변경0617" xfId="5334" xr:uid="{00000000-0005-0000-0000-0000261A0000}"/>
    <cellStyle name="C_토목내역서_입찰견적(놀이시설)-상봉동" xfId="5335" xr:uid="{00000000-0005-0000-0000-0000271A0000}"/>
    <cellStyle name="C_토목내역서_입찰견적(놀이시설)-상봉동_설변내역" xfId="5336" xr:uid="{00000000-0005-0000-0000-0000281A0000}"/>
    <cellStyle name="C_토목내역서_입찰견적(놀이시설)-상봉동_설변내역_설변내역" xfId="5337" xr:uid="{00000000-0005-0000-0000-0000291A0000}"/>
    <cellStyle name="C_토목내역서_입찰견적(놀이시설)-상봉동_설변내역_설변내역_설변내역" xfId="5338" xr:uid="{00000000-0005-0000-0000-00002A1A0000}"/>
    <cellStyle name="C_토목내역서_입찰견적(놀이시설)-상봉동_설변내역_설변내역_설변내역_정산내역" xfId="5339" xr:uid="{00000000-0005-0000-0000-00002B1A0000}"/>
    <cellStyle name="C_토목내역서_입찰견적(놀이시설)-상봉동_설변내역_설변내역_정산내역" xfId="5340" xr:uid="{00000000-0005-0000-0000-00002C1A0000}"/>
    <cellStyle name="C_토목내역서_입찰견적(놀이시설)-상봉동_설변내역_설변내역_한강로설계변경0617" xfId="5341" xr:uid="{00000000-0005-0000-0000-00002D1A0000}"/>
    <cellStyle name="C_토목내역서_입찰견적(놀이시설)-상봉동_설변내역_정산내역" xfId="5342" xr:uid="{00000000-0005-0000-0000-00002E1A0000}"/>
    <cellStyle name="C_토목내역서_입찰견적(놀이시설)-상봉동_설변내역_한강로설계변경0617" xfId="5343" xr:uid="{00000000-0005-0000-0000-00002F1A0000}"/>
    <cellStyle name="C_토목내역서_입찰견적(놀이시설)-상봉동_정산내역" xfId="5344" xr:uid="{00000000-0005-0000-0000-0000301A0000}"/>
    <cellStyle name="C_토목내역서_입찰견적(조경)-당산동(동부)" xfId="5345" xr:uid="{00000000-0005-0000-0000-0000311A0000}"/>
    <cellStyle name="C_토목내역서_입찰견적(조경)-당산동(동부)_설변내역" xfId="5346" xr:uid="{00000000-0005-0000-0000-0000321A0000}"/>
    <cellStyle name="C_토목내역서_입찰견적(조경)-당산동(동부)_설변내역_설변내역" xfId="5347" xr:uid="{00000000-0005-0000-0000-0000331A0000}"/>
    <cellStyle name="C_토목내역서_입찰견적(조경)-당산동(동부)_설변내역_설변내역_설변내역" xfId="5348" xr:uid="{00000000-0005-0000-0000-0000341A0000}"/>
    <cellStyle name="C_토목내역서_입찰견적(조경)-당산동(동부)_설변내역_설변내역_설변내역_정산내역" xfId="5349" xr:uid="{00000000-0005-0000-0000-0000351A0000}"/>
    <cellStyle name="C_토목내역서_입찰견적(조경)-당산동(동부)_설변내역_설변내역_정산내역" xfId="5350" xr:uid="{00000000-0005-0000-0000-0000361A0000}"/>
    <cellStyle name="C_토목내역서_입찰견적(조경)-당산동(동부)_설변내역_설변내역_한강로설계변경0617" xfId="5351" xr:uid="{00000000-0005-0000-0000-0000371A0000}"/>
    <cellStyle name="C_토목내역서_입찰견적(조경)-당산동(동부)_설변내역_정산내역" xfId="5352" xr:uid="{00000000-0005-0000-0000-0000381A0000}"/>
    <cellStyle name="C_토목내역서_입찰견적(조경)-당산동(동부)_설변내역_한강로설계변경0617" xfId="5353" xr:uid="{00000000-0005-0000-0000-0000391A0000}"/>
    <cellStyle name="C_토목내역서_입찰견적(조경)-당산동(동부)_정산내역" xfId="5354" xr:uid="{00000000-0005-0000-0000-00003A1A0000}"/>
    <cellStyle name="C_토목내역서_입찰견적-가락동" xfId="5355" xr:uid="{00000000-0005-0000-0000-00003B1A0000}"/>
    <cellStyle name="C_토목내역서_입찰견적-가락동_설변내역" xfId="5356" xr:uid="{00000000-0005-0000-0000-00003C1A0000}"/>
    <cellStyle name="C_토목내역서_입찰견적-가락동_설변내역_설변내역" xfId="5357" xr:uid="{00000000-0005-0000-0000-00003D1A0000}"/>
    <cellStyle name="C_토목내역서_입찰견적-가락동_설변내역_설변내역_설변내역" xfId="5358" xr:uid="{00000000-0005-0000-0000-00003E1A0000}"/>
    <cellStyle name="C_토목내역서_입찰견적-가락동_설변내역_설변내역_설변내역_정산내역" xfId="5359" xr:uid="{00000000-0005-0000-0000-00003F1A0000}"/>
    <cellStyle name="C_토목내역서_입찰견적-가락동_설변내역_설변내역_정산내역" xfId="5360" xr:uid="{00000000-0005-0000-0000-0000401A0000}"/>
    <cellStyle name="C_토목내역서_입찰견적-가락동_설변내역_설변내역_한강로설계변경0617" xfId="5361" xr:uid="{00000000-0005-0000-0000-0000411A0000}"/>
    <cellStyle name="C_토목내역서_입찰견적-가락동_설변내역_정산내역" xfId="5362" xr:uid="{00000000-0005-0000-0000-0000421A0000}"/>
    <cellStyle name="C_토목내역서_입찰견적-가락동_설변내역_한강로설계변경0617" xfId="5363" xr:uid="{00000000-0005-0000-0000-0000431A0000}"/>
    <cellStyle name="C_토목내역서_입찰견적-가락동_정산내역" xfId="5364" xr:uid="{00000000-0005-0000-0000-0000441A0000}"/>
    <cellStyle name="C_토목내역서_정산내역" xfId="5365" xr:uid="{00000000-0005-0000-0000-0000451A0000}"/>
    <cellStyle name="C¡ERERERIA￠RERER¡ERER￠RER￠RE?¡ERER￠RER¡ER¡E?¡ERERI_5-1¡ERERER¡ERER￠RER¡ER¡E?u￠RERERE¡ERERE¡ERERI¡ERERER¡ERER￠RER¡ER¡E?￠RERERi " xfId="11661" xr:uid="{00000000-0005-0000-0000-0000461A0000}"/>
    <cellStyle name="C¡ERIA￠R¡×¡§¡I_¡§Io¡ERi￠RE?￠R¡×￠RI¡ER¡§￠R¡§I¡ER￠R¡×￠Rⓒ­nAa " xfId="11662" xr:uid="{00000000-0005-0000-0000-0000471A0000}"/>
    <cellStyle name="C¡i" xfId="5366" xr:uid="{00000000-0005-0000-0000-0000481A0000}"/>
    <cellStyle name="C¡IA¨ª_¡¾aA￠￢CSF" xfId="5367" xr:uid="{00000000-0005-0000-0000-0000491A0000}"/>
    <cellStyle name="C￠r" xfId="5368" xr:uid="{00000000-0005-0000-0000-00004A1A0000}"/>
    <cellStyle name="C￠RERERIA¡ERER￠RER¡ER¡E?￠RER¡ER￠R￠?￠RERI_¡ERER￠RER¡ER¡E?￠RERER?￠RERER￠RER¡ER￠R￠?ua3_p.mix " xfId="11663" xr:uid="{00000000-0005-0000-0000-00004B1A0000}"/>
    <cellStyle name="C￠RERIA¡ER￠R¡¿￠R¡×￠RI_¡ER￠R¡¿￠RER?￠RER￠R¡×ua3_p.mix " xfId="11664" xr:uid="{00000000-0005-0000-0000-00004C1A0000}"/>
    <cellStyle name="C￠RIA¡§¨￡_¡§￠R?￠R¨ua3_p.mix " xfId="11665" xr:uid="{00000000-0005-0000-0000-00004D1A0000}"/>
    <cellStyle name="Ç¥" xfId="5369" xr:uid="{00000000-0005-0000-0000-00004E1A0000}"/>
    <cellStyle name="C￥a" xfId="5370" xr:uid="{00000000-0005-0000-0000-00004F1A0000}"/>
    <cellStyle name="C￥AØ_  FAB AIA¤  " xfId="5371" xr:uid="{00000000-0005-0000-0000-0000501A0000}"/>
    <cellStyle name="Ç¥ÁØ_´ëºñÇ¥" xfId="5372" xr:uid="{00000000-0005-0000-0000-0000511A0000}"/>
    <cellStyle name="C￥AØ_¿¹A¤°øA¤C￥" xfId="5373" xr:uid="{00000000-0005-0000-0000-0000521A0000}"/>
    <cellStyle name="Ç¥ÁØ_±â¾È¿ëÁö" xfId="5374" xr:uid="{00000000-0005-0000-0000-0000531A0000}"/>
    <cellStyle name="C￥AØ_≫c¾÷ºIº° AN°e " xfId="5375" xr:uid="{00000000-0005-0000-0000-0000541A0000}"/>
    <cellStyle name="Ç¥ÁØ_°­´ç (2)" xfId="5376" xr:uid="{00000000-0005-0000-0000-0000551A0000}"/>
    <cellStyle name="C￥AØ_¼±AoAc°i_1_³≫ºI°eE¹´e AßA¤A÷AI " xfId="5377" xr:uid="{00000000-0005-0000-0000-0000561A0000}"/>
    <cellStyle name="Ç¥ÁØ_¼±ÅõÀç°í_³»ºÎ°èÈ¹´ë ÃßÁ¤Â÷ÀÌ " xfId="5378" xr:uid="{00000000-0005-0000-0000-0000571A0000}"/>
    <cellStyle name="C￥AØ_¼±AoAc°i_³≫ºI°eE¹´e AßA¤A÷AI " xfId="5379" xr:uid="{00000000-0005-0000-0000-0000581A0000}"/>
    <cellStyle name="Ç¥ÁØ_¼ÕÀÍÂ÷ (2)_1_³»ºÎ°èÈ¹´ë ÃßÁ¤Â÷ÀÌ " xfId="5380" xr:uid="{00000000-0005-0000-0000-0000591A0000}"/>
    <cellStyle name="C￥AØ_¼OAIA÷ (2)_1_³≫ºI°eE¹´e AßA¤A÷AI " xfId="5381" xr:uid="{00000000-0005-0000-0000-00005A1A0000}"/>
    <cellStyle name="Ç¥ÁØ_¼ÕÀÍÂ÷ (2)_³»ºÎ°èÈ¹´ë ÃßÁ¤Â÷ÀÌ " xfId="5382" xr:uid="{00000000-0005-0000-0000-00005B1A0000}"/>
    <cellStyle name="C￥AØ_¼OAIA÷ (2)_³≫ºI°eE¹´e AßA¤A÷AI " xfId="5383" xr:uid="{00000000-0005-0000-0000-00005C1A0000}"/>
    <cellStyle name="Ç¥ÁØ_³»ºÎ°èÈ¹´ë ÃßÁ¤Â÷ÀÌ " xfId="5384" xr:uid="{00000000-0005-0000-0000-00005D1A0000}"/>
    <cellStyle name="C￥AØ_³≫ºI°eE¹´e AßA¤A÷AI " xfId="5385" xr:uid="{00000000-0005-0000-0000-00005E1A0000}"/>
    <cellStyle name="Ç¥ÁØ_5-1±¤°í " xfId="5386" xr:uid="{00000000-0005-0000-0000-00005F1A0000}"/>
    <cellStyle name="C￥AØ_5-1±¤°i _°ø≫c2°u " xfId="11666" xr:uid="{00000000-0005-0000-0000-0000601A0000}"/>
    <cellStyle name="Ç¥ÁØ_5-1±¤°í _HCW3" xfId="5387" xr:uid="{00000000-0005-0000-0000-0000611A0000}"/>
    <cellStyle name="C￥AØ_5-1±¤°i _HCW3_EKU3" xfId="5388" xr:uid="{00000000-0005-0000-0000-0000621A0000}"/>
    <cellStyle name="Ç¥ÁØ_5-1±¤°í _HCW3_EKU3" xfId="5389" xr:uid="{00000000-0005-0000-0000-0000631A0000}"/>
    <cellStyle name="C￥AØ_5-1±¤°i _HCW3_고대 보건대학" xfId="5390" xr:uid="{00000000-0005-0000-0000-0000641A0000}"/>
    <cellStyle name="Ç¥ÁØ_5-1±¤°í _HCW3_고대 보건대학" xfId="5391" xr:uid="{00000000-0005-0000-0000-0000651A0000}"/>
    <cellStyle name="C￥AØ_5-1±¤°i _최종관일위-09_EKU3" xfId="5392" xr:uid="{00000000-0005-0000-0000-0000661A0000}"/>
    <cellStyle name="Ç¥ÁØ_5-1±¤°í _최종관일위-09_EKU3" xfId="5393" xr:uid="{00000000-0005-0000-0000-0000671A0000}"/>
    <cellStyle name="C￥AØ_5-1±¤°i _최종관일위-09_고대 보건대학" xfId="5394" xr:uid="{00000000-0005-0000-0000-0000681A0000}"/>
    <cellStyle name="Ç¥ÁØ_5-1±¤°í _최종관일위-09_고대 보건대학" xfId="5395" xr:uid="{00000000-0005-0000-0000-0000691A0000}"/>
    <cellStyle name="C￥AØ_A¸≫cºÐ_³≫ºI°eE¹´e AßA¤A÷AI " xfId="5396" xr:uid="{00000000-0005-0000-0000-00006A1A0000}"/>
    <cellStyle name="Ç¥ÁØ_Æ¯±â3_p.mix " xfId="11667" xr:uid="{00000000-0005-0000-0000-00006B1A0000}"/>
    <cellStyle name="C￥AØ_AßA¤´eA÷ " xfId="11668" xr:uid="{00000000-0005-0000-0000-00006C1A0000}"/>
    <cellStyle name="Ç¥ÁØ_ÃßÁ¤´ëÂ÷ " xfId="11669" xr:uid="{00000000-0005-0000-0000-00006D1A0000}"/>
    <cellStyle name="C￥AØ_AU±Y_1_AßA¤´eA÷ " xfId="11670" xr:uid="{00000000-0005-0000-0000-00006E1A0000}"/>
    <cellStyle name="Ç¥ÁØ_ÀÚ±Ý_1_ÃßÁ¤´ëÂ÷ " xfId="11671" xr:uid="{00000000-0005-0000-0000-00006F1A0000}"/>
    <cellStyle name="C￥AØ_AU±Y_AßA¤´eA÷ " xfId="11672" xr:uid="{00000000-0005-0000-0000-0000701A0000}"/>
    <cellStyle name="Ç¥ÁØ_ÀÚ±Ý_ÃßÁ¤´ëÂ÷ " xfId="11673" xr:uid="{00000000-0005-0000-0000-0000711A0000}"/>
    <cellStyle name="C￥AØ_Ay°eC￥(2¿u) " xfId="5397" xr:uid="{00000000-0005-0000-0000-0000721A0000}"/>
    <cellStyle name="Ç¥ÁØ_Áý°èÇ¥(2¿ù) " xfId="5398" xr:uid="{00000000-0005-0000-0000-0000731A0000}"/>
    <cellStyle name="C￥AØ_Ay°eC￥(2¿u)  2" xfId="11674" xr:uid="{00000000-0005-0000-0000-0000741A0000}"/>
    <cellStyle name="Ç¥ÁØ_Áý°èÇ¥(2¿ù)  2" xfId="11675" xr:uid="{00000000-0005-0000-0000-0000751A0000}"/>
    <cellStyle name="C￥AØ_Ay°eC￥(2¿u)  3" xfId="12280" xr:uid="{00000000-0005-0000-0000-0000761A0000}"/>
    <cellStyle name="Ç¥ÁØ_Áý°èÇ¥(2¿ù)  3" xfId="12281" xr:uid="{00000000-0005-0000-0000-0000771A0000}"/>
    <cellStyle name="C￥AØ_Ay°eC￥(2¿u) _HCW3" xfId="5399" xr:uid="{00000000-0005-0000-0000-0000781A0000}"/>
    <cellStyle name="Ç¥ÁØ_Áý°èÇ¥(2¿ù) _HCW3" xfId="5400" xr:uid="{00000000-0005-0000-0000-0000791A0000}"/>
    <cellStyle name="C￥AØ_Ay°eC￥(2¿u) _HCW3_EKU3" xfId="5401" xr:uid="{00000000-0005-0000-0000-00007A1A0000}"/>
    <cellStyle name="Ç¥ÁØ_Áý°èÇ¥(2¿ù) _HCW3_EKU3" xfId="5402" xr:uid="{00000000-0005-0000-0000-00007B1A0000}"/>
    <cellStyle name="C￥AØ_Ay°eC￥(2¿u) _HCW3_고대 보건대학" xfId="5403" xr:uid="{00000000-0005-0000-0000-00007C1A0000}"/>
    <cellStyle name="Ç¥ÁØ_Áý°èÇ¥(2¿ù) _HCW3_고대 보건대학" xfId="5404" xr:uid="{00000000-0005-0000-0000-00007D1A0000}"/>
    <cellStyle name="C￥AØ_Ay°eC￥(2¿u) _최종관일위-09" xfId="5405" xr:uid="{00000000-0005-0000-0000-00007E1A0000}"/>
    <cellStyle name="Ç¥ÁØ_Áý°èÇ¥(2¿ù) _최종관일위-09" xfId="5406" xr:uid="{00000000-0005-0000-0000-00007F1A0000}"/>
    <cellStyle name="C￥AØ_Ay°eC￥(2¿u) _최종관일위-09_EKU3" xfId="5407" xr:uid="{00000000-0005-0000-0000-0000801A0000}"/>
    <cellStyle name="Ç¥ÁØ_Áý°èÇ¥(2¿ù) _최종관일위-09_EKU3" xfId="5408" xr:uid="{00000000-0005-0000-0000-0000811A0000}"/>
    <cellStyle name="C￥AØ_Ay°eC￥(2¿u) _최종관일위-09_고대 보건대학" xfId="5409" xr:uid="{00000000-0005-0000-0000-0000821A0000}"/>
    <cellStyle name="Ç¥ÁØ_Áý°èÇ¥(2¿ù) _최종관일위-09_고대 보건대학" xfId="5410" xr:uid="{00000000-0005-0000-0000-0000831A0000}"/>
    <cellStyle name="C￥AØ_CoAo¹yAI °A¾×¿ⓒ½A " xfId="5411" xr:uid="{00000000-0005-0000-0000-0000841A0000}"/>
    <cellStyle name="Ç¥ÁØ_laroux" xfId="11676" xr:uid="{00000000-0005-0000-0000-0000851A0000}"/>
    <cellStyle name="C￥AØ_p.mix " xfId="11677" xr:uid="{00000000-0005-0000-0000-0000861A0000}"/>
    <cellStyle name="Ç¥ÁØ_p.mix " xfId="11678" xr:uid="{00000000-0005-0000-0000-0000871A0000}"/>
    <cellStyle name="C￥AØ_Sheet1_¿μ¾÷CoE² " xfId="5412" xr:uid="{00000000-0005-0000-0000-0000881A0000}"/>
    <cellStyle name="Ç¥ÁØ_Sheet1_0N-HANDLING " xfId="5413" xr:uid="{00000000-0005-0000-0000-0000891A0000}"/>
    <cellStyle name="C￥AØ_Sheet1_Ay°eC￥(2¿u) " xfId="5414" xr:uid="{00000000-0005-0000-0000-00008A1A0000}"/>
    <cellStyle name="Ç¥ÁØ_Sheet1_Áý°èÇ¥(2¿ù) " xfId="5415" xr:uid="{00000000-0005-0000-0000-00008B1A0000}"/>
    <cellStyle name="C￥AØ_Sheet1_Ay°eC￥(2¿u)  2" xfId="11679" xr:uid="{00000000-0005-0000-0000-00008C1A0000}"/>
    <cellStyle name="Ç¥ÁØ_Sheet1_Áý°èÇ¥(2¿ù)  2" xfId="11680" xr:uid="{00000000-0005-0000-0000-00008D1A0000}"/>
    <cellStyle name="C￥AØ_Sheet1_Ay°eC￥(2¿u)  3" xfId="12282" xr:uid="{00000000-0005-0000-0000-00008E1A0000}"/>
    <cellStyle name="Ç¥ÁØ_Sheet1_Áý°èÇ¥(2¿ù)  3" xfId="12283" xr:uid="{00000000-0005-0000-0000-00008F1A0000}"/>
    <cellStyle name="C￥AØ_Sheet1_Ay°eC￥(2¿u) _(업무연락)진행현장현황보고자료요청(060530)" xfId="5416" xr:uid="{00000000-0005-0000-0000-0000901A0000}"/>
    <cellStyle name="Ç¥ÁØ_Sheet1_Áý°èÇ¥(2¿ù) _(업무연락)진행현장현황보고자료요청(060530)" xfId="5417" xr:uid="{00000000-0005-0000-0000-0000911A0000}"/>
    <cellStyle name="C￥AØ_Sheet1_Ay°eC￥(2¿u) _(업무연락)진행현장현황보고자료요청(060530)_101230  PVC창호 공내역서" xfId="5418" xr:uid="{00000000-0005-0000-0000-0000921A0000}"/>
    <cellStyle name="Ç¥ÁØ_Sheet1_Áý°èÇ¥(2¿ù) _(업무연락)진행현장현황보고자료요청(060530)_101230  PVC창호 공내역서" xfId="5419" xr:uid="{00000000-0005-0000-0000-0000931A0000}"/>
    <cellStyle name="C￥AØ_Sheet1_Ay°eC￥(2¿u) _(업무연락)진행현장현황보고자료요청(060530)_PC입찰내역서(자재_자재하도분리)" xfId="5420" xr:uid="{00000000-0005-0000-0000-0000941A0000}"/>
    <cellStyle name="Ç¥ÁØ_Sheet1_Áý°èÇ¥(2¿ù) _(업무연락)진행현장현황보고자료요청(060530)_PC입찰내역서(자재_자재하도분리)" xfId="5421" xr:uid="{00000000-0005-0000-0000-0000951A0000}"/>
    <cellStyle name="C￥AØ_Sheet1_Ay°eC￥(2¿u) _(업무연락)진행현장현황보고자료요청(060530)_견적서(현대제출)" xfId="5422" xr:uid="{00000000-0005-0000-0000-0000961A0000}"/>
    <cellStyle name="Ç¥ÁØ_Sheet1_Áý°èÇ¥(2¿ù) _(업무연락)진행현장현황보고자료요청(060530)_견적서(현대제출)" xfId="5423" xr:uid="{00000000-0005-0000-0000-0000971A0000}"/>
    <cellStyle name="C￥AØ_Sheet1_Ay°eC￥(2¿u) _(업무연락)진행현장현황보고자료요청(060530)_토공,흙막이" xfId="5424" xr:uid="{00000000-0005-0000-0000-0000981A0000}"/>
    <cellStyle name="Ç¥ÁØ_Sheet1_Áý°èÇ¥(2¿ù) _(업무연락)진행현장현황보고자료요청(060530)_토공,흙막이" xfId="5425" xr:uid="{00000000-0005-0000-0000-0000991A0000}"/>
    <cellStyle name="C￥AØ_Sheet1_Ay°eC￥(2¿u) _(업무연락)진행현장현황보고자료요청(060530)_토공,흙막이,파일공사(입찰예산)" xfId="5426" xr:uid="{00000000-0005-0000-0000-00009A1A0000}"/>
    <cellStyle name="Ç¥ÁØ_Sheet1_Áý°èÇ¥(2¿ù) _(업무연락)진행현장현황보고자료요청(060530)_토공,흙막이,파일공사(입찰예산)" xfId="5427" xr:uid="{00000000-0005-0000-0000-00009B1A0000}"/>
    <cellStyle name="C￥AØ_Sheet1_Ay°eC￥(2¿u) _(업무연락)진행현장현황보고자료요청(060530)_현대건설_창호견적" xfId="5428" xr:uid="{00000000-0005-0000-0000-00009C1A0000}"/>
    <cellStyle name="Ç¥ÁØ_Sheet1_Áý°èÇ¥(2¿ù) _(업무연락)진행현장현황보고자료요청(060530)_현대건설_창호견적" xfId="5429" xr:uid="{00000000-0005-0000-0000-00009D1A0000}"/>
    <cellStyle name="C￥AØ_SOON1 " xfId="5430" xr:uid="{00000000-0005-0000-0000-00009E1A0000}"/>
    <cellStyle name="Calc Currency (0)" xfId="5431" xr:uid="{00000000-0005-0000-0000-00009F1A0000}"/>
    <cellStyle name="Calc Currency (0) 10" xfId="5432" xr:uid="{00000000-0005-0000-0000-0000A01A0000}"/>
    <cellStyle name="Calc Currency (0) 11" xfId="5433" xr:uid="{00000000-0005-0000-0000-0000A11A0000}"/>
    <cellStyle name="Calc Currency (0) 12" xfId="5434" xr:uid="{00000000-0005-0000-0000-0000A21A0000}"/>
    <cellStyle name="Calc Currency (0) 13" xfId="5435" xr:uid="{00000000-0005-0000-0000-0000A31A0000}"/>
    <cellStyle name="Calc Currency (0) 14" xfId="5436" xr:uid="{00000000-0005-0000-0000-0000A41A0000}"/>
    <cellStyle name="Calc Currency (0) 15" xfId="11681" xr:uid="{00000000-0005-0000-0000-0000A51A0000}"/>
    <cellStyle name="Calc Currency (0) 2" xfId="5437" xr:uid="{00000000-0005-0000-0000-0000A61A0000}"/>
    <cellStyle name="Calc Currency (0) 3" xfId="5438" xr:uid="{00000000-0005-0000-0000-0000A71A0000}"/>
    <cellStyle name="Calc Currency (0) 4" xfId="5439" xr:uid="{00000000-0005-0000-0000-0000A81A0000}"/>
    <cellStyle name="Calc Currency (0) 5" xfId="5440" xr:uid="{00000000-0005-0000-0000-0000A91A0000}"/>
    <cellStyle name="Calc Currency (0) 6" xfId="5441" xr:uid="{00000000-0005-0000-0000-0000AA1A0000}"/>
    <cellStyle name="Calc Currency (0) 7" xfId="5442" xr:uid="{00000000-0005-0000-0000-0000AB1A0000}"/>
    <cellStyle name="Calc Currency (0) 8" xfId="5443" xr:uid="{00000000-0005-0000-0000-0000AC1A0000}"/>
    <cellStyle name="Calc Currency (0) 9" xfId="5444" xr:uid="{00000000-0005-0000-0000-0000AD1A0000}"/>
    <cellStyle name="Calc Currency (2)" xfId="11682" xr:uid="{00000000-0005-0000-0000-0000AE1A0000}"/>
    <cellStyle name="Calc Percent (0)" xfId="11683" xr:uid="{00000000-0005-0000-0000-0000AF1A0000}"/>
    <cellStyle name="Calc Percent (1)" xfId="11684" xr:uid="{00000000-0005-0000-0000-0000B01A0000}"/>
    <cellStyle name="Calc Percent (2)" xfId="11685" xr:uid="{00000000-0005-0000-0000-0000B11A0000}"/>
    <cellStyle name="Calc Units (0)" xfId="11686" xr:uid="{00000000-0005-0000-0000-0000B21A0000}"/>
    <cellStyle name="Calc Units (1)" xfId="11687" xr:uid="{00000000-0005-0000-0000-0000B31A0000}"/>
    <cellStyle name="Calc Units (2)" xfId="11688" xr:uid="{00000000-0005-0000-0000-0000B41A0000}"/>
    <cellStyle name="Calculation" xfId="5445" xr:uid="{00000000-0005-0000-0000-0000B51A0000}"/>
    <cellStyle name="Calculation 2" xfId="11689" xr:uid="{00000000-0005-0000-0000-0000B61A0000}"/>
    <cellStyle name="category" xfId="5446" xr:uid="{00000000-0005-0000-0000-0000B71A0000}"/>
    <cellStyle name="category 2" xfId="11690" xr:uid="{00000000-0005-0000-0000-0000B81A0000}"/>
    <cellStyle name="ce" xfId="5447" xr:uid="{00000000-0005-0000-0000-0000B91A0000}"/>
    <cellStyle name="Check Cell" xfId="5448" xr:uid="{00000000-0005-0000-0000-0000BA1A0000}"/>
    <cellStyle name="Check Cell 2" xfId="11691" xr:uid="{00000000-0005-0000-0000-0000BB1A0000}"/>
    <cellStyle name="CIAIÆU¸μAⓒ" xfId="5449" xr:uid="{00000000-0005-0000-0000-0000BC1A0000}"/>
    <cellStyle name="ⓒo" xfId="5450" xr:uid="{00000000-0005-0000-0000-0000BD1A0000}"/>
    <cellStyle name="Co≫" xfId="5451" xr:uid="{00000000-0005-0000-0000-0000BE1A0000}"/>
    <cellStyle name="ⓒoe¨" xfId="5452" xr:uid="{00000000-0005-0000-0000-0000BF1A0000}"/>
    <cellStyle name="Column Heading" xfId="5453" xr:uid="{00000000-0005-0000-0000-0000C01A0000}"/>
    <cellStyle name="Comma" xfId="5454" xr:uid="{00000000-0005-0000-0000-0000C11A0000}"/>
    <cellStyle name="Comma  - Style2" xfId="11693" xr:uid="{00000000-0005-0000-0000-0000C21A0000}"/>
    <cellStyle name="Comma  - Style3" xfId="11694" xr:uid="{00000000-0005-0000-0000-0000C31A0000}"/>
    <cellStyle name="Comma  - Style4" xfId="11695" xr:uid="{00000000-0005-0000-0000-0000C41A0000}"/>
    <cellStyle name="Comma  - Style5" xfId="11696" xr:uid="{00000000-0005-0000-0000-0000C51A0000}"/>
    <cellStyle name="Comma  - Style6" xfId="11697" xr:uid="{00000000-0005-0000-0000-0000C61A0000}"/>
    <cellStyle name="Comma  - Style7" xfId="11698" xr:uid="{00000000-0005-0000-0000-0000C71A0000}"/>
    <cellStyle name="Comma  - Style8" xfId="11699" xr:uid="{00000000-0005-0000-0000-0000C81A0000}"/>
    <cellStyle name="Comma [0]" xfId="5455" xr:uid="{00000000-0005-0000-0000-0000C91A0000}"/>
    <cellStyle name="Comma [0] 2" xfId="11700" xr:uid="{00000000-0005-0000-0000-0000CA1A0000}"/>
    <cellStyle name="Comma [00]" xfId="11701" xr:uid="{00000000-0005-0000-0000-0000CB1A0000}"/>
    <cellStyle name="Comma 2" xfId="11702" xr:uid="{00000000-0005-0000-0000-0000CC1A0000}"/>
    <cellStyle name="Comma 3" xfId="11703" xr:uid="{00000000-0005-0000-0000-0000CD1A0000}"/>
    <cellStyle name="Comma 4" xfId="11692" xr:uid="{00000000-0005-0000-0000-0000CE1A0000}"/>
    <cellStyle name="Comma 5" xfId="12284" xr:uid="{00000000-0005-0000-0000-0000CF1A0000}"/>
    <cellStyle name="comma zerodec" xfId="5456" xr:uid="{00000000-0005-0000-0000-0000D01A0000}"/>
    <cellStyle name="comma zerodec 10" xfId="5457" xr:uid="{00000000-0005-0000-0000-0000D11A0000}"/>
    <cellStyle name="comma zerodec 11" xfId="5458" xr:uid="{00000000-0005-0000-0000-0000D21A0000}"/>
    <cellStyle name="comma zerodec 12" xfId="5459" xr:uid="{00000000-0005-0000-0000-0000D31A0000}"/>
    <cellStyle name="comma zerodec 13" xfId="5460" xr:uid="{00000000-0005-0000-0000-0000D41A0000}"/>
    <cellStyle name="comma zerodec 14" xfId="5461" xr:uid="{00000000-0005-0000-0000-0000D51A0000}"/>
    <cellStyle name="comma zerodec 15" xfId="5462" xr:uid="{00000000-0005-0000-0000-0000D61A0000}"/>
    <cellStyle name="comma zerodec 16" xfId="5463" xr:uid="{00000000-0005-0000-0000-0000D71A0000}"/>
    <cellStyle name="comma zerodec 17" xfId="5464" xr:uid="{00000000-0005-0000-0000-0000D81A0000}"/>
    <cellStyle name="comma zerodec 18" xfId="5465" xr:uid="{00000000-0005-0000-0000-0000D91A0000}"/>
    <cellStyle name="comma zerodec 19" xfId="5466" xr:uid="{00000000-0005-0000-0000-0000DA1A0000}"/>
    <cellStyle name="comma zerodec 2" xfId="5467" xr:uid="{00000000-0005-0000-0000-0000DB1A0000}"/>
    <cellStyle name="comma zerodec 20" xfId="5468" xr:uid="{00000000-0005-0000-0000-0000DC1A0000}"/>
    <cellStyle name="comma zerodec 21" xfId="5469" xr:uid="{00000000-0005-0000-0000-0000DD1A0000}"/>
    <cellStyle name="comma zerodec 22" xfId="5470" xr:uid="{00000000-0005-0000-0000-0000DE1A0000}"/>
    <cellStyle name="comma zerodec 23" xfId="5471" xr:uid="{00000000-0005-0000-0000-0000DF1A0000}"/>
    <cellStyle name="comma zerodec 24" xfId="5472" xr:uid="{00000000-0005-0000-0000-0000E01A0000}"/>
    <cellStyle name="comma zerodec 25" xfId="5473" xr:uid="{00000000-0005-0000-0000-0000E11A0000}"/>
    <cellStyle name="comma zerodec 26" xfId="5474" xr:uid="{00000000-0005-0000-0000-0000E21A0000}"/>
    <cellStyle name="comma zerodec 27" xfId="5475" xr:uid="{00000000-0005-0000-0000-0000E31A0000}"/>
    <cellStyle name="comma zerodec 28" xfId="5476" xr:uid="{00000000-0005-0000-0000-0000E41A0000}"/>
    <cellStyle name="comma zerodec 29" xfId="5477" xr:uid="{00000000-0005-0000-0000-0000E51A0000}"/>
    <cellStyle name="comma zerodec 3" xfId="5478" xr:uid="{00000000-0005-0000-0000-0000E61A0000}"/>
    <cellStyle name="comma zerodec 30" xfId="5479" xr:uid="{00000000-0005-0000-0000-0000E71A0000}"/>
    <cellStyle name="comma zerodec 31" xfId="5480" xr:uid="{00000000-0005-0000-0000-0000E81A0000}"/>
    <cellStyle name="comma zerodec 32" xfId="5481" xr:uid="{00000000-0005-0000-0000-0000E91A0000}"/>
    <cellStyle name="comma zerodec 33" xfId="11704" xr:uid="{00000000-0005-0000-0000-0000EA1A0000}"/>
    <cellStyle name="comma zerodec 4" xfId="5482" xr:uid="{00000000-0005-0000-0000-0000EB1A0000}"/>
    <cellStyle name="comma zerodec 5" xfId="5483" xr:uid="{00000000-0005-0000-0000-0000EC1A0000}"/>
    <cellStyle name="comma zerodec 6" xfId="5484" xr:uid="{00000000-0005-0000-0000-0000ED1A0000}"/>
    <cellStyle name="comma zerodec 7" xfId="5485" xr:uid="{00000000-0005-0000-0000-0000EE1A0000}"/>
    <cellStyle name="comma zerodec 8" xfId="5486" xr:uid="{00000000-0005-0000-0000-0000EF1A0000}"/>
    <cellStyle name="comma zerodec 9" xfId="5487" xr:uid="{00000000-0005-0000-0000-0000F01A0000}"/>
    <cellStyle name="Comma_ " xfId="11705" xr:uid="{00000000-0005-0000-0000-0000F11A0000}"/>
    <cellStyle name="Comma0" xfId="5488" xr:uid="{00000000-0005-0000-0000-0000F21A0000}"/>
    <cellStyle name="Comma0 2" xfId="11706" xr:uid="{00000000-0005-0000-0000-0000F31A0000}"/>
    <cellStyle name="Comm뼬_E&amp;ONW2" xfId="5489" xr:uid="{00000000-0005-0000-0000-0000F41A0000}"/>
    <cellStyle name="Copied" xfId="5490" xr:uid="{00000000-0005-0000-0000-0000F51A0000}"/>
    <cellStyle name="Copied 2" xfId="11707" xr:uid="{00000000-0005-0000-0000-0000F61A0000}"/>
    <cellStyle name="COST1" xfId="5491" xr:uid="{00000000-0005-0000-0000-0000F71A0000}"/>
    <cellStyle name="Curren" xfId="5492" xr:uid="{00000000-0005-0000-0000-0000F81A0000}"/>
    <cellStyle name="Curren?_x0012_퐀_x0017_?" xfId="5493" xr:uid="{00000000-0005-0000-0000-0000F91A0000}"/>
    <cellStyle name="Curren?_x0012_퐀_x0017_? 2" xfId="11708" xr:uid="{00000000-0005-0000-0000-0000FA1A0000}"/>
    <cellStyle name="Currenby_Cash&amp;DSO Chart" xfId="5494" xr:uid="{00000000-0005-0000-0000-0000FB1A0000}"/>
    <cellStyle name="Currency" xfId="5495" xr:uid="{00000000-0005-0000-0000-0000FC1A0000}"/>
    <cellStyle name="Currency [0]" xfId="5496" xr:uid="{00000000-0005-0000-0000-0000FD1A0000}"/>
    <cellStyle name="Currency [0] 2" xfId="11710" xr:uid="{00000000-0005-0000-0000-0000FE1A0000}"/>
    <cellStyle name="Currency 10" xfId="5497" xr:uid="{00000000-0005-0000-0000-0000FF1A0000}"/>
    <cellStyle name="Currency 11" xfId="5498" xr:uid="{00000000-0005-0000-0000-0000001B0000}"/>
    <cellStyle name="Currency 12" xfId="5499" xr:uid="{00000000-0005-0000-0000-0000011B0000}"/>
    <cellStyle name="Currency 13" xfId="5500" xr:uid="{00000000-0005-0000-0000-0000021B0000}"/>
    <cellStyle name="Currency 14" xfId="5501" xr:uid="{00000000-0005-0000-0000-0000031B0000}"/>
    <cellStyle name="Currency 15" xfId="5502" xr:uid="{00000000-0005-0000-0000-0000041B0000}"/>
    <cellStyle name="Currency 16" xfId="5503" xr:uid="{00000000-0005-0000-0000-0000051B0000}"/>
    <cellStyle name="Currency 17" xfId="5504" xr:uid="{00000000-0005-0000-0000-0000061B0000}"/>
    <cellStyle name="Currency 18" xfId="5505" xr:uid="{00000000-0005-0000-0000-0000071B0000}"/>
    <cellStyle name="Currency 19" xfId="5506" xr:uid="{00000000-0005-0000-0000-0000081B0000}"/>
    <cellStyle name="Currency 2" xfId="5507" xr:uid="{00000000-0005-0000-0000-0000091B0000}"/>
    <cellStyle name="Currency 20" xfId="5508" xr:uid="{00000000-0005-0000-0000-00000A1B0000}"/>
    <cellStyle name="Currency 21" xfId="5509" xr:uid="{00000000-0005-0000-0000-00000B1B0000}"/>
    <cellStyle name="Currency 22" xfId="5510" xr:uid="{00000000-0005-0000-0000-00000C1B0000}"/>
    <cellStyle name="Currency 23" xfId="5511" xr:uid="{00000000-0005-0000-0000-00000D1B0000}"/>
    <cellStyle name="Currency 24" xfId="5512" xr:uid="{00000000-0005-0000-0000-00000E1B0000}"/>
    <cellStyle name="Currency 25" xfId="5513" xr:uid="{00000000-0005-0000-0000-00000F1B0000}"/>
    <cellStyle name="Currency 26" xfId="5514" xr:uid="{00000000-0005-0000-0000-0000101B0000}"/>
    <cellStyle name="Currency 27" xfId="5515" xr:uid="{00000000-0005-0000-0000-0000111B0000}"/>
    <cellStyle name="Currency 28" xfId="5516" xr:uid="{00000000-0005-0000-0000-0000121B0000}"/>
    <cellStyle name="Currency 29" xfId="5517" xr:uid="{00000000-0005-0000-0000-0000131B0000}"/>
    <cellStyle name="Currency 3" xfId="5518" xr:uid="{00000000-0005-0000-0000-0000141B0000}"/>
    <cellStyle name="Currency 30" xfId="5519" xr:uid="{00000000-0005-0000-0000-0000151B0000}"/>
    <cellStyle name="Currency 31" xfId="5520" xr:uid="{00000000-0005-0000-0000-0000161B0000}"/>
    <cellStyle name="Currency 32" xfId="5521" xr:uid="{00000000-0005-0000-0000-0000171B0000}"/>
    <cellStyle name="Currency 33" xfId="11709" xr:uid="{00000000-0005-0000-0000-0000181B0000}"/>
    <cellStyle name="Currency 33 2" xfId="12601" xr:uid="{00000000-0005-0000-0000-0000191B0000}"/>
    <cellStyle name="Currency 33 2 2" xfId="12769" xr:uid="{00000000-0005-0000-0000-00001A1B0000}"/>
    <cellStyle name="Currency 33 3" xfId="12685" xr:uid="{00000000-0005-0000-0000-00001B1B0000}"/>
    <cellStyle name="Currency 34" xfId="12285" xr:uid="{00000000-0005-0000-0000-00001C1B0000}"/>
    <cellStyle name="Currency 34 2" xfId="12610" xr:uid="{00000000-0005-0000-0000-00001D1B0000}"/>
    <cellStyle name="Currency 34 2 2" xfId="12778" xr:uid="{00000000-0005-0000-0000-00001E1B0000}"/>
    <cellStyle name="Currency 34 3" xfId="12694" xr:uid="{00000000-0005-0000-0000-00001F1B0000}"/>
    <cellStyle name="Currency 4" xfId="5522" xr:uid="{00000000-0005-0000-0000-0000201B0000}"/>
    <cellStyle name="Currency 5" xfId="5523" xr:uid="{00000000-0005-0000-0000-0000211B0000}"/>
    <cellStyle name="Currency 6" xfId="5524" xr:uid="{00000000-0005-0000-0000-0000221B0000}"/>
    <cellStyle name="Currency 7" xfId="5525" xr:uid="{00000000-0005-0000-0000-0000231B0000}"/>
    <cellStyle name="Currency 8" xfId="5526" xr:uid="{00000000-0005-0000-0000-0000241B0000}"/>
    <cellStyle name="Currency 9" xfId="5527" xr:uid="{00000000-0005-0000-0000-0000251B0000}"/>
    <cellStyle name="currency-$" xfId="5528" xr:uid="{00000000-0005-0000-0000-0000261B0000}"/>
    <cellStyle name="currency-$ 10" xfId="5529" xr:uid="{00000000-0005-0000-0000-0000271B0000}"/>
    <cellStyle name="currency-$ 11" xfId="5530" xr:uid="{00000000-0005-0000-0000-0000281B0000}"/>
    <cellStyle name="currency-$ 12" xfId="5531" xr:uid="{00000000-0005-0000-0000-0000291B0000}"/>
    <cellStyle name="currency-$ 13" xfId="5532" xr:uid="{00000000-0005-0000-0000-00002A1B0000}"/>
    <cellStyle name="currency-$ 14" xfId="5533" xr:uid="{00000000-0005-0000-0000-00002B1B0000}"/>
    <cellStyle name="currency-$ 15" xfId="5534" xr:uid="{00000000-0005-0000-0000-00002C1B0000}"/>
    <cellStyle name="currency-$ 16" xfId="5535" xr:uid="{00000000-0005-0000-0000-00002D1B0000}"/>
    <cellStyle name="currency-$ 17" xfId="5536" xr:uid="{00000000-0005-0000-0000-00002E1B0000}"/>
    <cellStyle name="currency-$ 18" xfId="5537" xr:uid="{00000000-0005-0000-0000-00002F1B0000}"/>
    <cellStyle name="currency-$ 19" xfId="5538" xr:uid="{00000000-0005-0000-0000-0000301B0000}"/>
    <cellStyle name="currency-$ 2" xfId="5539" xr:uid="{00000000-0005-0000-0000-0000311B0000}"/>
    <cellStyle name="currency-$ 2 10" xfId="5540" xr:uid="{00000000-0005-0000-0000-0000321B0000}"/>
    <cellStyle name="currency-$ 2 11" xfId="5541" xr:uid="{00000000-0005-0000-0000-0000331B0000}"/>
    <cellStyle name="currency-$ 2 12" xfId="5542" xr:uid="{00000000-0005-0000-0000-0000341B0000}"/>
    <cellStyle name="currency-$ 2 13" xfId="5543" xr:uid="{00000000-0005-0000-0000-0000351B0000}"/>
    <cellStyle name="currency-$ 2 14" xfId="5544" xr:uid="{00000000-0005-0000-0000-0000361B0000}"/>
    <cellStyle name="currency-$ 2 15" xfId="5545" xr:uid="{00000000-0005-0000-0000-0000371B0000}"/>
    <cellStyle name="currency-$ 2 16" xfId="5546" xr:uid="{00000000-0005-0000-0000-0000381B0000}"/>
    <cellStyle name="currency-$ 2 17" xfId="5547" xr:uid="{00000000-0005-0000-0000-0000391B0000}"/>
    <cellStyle name="currency-$ 2 2" xfId="5548" xr:uid="{00000000-0005-0000-0000-00003A1B0000}"/>
    <cellStyle name="currency-$ 2 3" xfId="5549" xr:uid="{00000000-0005-0000-0000-00003B1B0000}"/>
    <cellStyle name="currency-$ 2 4" xfId="5550" xr:uid="{00000000-0005-0000-0000-00003C1B0000}"/>
    <cellStyle name="currency-$ 2 5" xfId="5551" xr:uid="{00000000-0005-0000-0000-00003D1B0000}"/>
    <cellStyle name="currency-$ 2 6" xfId="5552" xr:uid="{00000000-0005-0000-0000-00003E1B0000}"/>
    <cellStyle name="currency-$ 2 7" xfId="5553" xr:uid="{00000000-0005-0000-0000-00003F1B0000}"/>
    <cellStyle name="currency-$ 2 8" xfId="5554" xr:uid="{00000000-0005-0000-0000-0000401B0000}"/>
    <cellStyle name="currency-$ 2 9" xfId="5555" xr:uid="{00000000-0005-0000-0000-0000411B0000}"/>
    <cellStyle name="currency-$ 20" xfId="5556" xr:uid="{00000000-0005-0000-0000-0000421B0000}"/>
    <cellStyle name="currency-$ 21" xfId="5557" xr:uid="{00000000-0005-0000-0000-0000431B0000}"/>
    <cellStyle name="currency-$ 22" xfId="5558" xr:uid="{00000000-0005-0000-0000-0000441B0000}"/>
    <cellStyle name="currency-$ 23" xfId="5559" xr:uid="{00000000-0005-0000-0000-0000451B0000}"/>
    <cellStyle name="currency-$ 24" xfId="5560" xr:uid="{00000000-0005-0000-0000-0000461B0000}"/>
    <cellStyle name="currency-$ 25" xfId="5561" xr:uid="{00000000-0005-0000-0000-0000471B0000}"/>
    <cellStyle name="currency-$ 26" xfId="5562" xr:uid="{00000000-0005-0000-0000-0000481B0000}"/>
    <cellStyle name="currency-$ 27" xfId="5563" xr:uid="{00000000-0005-0000-0000-0000491B0000}"/>
    <cellStyle name="currency-$ 28" xfId="5564" xr:uid="{00000000-0005-0000-0000-00004A1B0000}"/>
    <cellStyle name="currency-$ 3" xfId="5565" xr:uid="{00000000-0005-0000-0000-00004B1B0000}"/>
    <cellStyle name="currency-$ 3 10" xfId="5566" xr:uid="{00000000-0005-0000-0000-00004C1B0000}"/>
    <cellStyle name="currency-$ 3 11" xfId="5567" xr:uid="{00000000-0005-0000-0000-00004D1B0000}"/>
    <cellStyle name="currency-$ 3 12" xfId="5568" xr:uid="{00000000-0005-0000-0000-00004E1B0000}"/>
    <cellStyle name="currency-$ 3 13" xfId="5569" xr:uid="{00000000-0005-0000-0000-00004F1B0000}"/>
    <cellStyle name="currency-$ 3 14" xfId="5570" xr:uid="{00000000-0005-0000-0000-0000501B0000}"/>
    <cellStyle name="currency-$ 3 15" xfId="5571" xr:uid="{00000000-0005-0000-0000-0000511B0000}"/>
    <cellStyle name="currency-$ 3 16" xfId="5572" xr:uid="{00000000-0005-0000-0000-0000521B0000}"/>
    <cellStyle name="currency-$ 3 17" xfId="5573" xr:uid="{00000000-0005-0000-0000-0000531B0000}"/>
    <cellStyle name="currency-$ 3 2" xfId="5574" xr:uid="{00000000-0005-0000-0000-0000541B0000}"/>
    <cellStyle name="currency-$ 3 3" xfId="5575" xr:uid="{00000000-0005-0000-0000-0000551B0000}"/>
    <cellStyle name="currency-$ 3 4" xfId="5576" xr:uid="{00000000-0005-0000-0000-0000561B0000}"/>
    <cellStyle name="currency-$ 3 5" xfId="5577" xr:uid="{00000000-0005-0000-0000-0000571B0000}"/>
    <cellStyle name="currency-$ 3 6" xfId="5578" xr:uid="{00000000-0005-0000-0000-0000581B0000}"/>
    <cellStyle name="currency-$ 3 7" xfId="5579" xr:uid="{00000000-0005-0000-0000-0000591B0000}"/>
    <cellStyle name="currency-$ 3 8" xfId="5580" xr:uid="{00000000-0005-0000-0000-00005A1B0000}"/>
    <cellStyle name="currency-$ 3 9" xfId="5581" xr:uid="{00000000-0005-0000-0000-00005B1B0000}"/>
    <cellStyle name="currency-$ 4" xfId="5582" xr:uid="{00000000-0005-0000-0000-00005C1B0000}"/>
    <cellStyle name="currency-$ 4 2" xfId="5583" xr:uid="{00000000-0005-0000-0000-00005D1B0000}"/>
    <cellStyle name="currency-$ 4 3" xfId="5584" xr:uid="{00000000-0005-0000-0000-00005E1B0000}"/>
    <cellStyle name="currency-$ 4 4" xfId="5585" xr:uid="{00000000-0005-0000-0000-00005F1B0000}"/>
    <cellStyle name="currency-$ 4 5" xfId="5586" xr:uid="{00000000-0005-0000-0000-0000601B0000}"/>
    <cellStyle name="currency-$ 4 6" xfId="5587" xr:uid="{00000000-0005-0000-0000-0000611B0000}"/>
    <cellStyle name="currency-$ 4 7" xfId="5588" xr:uid="{00000000-0005-0000-0000-0000621B0000}"/>
    <cellStyle name="currency-$ 4 8" xfId="5589" xr:uid="{00000000-0005-0000-0000-0000631B0000}"/>
    <cellStyle name="currency-$ 5" xfId="5590" xr:uid="{00000000-0005-0000-0000-0000641B0000}"/>
    <cellStyle name="currency-$ 5 2" xfId="5591" xr:uid="{00000000-0005-0000-0000-0000651B0000}"/>
    <cellStyle name="currency-$ 5 3" xfId="5592" xr:uid="{00000000-0005-0000-0000-0000661B0000}"/>
    <cellStyle name="currency-$ 5 4" xfId="5593" xr:uid="{00000000-0005-0000-0000-0000671B0000}"/>
    <cellStyle name="currency-$ 5 5" xfId="5594" xr:uid="{00000000-0005-0000-0000-0000681B0000}"/>
    <cellStyle name="currency-$ 5 6" xfId="5595" xr:uid="{00000000-0005-0000-0000-0000691B0000}"/>
    <cellStyle name="currency-$ 5 7" xfId="5596" xr:uid="{00000000-0005-0000-0000-00006A1B0000}"/>
    <cellStyle name="currency-$ 6" xfId="5597" xr:uid="{00000000-0005-0000-0000-00006B1B0000}"/>
    <cellStyle name="currency-$ 7" xfId="5598" xr:uid="{00000000-0005-0000-0000-00006C1B0000}"/>
    <cellStyle name="currency-$ 8" xfId="5599" xr:uid="{00000000-0005-0000-0000-00006D1B0000}"/>
    <cellStyle name="currency-$ 9" xfId="5600" xr:uid="{00000000-0005-0000-0000-00006E1B0000}"/>
    <cellStyle name="Currency_ " xfId="11711" xr:uid="{00000000-0005-0000-0000-00006F1B0000}"/>
    <cellStyle name="Currency0" xfId="5601" xr:uid="{00000000-0005-0000-0000-0000701B0000}"/>
    <cellStyle name="Currency0 2" xfId="11712" xr:uid="{00000000-0005-0000-0000-0000711B0000}"/>
    <cellStyle name="Currency0 2 2" xfId="12602" xr:uid="{00000000-0005-0000-0000-0000721B0000}"/>
    <cellStyle name="Currency0 2 2 2" xfId="12770" xr:uid="{00000000-0005-0000-0000-0000731B0000}"/>
    <cellStyle name="Currency0 2 3" xfId="12686" xr:uid="{00000000-0005-0000-0000-0000741B0000}"/>
    <cellStyle name="Currency0 3" xfId="12286" xr:uid="{00000000-0005-0000-0000-0000751B0000}"/>
    <cellStyle name="Currency0 3 2" xfId="12611" xr:uid="{00000000-0005-0000-0000-0000761B0000}"/>
    <cellStyle name="Currency0 3 2 2" xfId="12779" xr:uid="{00000000-0005-0000-0000-0000771B0000}"/>
    <cellStyle name="Currency0 3 3" xfId="12695" xr:uid="{00000000-0005-0000-0000-0000781B0000}"/>
    <cellStyle name="Currency1" xfId="5602" xr:uid="{00000000-0005-0000-0000-0000791B0000}"/>
    <cellStyle name="Currency1 10" xfId="5603" xr:uid="{00000000-0005-0000-0000-00007A1B0000}"/>
    <cellStyle name="Currency1 11" xfId="5604" xr:uid="{00000000-0005-0000-0000-00007B1B0000}"/>
    <cellStyle name="Currency1 12" xfId="5605" xr:uid="{00000000-0005-0000-0000-00007C1B0000}"/>
    <cellStyle name="Currency1 13" xfId="5606" xr:uid="{00000000-0005-0000-0000-00007D1B0000}"/>
    <cellStyle name="Currency1 14" xfId="5607" xr:uid="{00000000-0005-0000-0000-00007E1B0000}"/>
    <cellStyle name="Currency1 15" xfId="5608" xr:uid="{00000000-0005-0000-0000-00007F1B0000}"/>
    <cellStyle name="Currency1 16" xfId="5609" xr:uid="{00000000-0005-0000-0000-0000801B0000}"/>
    <cellStyle name="Currency1 17" xfId="5610" xr:uid="{00000000-0005-0000-0000-0000811B0000}"/>
    <cellStyle name="Currency1 18" xfId="5611" xr:uid="{00000000-0005-0000-0000-0000821B0000}"/>
    <cellStyle name="Currency1 19" xfId="5612" xr:uid="{00000000-0005-0000-0000-0000831B0000}"/>
    <cellStyle name="Currency1 2" xfId="5613" xr:uid="{00000000-0005-0000-0000-0000841B0000}"/>
    <cellStyle name="Currency1 20" xfId="5614" xr:uid="{00000000-0005-0000-0000-0000851B0000}"/>
    <cellStyle name="Currency1 21" xfId="5615" xr:uid="{00000000-0005-0000-0000-0000861B0000}"/>
    <cellStyle name="Currency1 22" xfId="5616" xr:uid="{00000000-0005-0000-0000-0000871B0000}"/>
    <cellStyle name="Currency1 23" xfId="5617" xr:uid="{00000000-0005-0000-0000-0000881B0000}"/>
    <cellStyle name="Currency1 24" xfId="5618" xr:uid="{00000000-0005-0000-0000-0000891B0000}"/>
    <cellStyle name="Currency1 25" xfId="5619" xr:uid="{00000000-0005-0000-0000-00008A1B0000}"/>
    <cellStyle name="Currency1 26" xfId="5620" xr:uid="{00000000-0005-0000-0000-00008B1B0000}"/>
    <cellStyle name="Currency1 27" xfId="5621" xr:uid="{00000000-0005-0000-0000-00008C1B0000}"/>
    <cellStyle name="Currency1 28" xfId="5622" xr:uid="{00000000-0005-0000-0000-00008D1B0000}"/>
    <cellStyle name="Currency1 29" xfId="5623" xr:uid="{00000000-0005-0000-0000-00008E1B0000}"/>
    <cellStyle name="Currency1 3" xfId="5624" xr:uid="{00000000-0005-0000-0000-00008F1B0000}"/>
    <cellStyle name="Currency1 30" xfId="5625" xr:uid="{00000000-0005-0000-0000-0000901B0000}"/>
    <cellStyle name="Currency1 31" xfId="5626" xr:uid="{00000000-0005-0000-0000-0000911B0000}"/>
    <cellStyle name="Currency1 32" xfId="5627" xr:uid="{00000000-0005-0000-0000-0000921B0000}"/>
    <cellStyle name="Currency1 33" xfId="5628" xr:uid="{00000000-0005-0000-0000-0000931B0000}"/>
    <cellStyle name="Currency1 34" xfId="5629" xr:uid="{00000000-0005-0000-0000-0000941B0000}"/>
    <cellStyle name="Currency1 35" xfId="5630" xr:uid="{00000000-0005-0000-0000-0000951B0000}"/>
    <cellStyle name="Currency1 36" xfId="5631" xr:uid="{00000000-0005-0000-0000-0000961B0000}"/>
    <cellStyle name="Currency1 37" xfId="5632" xr:uid="{00000000-0005-0000-0000-0000971B0000}"/>
    <cellStyle name="Currency1 38" xfId="5633" xr:uid="{00000000-0005-0000-0000-0000981B0000}"/>
    <cellStyle name="Currency1 39" xfId="5634" xr:uid="{00000000-0005-0000-0000-0000991B0000}"/>
    <cellStyle name="Currency1 4" xfId="5635" xr:uid="{00000000-0005-0000-0000-00009A1B0000}"/>
    <cellStyle name="Currency1 40" xfId="5636" xr:uid="{00000000-0005-0000-0000-00009B1B0000}"/>
    <cellStyle name="Currency1 41" xfId="5637" xr:uid="{00000000-0005-0000-0000-00009C1B0000}"/>
    <cellStyle name="Currency1 42" xfId="5638" xr:uid="{00000000-0005-0000-0000-00009D1B0000}"/>
    <cellStyle name="Currency1 43" xfId="5639" xr:uid="{00000000-0005-0000-0000-00009E1B0000}"/>
    <cellStyle name="Currency1 44" xfId="5640" xr:uid="{00000000-0005-0000-0000-00009F1B0000}"/>
    <cellStyle name="Currency1 45" xfId="5641" xr:uid="{00000000-0005-0000-0000-0000A01B0000}"/>
    <cellStyle name="Currency1 46" xfId="11713" xr:uid="{00000000-0005-0000-0000-0000A11B0000}"/>
    <cellStyle name="Currency1 5" xfId="5642" xr:uid="{00000000-0005-0000-0000-0000A21B0000}"/>
    <cellStyle name="Currency1 6" xfId="5643" xr:uid="{00000000-0005-0000-0000-0000A31B0000}"/>
    <cellStyle name="Currency1 7" xfId="5644" xr:uid="{00000000-0005-0000-0000-0000A41B0000}"/>
    <cellStyle name="Currency1 8" xfId="5645" xr:uid="{00000000-0005-0000-0000-0000A51B0000}"/>
    <cellStyle name="Currency1 9" xfId="5646" xr:uid="{00000000-0005-0000-0000-0000A61B0000}"/>
    <cellStyle name="Curr㩠ncy_Sheet1_Q2_3월 실적 " xfId="11714" xr:uid="{00000000-0005-0000-0000-0000A71B0000}"/>
    <cellStyle name="Custom - 유형8" xfId="11715" xr:uid="{00000000-0005-0000-0000-0000A81B0000}"/>
    <cellStyle name="Data   - 유형2" xfId="11716" xr:uid="{00000000-0005-0000-0000-0000A91B0000}"/>
    <cellStyle name="Date" xfId="5647" xr:uid="{00000000-0005-0000-0000-0000AA1B0000}"/>
    <cellStyle name="Date [d-mmm-yy]" xfId="11718" xr:uid="{00000000-0005-0000-0000-0000AB1B0000}"/>
    <cellStyle name="Date 10" xfId="5648" xr:uid="{00000000-0005-0000-0000-0000AC1B0000}"/>
    <cellStyle name="Date 11" xfId="5649" xr:uid="{00000000-0005-0000-0000-0000AD1B0000}"/>
    <cellStyle name="Date 12" xfId="5650" xr:uid="{00000000-0005-0000-0000-0000AE1B0000}"/>
    <cellStyle name="Date 13" xfId="5651" xr:uid="{00000000-0005-0000-0000-0000AF1B0000}"/>
    <cellStyle name="Date 14" xfId="5652" xr:uid="{00000000-0005-0000-0000-0000B01B0000}"/>
    <cellStyle name="Date 15" xfId="5653" xr:uid="{00000000-0005-0000-0000-0000B11B0000}"/>
    <cellStyle name="Date 16" xfId="5654" xr:uid="{00000000-0005-0000-0000-0000B21B0000}"/>
    <cellStyle name="Date 17" xfId="5655" xr:uid="{00000000-0005-0000-0000-0000B31B0000}"/>
    <cellStyle name="Date 18" xfId="5656" xr:uid="{00000000-0005-0000-0000-0000B41B0000}"/>
    <cellStyle name="Date 19" xfId="5657" xr:uid="{00000000-0005-0000-0000-0000B51B0000}"/>
    <cellStyle name="Date 2" xfId="5658" xr:uid="{00000000-0005-0000-0000-0000B61B0000}"/>
    <cellStyle name="Date 20" xfId="5659" xr:uid="{00000000-0005-0000-0000-0000B71B0000}"/>
    <cellStyle name="Date 21" xfId="5660" xr:uid="{00000000-0005-0000-0000-0000B81B0000}"/>
    <cellStyle name="Date 22" xfId="5661" xr:uid="{00000000-0005-0000-0000-0000B91B0000}"/>
    <cellStyle name="Date 23" xfId="5662" xr:uid="{00000000-0005-0000-0000-0000BA1B0000}"/>
    <cellStyle name="Date 24" xfId="5663" xr:uid="{00000000-0005-0000-0000-0000BB1B0000}"/>
    <cellStyle name="Date 25" xfId="5664" xr:uid="{00000000-0005-0000-0000-0000BC1B0000}"/>
    <cellStyle name="Date 26" xfId="5665" xr:uid="{00000000-0005-0000-0000-0000BD1B0000}"/>
    <cellStyle name="Date 27" xfId="5666" xr:uid="{00000000-0005-0000-0000-0000BE1B0000}"/>
    <cellStyle name="Date 28" xfId="5667" xr:uid="{00000000-0005-0000-0000-0000BF1B0000}"/>
    <cellStyle name="Date 29" xfId="5668" xr:uid="{00000000-0005-0000-0000-0000C01B0000}"/>
    <cellStyle name="Date 3" xfId="5669" xr:uid="{00000000-0005-0000-0000-0000C11B0000}"/>
    <cellStyle name="Date 30" xfId="5670" xr:uid="{00000000-0005-0000-0000-0000C21B0000}"/>
    <cellStyle name="Date 31" xfId="5671" xr:uid="{00000000-0005-0000-0000-0000C31B0000}"/>
    <cellStyle name="Date 32" xfId="5672" xr:uid="{00000000-0005-0000-0000-0000C41B0000}"/>
    <cellStyle name="Date 33" xfId="11717" xr:uid="{00000000-0005-0000-0000-0000C51B0000}"/>
    <cellStyle name="Date 34" xfId="12287" xr:uid="{00000000-0005-0000-0000-0000C61B0000}"/>
    <cellStyle name="Date 4" xfId="5673" xr:uid="{00000000-0005-0000-0000-0000C71B0000}"/>
    <cellStyle name="Date 5" xfId="5674" xr:uid="{00000000-0005-0000-0000-0000C81B0000}"/>
    <cellStyle name="Date 6" xfId="5675" xr:uid="{00000000-0005-0000-0000-0000C91B0000}"/>
    <cellStyle name="Date 7" xfId="5676" xr:uid="{00000000-0005-0000-0000-0000CA1B0000}"/>
    <cellStyle name="Date 8" xfId="5677" xr:uid="{00000000-0005-0000-0000-0000CB1B0000}"/>
    <cellStyle name="Date 9" xfId="5678" xr:uid="{00000000-0005-0000-0000-0000CC1B0000}"/>
    <cellStyle name="Date_1402 F7 051126  Cost Breakdown" xfId="11719" xr:uid="{00000000-0005-0000-0000-0000CD1B0000}"/>
    <cellStyle name="DD" xfId="5679" xr:uid="{00000000-0005-0000-0000-0000CE1B0000}"/>
    <cellStyle name="de" xfId="5680" xr:uid="{00000000-0005-0000-0000-0000CF1B0000}"/>
    <cellStyle name="Dezimal [0]_Compiling Utility Macros" xfId="5681" xr:uid="{00000000-0005-0000-0000-0000D01B0000}"/>
    <cellStyle name="Dezimal_API Viscosity" xfId="11720" xr:uid="{00000000-0005-0000-0000-0000D11B0000}"/>
    <cellStyle name="Dollar (zero dec)" xfId="5682" xr:uid="{00000000-0005-0000-0000-0000D21B0000}"/>
    <cellStyle name="Dollar (zero dec) 10" xfId="5683" xr:uid="{00000000-0005-0000-0000-0000D31B0000}"/>
    <cellStyle name="Dollar (zero dec) 11" xfId="5684" xr:uid="{00000000-0005-0000-0000-0000D41B0000}"/>
    <cellStyle name="Dollar (zero dec) 12" xfId="5685" xr:uid="{00000000-0005-0000-0000-0000D51B0000}"/>
    <cellStyle name="Dollar (zero dec) 13" xfId="5686" xr:uid="{00000000-0005-0000-0000-0000D61B0000}"/>
    <cellStyle name="Dollar (zero dec) 14" xfId="5687" xr:uid="{00000000-0005-0000-0000-0000D71B0000}"/>
    <cellStyle name="Dollar (zero dec) 15" xfId="5688" xr:uid="{00000000-0005-0000-0000-0000D81B0000}"/>
    <cellStyle name="Dollar (zero dec) 16" xfId="5689" xr:uid="{00000000-0005-0000-0000-0000D91B0000}"/>
    <cellStyle name="Dollar (zero dec) 17" xfId="5690" xr:uid="{00000000-0005-0000-0000-0000DA1B0000}"/>
    <cellStyle name="Dollar (zero dec) 18" xfId="5691" xr:uid="{00000000-0005-0000-0000-0000DB1B0000}"/>
    <cellStyle name="Dollar (zero dec) 19" xfId="5692" xr:uid="{00000000-0005-0000-0000-0000DC1B0000}"/>
    <cellStyle name="Dollar (zero dec) 2" xfId="5693" xr:uid="{00000000-0005-0000-0000-0000DD1B0000}"/>
    <cellStyle name="Dollar (zero dec) 20" xfId="5694" xr:uid="{00000000-0005-0000-0000-0000DE1B0000}"/>
    <cellStyle name="Dollar (zero dec) 21" xfId="5695" xr:uid="{00000000-0005-0000-0000-0000DF1B0000}"/>
    <cellStyle name="Dollar (zero dec) 22" xfId="5696" xr:uid="{00000000-0005-0000-0000-0000E01B0000}"/>
    <cellStyle name="Dollar (zero dec) 23" xfId="5697" xr:uid="{00000000-0005-0000-0000-0000E11B0000}"/>
    <cellStyle name="Dollar (zero dec) 24" xfId="5698" xr:uid="{00000000-0005-0000-0000-0000E21B0000}"/>
    <cellStyle name="Dollar (zero dec) 25" xfId="5699" xr:uid="{00000000-0005-0000-0000-0000E31B0000}"/>
    <cellStyle name="Dollar (zero dec) 26" xfId="5700" xr:uid="{00000000-0005-0000-0000-0000E41B0000}"/>
    <cellStyle name="Dollar (zero dec) 27" xfId="5701" xr:uid="{00000000-0005-0000-0000-0000E51B0000}"/>
    <cellStyle name="Dollar (zero dec) 28" xfId="5702" xr:uid="{00000000-0005-0000-0000-0000E61B0000}"/>
    <cellStyle name="Dollar (zero dec) 29" xfId="5703" xr:uid="{00000000-0005-0000-0000-0000E71B0000}"/>
    <cellStyle name="Dollar (zero dec) 3" xfId="5704" xr:uid="{00000000-0005-0000-0000-0000E81B0000}"/>
    <cellStyle name="Dollar (zero dec) 30" xfId="5705" xr:uid="{00000000-0005-0000-0000-0000E91B0000}"/>
    <cellStyle name="Dollar (zero dec) 31" xfId="5706" xr:uid="{00000000-0005-0000-0000-0000EA1B0000}"/>
    <cellStyle name="Dollar (zero dec) 32" xfId="5707" xr:uid="{00000000-0005-0000-0000-0000EB1B0000}"/>
    <cellStyle name="Dollar (zero dec) 33" xfId="11721" xr:uid="{00000000-0005-0000-0000-0000EC1B0000}"/>
    <cellStyle name="Dollar (zero dec) 4" xfId="5708" xr:uid="{00000000-0005-0000-0000-0000ED1B0000}"/>
    <cellStyle name="Dollar (zero dec) 5" xfId="5709" xr:uid="{00000000-0005-0000-0000-0000EE1B0000}"/>
    <cellStyle name="Dollar (zero dec) 6" xfId="5710" xr:uid="{00000000-0005-0000-0000-0000EF1B0000}"/>
    <cellStyle name="Dollar (zero dec) 7" xfId="5711" xr:uid="{00000000-0005-0000-0000-0000F01B0000}"/>
    <cellStyle name="Dollar (zero dec) 8" xfId="5712" xr:uid="{00000000-0005-0000-0000-0000F11B0000}"/>
    <cellStyle name="Dollar (zero dec) 9" xfId="5713" xr:uid="{00000000-0005-0000-0000-0000F21B0000}"/>
    <cellStyle name="Dollars" xfId="11722" xr:uid="{00000000-0005-0000-0000-0000F31B0000}"/>
    <cellStyle name="Dollars(0)" xfId="11723" xr:uid="{00000000-0005-0000-0000-0000F41B0000}"/>
    <cellStyle name="Dollars_30100192(1) Mass Data Sheet" xfId="11724" xr:uid="{00000000-0005-0000-0000-0000F51B0000}"/>
    <cellStyle name="EA" xfId="5714" xr:uid="{00000000-0005-0000-0000-0000F61B0000}"/>
    <cellStyle name="E­æo±" xfId="5715" xr:uid="{00000000-0005-0000-0000-0000F71B0000}"/>
    <cellStyle name="E­æo±a" xfId="5716" xr:uid="{00000000-0005-0000-0000-0000F81B0000}"/>
    <cellStyle name="eet1_Q1" xfId="11725" xr:uid="{00000000-0005-0000-0000-0000F91B0000}"/>
    <cellStyle name="Eingabe" xfId="11726" xr:uid="{00000000-0005-0000-0000-0000FA1B0000}"/>
    <cellStyle name="Entered" xfId="5717" xr:uid="{00000000-0005-0000-0000-0000FB1B0000}"/>
    <cellStyle name="Entered 2" xfId="11727" xr:uid="{00000000-0005-0000-0000-0000FC1B0000}"/>
    <cellStyle name="Ergebnis" xfId="11728" xr:uid="{00000000-0005-0000-0000-0000FD1B0000}"/>
    <cellStyle name="Erklärender Text" xfId="11729" xr:uid="{00000000-0005-0000-0000-0000FE1B0000}"/>
    <cellStyle name="Euro" xfId="5718" xr:uid="{00000000-0005-0000-0000-0000FF1B0000}"/>
    <cellStyle name="Euro 2" xfId="11730" xr:uid="{00000000-0005-0000-0000-0000001C0000}"/>
    <cellStyle name="Explanatory Text" xfId="5719" xr:uid="{00000000-0005-0000-0000-0000011C0000}"/>
    <cellStyle name="Explanatory Text 2" xfId="11731" xr:uid="{00000000-0005-0000-0000-0000021C0000}"/>
    <cellStyle name="F2" xfId="5720" xr:uid="{00000000-0005-0000-0000-0000031C0000}"/>
    <cellStyle name="F2 2" xfId="11732" xr:uid="{00000000-0005-0000-0000-0000041C0000}"/>
    <cellStyle name="F3" xfId="5721" xr:uid="{00000000-0005-0000-0000-0000051C0000}"/>
    <cellStyle name="F3 2" xfId="11733" xr:uid="{00000000-0005-0000-0000-0000061C0000}"/>
    <cellStyle name="F4" xfId="5722" xr:uid="{00000000-0005-0000-0000-0000071C0000}"/>
    <cellStyle name="F4 2" xfId="11734" xr:uid="{00000000-0005-0000-0000-0000081C0000}"/>
    <cellStyle name="F5" xfId="5723" xr:uid="{00000000-0005-0000-0000-0000091C0000}"/>
    <cellStyle name="F5 2" xfId="11735" xr:uid="{00000000-0005-0000-0000-00000A1C0000}"/>
    <cellStyle name="F6" xfId="5724" xr:uid="{00000000-0005-0000-0000-00000B1C0000}"/>
    <cellStyle name="F6 2" xfId="11736" xr:uid="{00000000-0005-0000-0000-00000C1C0000}"/>
    <cellStyle name="F7" xfId="5725" xr:uid="{00000000-0005-0000-0000-00000D1C0000}"/>
    <cellStyle name="F7 2" xfId="11737" xr:uid="{00000000-0005-0000-0000-00000E1C0000}"/>
    <cellStyle name="F8" xfId="5726" xr:uid="{00000000-0005-0000-0000-00000F1C0000}"/>
    <cellStyle name="F8 2" xfId="11738" xr:uid="{00000000-0005-0000-0000-0000101C0000}"/>
    <cellStyle name="Fixed" xfId="5727" xr:uid="{00000000-0005-0000-0000-0000111C0000}"/>
    <cellStyle name="Fixed 2" xfId="5728" xr:uid="{00000000-0005-0000-0000-0000121C0000}"/>
    <cellStyle name="Fixed 3" xfId="11739" xr:uid="{00000000-0005-0000-0000-0000131C0000}"/>
    <cellStyle name="Followed Hyperlink" xfId="5729" xr:uid="{00000000-0005-0000-0000-0000141C0000}"/>
    <cellStyle name="g" xfId="5730" xr:uid="{00000000-0005-0000-0000-0000151C0000}"/>
    <cellStyle name="Good" xfId="5731" xr:uid="{00000000-0005-0000-0000-0000161C0000}"/>
    <cellStyle name="Good 2" xfId="11740" xr:uid="{00000000-0005-0000-0000-0000171C0000}"/>
    <cellStyle name="Grey" xfId="5732" xr:uid="{00000000-0005-0000-0000-0000181C0000}"/>
    <cellStyle name="Grey 2" xfId="5733" xr:uid="{00000000-0005-0000-0000-0000191C0000}"/>
    <cellStyle name="Grey 2 2" xfId="11742" xr:uid="{00000000-0005-0000-0000-00001A1C0000}"/>
    <cellStyle name="Grey 3" xfId="11743" xr:uid="{00000000-0005-0000-0000-00001B1C0000}"/>
    <cellStyle name="Grey 4" xfId="11741" xr:uid="{00000000-0005-0000-0000-00001C1C0000}"/>
    <cellStyle name="Grey_6.0 S. Intercon PR (Block-1)-IFC (10-0115)" xfId="11744" xr:uid="{00000000-0005-0000-0000-00001D1C0000}"/>
    <cellStyle name="Gut" xfId="11745" xr:uid="{00000000-0005-0000-0000-00001E1C0000}"/>
    <cellStyle name="H1" xfId="5734" xr:uid="{00000000-0005-0000-0000-00001F1C0000}"/>
    <cellStyle name="H2" xfId="5735" xr:uid="{00000000-0005-0000-0000-0000201C0000}"/>
    <cellStyle name="head" xfId="11746" xr:uid="{00000000-0005-0000-0000-0000211C0000}"/>
    <cellStyle name="head 1" xfId="11747" xr:uid="{00000000-0005-0000-0000-0000221C0000}"/>
    <cellStyle name="head 1-1" xfId="11748" xr:uid="{00000000-0005-0000-0000-0000231C0000}"/>
    <cellStyle name="HEADER" xfId="5736" xr:uid="{00000000-0005-0000-0000-0000241C0000}"/>
    <cellStyle name="HEADER 2" xfId="11749" xr:uid="{00000000-0005-0000-0000-0000251C0000}"/>
    <cellStyle name="Header1" xfId="5737" xr:uid="{00000000-0005-0000-0000-0000261C0000}"/>
    <cellStyle name="Header1 2" xfId="5738" xr:uid="{00000000-0005-0000-0000-0000271C0000}"/>
    <cellStyle name="Header1 2 2" xfId="5739" xr:uid="{00000000-0005-0000-0000-0000281C0000}"/>
    <cellStyle name="Header1 2 2 2" xfId="5740" xr:uid="{00000000-0005-0000-0000-0000291C0000}"/>
    <cellStyle name="Header1 2 2 2 2" xfId="5741" xr:uid="{00000000-0005-0000-0000-00002A1C0000}"/>
    <cellStyle name="Header1 2 2 3" xfId="5742" xr:uid="{00000000-0005-0000-0000-00002B1C0000}"/>
    <cellStyle name="Header1 2 2 3 2" xfId="5743" xr:uid="{00000000-0005-0000-0000-00002C1C0000}"/>
    <cellStyle name="Header1 2 2 4" xfId="5744" xr:uid="{00000000-0005-0000-0000-00002D1C0000}"/>
    <cellStyle name="Header1 2 3" xfId="5745" xr:uid="{00000000-0005-0000-0000-00002E1C0000}"/>
    <cellStyle name="Header1 2 3 2" xfId="5746" xr:uid="{00000000-0005-0000-0000-00002F1C0000}"/>
    <cellStyle name="Header1 2 4" xfId="5747" xr:uid="{00000000-0005-0000-0000-0000301C0000}"/>
    <cellStyle name="Header1 2 4 2" xfId="5748" xr:uid="{00000000-0005-0000-0000-0000311C0000}"/>
    <cellStyle name="Header1 2 5" xfId="5749" xr:uid="{00000000-0005-0000-0000-0000321C0000}"/>
    <cellStyle name="Header1 2 5 2" xfId="5750" xr:uid="{00000000-0005-0000-0000-0000331C0000}"/>
    <cellStyle name="Header1 2 6" xfId="5751" xr:uid="{00000000-0005-0000-0000-0000341C0000}"/>
    <cellStyle name="Header1 3" xfId="5752" xr:uid="{00000000-0005-0000-0000-0000351C0000}"/>
    <cellStyle name="Header1 3 2" xfId="5753" xr:uid="{00000000-0005-0000-0000-0000361C0000}"/>
    <cellStyle name="Header1 3 2 2" xfId="5754" xr:uid="{00000000-0005-0000-0000-0000371C0000}"/>
    <cellStyle name="Header1 3 2 2 2" xfId="5755" xr:uid="{00000000-0005-0000-0000-0000381C0000}"/>
    <cellStyle name="Header1 3 2 3" xfId="5756" xr:uid="{00000000-0005-0000-0000-0000391C0000}"/>
    <cellStyle name="Header1 3 2 3 2" xfId="5757" xr:uid="{00000000-0005-0000-0000-00003A1C0000}"/>
    <cellStyle name="Header1 3 2 4" xfId="5758" xr:uid="{00000000-0005-0000-0000-00003B1C0000}"/>
    <cellStyle name="Header1 3 3" xfId="5759" xr:uid="{00000000-0005-0000-0000-00003C1C0000}"/>
    <cellStyle name="Header1 3 3 2" xfId="5760" xr:uid="{00000000-0005-0000-0000-00003D1C0000}"/>
    <cellStyle name="Header1 3 4" xfId="5761" xr:uid="{00000000-0005-0000-0000-00003E1C0000}"/>
    <cellStyle name="Header1 3 4 2" xfId="5762" xr:uid="{00000000-0005-0000-0000-00003F1C0000}"/>
    <cellStyle name="Header1 3 5" xfId="5763" xr:uid="{00000000-0005-0000-0000-0000401C0000}"/>
    <cellStyle name="Header1 3 5 2" xfId="5764" xr:uid="{00000000-0005-0000-0000-0000411C0000}"/>
    <cellStyle name="Header1 3 6" xfId="5765" xr:uid="{00000000-0005-0000-0000-0000421C0000}"/>
    <cellStyle name="Header1 4" xfId="5766" xr:uid="{00000000-0005-0000-0000-0000431C0000}"/>
    <cellStyle name="Header1 4 2" xfId="5767" xr:uid="{00000000-0005-0000-0000-0000441C0000}"/>
    <cellStyle name="Header1 4 2 2" xfId="5768" xr:uid="{00000000-0005-0000-0000-0000451C0000}"/>
    <cellStyle name="Header1 4 2 2 2" xfId="5769" xr:uid="{00000000-0005-0000-0000-0000461C0000}"/>
    <cellStyle name="Header1 4 2 3" xfId="5770" xr:uid="{00000000-0005-0000-0000-0000471C0000}"/>
    <cellStyle name="Header1 4 2 3 2" xfId="5771" xr:uid="{00000000-0005-0000-0000-0000481C0000}"/>
    <cellStyle name="Header1 4 2 4" xfId="5772" xr:uid="{00000000-0005-0000-0000-0000491C0000}"/>
    <cellStyle name="Header1 4 3" xfId="5773" xr:uid="{00000000-0005-0000-0000-00004A1C0000}"/>
    <cellStyle name="Header1 4 3 2" xfId="5774" xr:uid="{00000000-0005-0000-0000-00004B1C0000}"/>
    <cellStyle name="Header1 4 4" xfId="5775" xr:uid="{00000000-0005-0000-0000-00004C1C0000}"/>
    <cellStyle name="Header1 4 4 2" xfId="5776" xr:uid="{00000000-0005-0000-0000-00004D1C0000}"/>
    <cellStyle name="Header1 4 5" xfId="5777" xr:uid="{00000000-0005-0000-0000-00004E1C0000}"/>
    <cellStyle name="Header1 4 5 2" xfId="5778" xr:uid="{00000000-0005-0000-0000-00004F1C0000}"/>
    <cellStyle name="Header1 4 6" xfId="5779" xr:uid="{00000000-0005-0000-0000-0000501C0000}"/>
    <cellStyle name="Header1 5" xfId="5780" xr:uid="{00000000-0005-0000-0000-0000511C0000}"/>
    <cellStyle name="Header1 5 2" xfId="5781" xr:uid="{00000000-0005-0000-0000-0000521C0000}"/>
    <cellStyle name="Header1 5 2 2" xfId="5782" xr:uid="{00000000-0005-0000-0000-0000531C0000}"/>
    <cellStyle name="Header1 5 2 2 2" xfId="5783" xr:uid="{00000000-0005-0000-0000-0000541C0000}"/>
    <cellStyle name="Header1 5 2 3" xfId="5784" xr:uid="{00000000-0005-0000-0000-0000551C0000}"/>
    <cellStyle name="Header1 5 2 3 2" xfId="5785" xr:uid="{00000000-0005-0000-0000-0000561C0000}"/>
    <cellStyle name="Header1 5 2 4" xfId="5786" xr:uid="{00000000-0005-0000-0000-0000571C0000}"/>
    <cellStyle name="Header1 5 3" xfId="5787" xr:uid="{00000000-0005-0000-0000-0000581C0000}"/>
    <cellStyle name="Header1 5 3 2" xfId="5788" xr:uid="{00000000-0005-0000-0000-0000591C0000}"/>
    <cellStyle name="Header1 5 4" xfId="5789" xr:uid="{00000000-0005-0000-0000-00005A1C0000}"/>
    <cellStyle name="Header1 5 4 2" xfId="5790" xr:uid="{00000000-0005-0000-0000-00005B1C0000}"/>
    <cellStyle name="Header1 5 5" xfId="5791" xr:uid="{00000000-0005-0000-0000-00005C1C0000}"/>
    <cellStyle name="Header1 5 5 2" xfId="5792" xr:uid="{00000000-0005-0000-0000-00005D1C0000}"/>
    <cellStyle name="Header1 5 6" xfId="5793" xr:uid="{00000000-0005-0000-0000-00005E1C0000}"/>
    <cellStyle name="header1 6" xfId="11750" xr:uid="{00000000-0005-0000-0000-00005F1C0000}"/>
    <cellStyle name="header1 7" xfId="12288" xr:uid="{00000000-0005-0000-0000-0000601C0000}"/>
    <cellStyle name="Header2" xfId="5794" xr:uid="{00000000-0005-0000-0000-0000611C0000}"/>
    <cellStyle name="Header2 10" xfId="5795" xr:uid="{00000000-0005-0000-0000-0000621C0000}"/>
    <cellStyle name="Header2 11" xfId="5796" xr:uid="{00000000-0005-0000-0000-0000631C0000}"/>
    <cellStyle name="Header2 12" xfId="5797" xr:uid="{00000000-0005-0000-0000-0000641C0000}"/>
    <cellStyle name="Header2 13" xfId="5798" xr:uid="{00000000-0005-0000-0000-0000651C0000}"/>
    <cellStyle name="Header2 14" xfId="5799" xr:uid="{00000000-0005-0000-0000-0000661C0000}"/>
    <cellStyle name="Header2 15" xfId="5800" xr:uid="{00000000-0005-0000-0000-0000671C0000}"/>
    <cellStyle name="Header2 16" xfId="5801" xr:uid="{00000000-0005-0000-0000-0000681C0000}"/>
    <cellStyle name="Header2 17" xfId="5802" xr:uid="{00000000-0005-0000-0000-0000691C0000}"/>
    <cellStyle name="Header2 18" xfId="5803" xr:uid="{00000000-0005-0000-0000-00006A1C0000}"/>
    <cellStyle name="header2 19" xfId="11751" xr:uid="{00000000-0005-0000-0000-00006B1C0000}"/>
    <cellStyle name="Header2 2" xfId="5804" xr:uid="{00000000-0005-0000-0000-00006C1C0000}"/>
    <cellStyle name="Header2 2 2" xfId="5805" xr:uid="{00000000-0005-0000-0000-00006D1C0000}"/>
    <cellStyle name="Header2 2 3" xfId="5806" xr:uid="{00000000-0005-0000-0000-00006E1C0000}"/>
    <cellStyle name="Header2 2 4" xfId="5807" xr:uid="{00000000-0005-0000-0000-00006F1C0000}"/>
    <cellStyle name="Header2 2 5" xfId="5808" xr:uid="{00000000-0005-0000-0000-0000701C0000}"/>
    <cellStyle name="Header2 2 6" xfId="5809" xr:uid="{00000000-0005-0000-0000-0000711C0000}"/>
    <cellStyle name="Header2 2 7" xfId="5810" xr:uid="{00000000-0005-0000-0000-0000721C0000}"/>
    <cellStyle name="header2 20" xfId="12289" xr:uid="{00000000-0005-0000-0000-0000731C0000}"/>
    <cellStyle name="Header2 3" xfId="5811" xr:uid="{00000000-0005-0000-0000-0000741C0000}"/>
    <cellStyle name="Header2 3 2" xfId="5812" xr:uid="{00000000-0005-0000-0000-0000751C0000}"/>
    <cellStyle name="Header2 3 3" xfId="5813" xr:uid="{00000000-0005-0000-0000-0000761C0000}"/>
    <cellStyle name="Header2 3 4" xfId="5814" xr:uid="{00000000-0005-0000-0000-0000771C0000}"/>
    <cellStyle name="Header2 3 5" xfId="5815" xr:uid="{00000000-0005-0000-0000-0000781C0000}"/>
    <cellStyle name="Header2 3 6" xfId="5816" xr:uid="{00000000-0005-0000-0000-0000791C0000}"/>
    <cellStyle name="Header2 3 7" xfId="5817" xr:uid="{00000000-0005-0000-0000-00007A1C0000}"/>
    <cellStyle name="Header2 4" xfId="5818" xr:uid="{00000000-0005-0000-0000-00007B1C0000}"/>
    <cellStyle name="Header2 4 2" xfId="5819" xr:uid="{00000000-0005-0000-0000-00007C1C0000}"/>
    <cellStyle name="Header2 4 3" xfId="5820" xr:uid="{00000000-0005-0000-0000-00007D1C0000}"/>
    <cellStyle name="Header2 4 4" xfId="5821" xr:uid="{00000000-0005-0000-0000-00007E1C0000}"/>
    <cellStyle name="Header2 4 5" xfId="5822" xr:uid="{00000000-0005-0000-0000-00007F1C0000}"/>
    <cellStyle name="Header2 4 6" xfId="5823" xr:uid="{00000000-0005-0000-0000-0000801C0000}"/>
    <cellStyle name="Header2 4 7" xfId="5824" xr:uid="{00000000-0005-0000-0000-0000811C0000}"/>
    <cellStyle name="Header2 5" xfId="5825" xr:uid="{00000000-0005-0000-0000-0000821C0000}"/>
    <cellStyle name="Header2 5 2" xfId="5826" xr:uid="{00000000-0005-0000-0000-0000831C0000}"/>
    <cellStyle name="Header2 5 3" xfId="5827" xr:uid="{00000000-0005-0000-0000-0000841C0000}"/>
    <cellStyle name="Header2 5 4" xfId="5828" xr:uid="{00000000-0005-0000-0000-0000851C0000}"/>
    <cellStyle name="Header2 5 5" xfId="5829" xr:uid="{00000000-0005-0000-0000-0000861C0000}"/>
    <cellStyle name="Header2 5 6" xfId="5830" xr:uid="{00000000-0005-0000-0000-0000871C0000}"/>
    <cellStyle name="Header2 5 7" xfId="5831" xr:uid="{00000000-0005-0000-0000-0000881C0000}"/>
    <cellStyle name="Header2 6" xfId="5832" xr:uid="{00000000-0005-0000-0000-0000891C0000}"/>
    <cellStyle name="Header2 7" xfId="5833" xr:uid="{00000000-0005-0000-0000-00008A1C0000}"/>
    <cellStyle name="Header2 8" xfId="5834" xr:uid="{00000000-0005-0000-0000-00008B1C0000}"/>
    <cellStyle name="Header2 9" xfId="5835" xr:uid="{00000000-0005-0000-0000-00008C1C0000}"/>
    <cellStyle name="header3" xfId="11752" xr:uid="{00000000-0005-0000-0000-00008D1C0000}"/>
    <cellStyle name="Heading" xfId="11753" xr:uid="{00000000-0005-0000-0000-00008E1C0000}"/>
    <cellStyle name="Heading 1" xfId="5836" xr:uid="{00000000-0005-0000-0000-00008F1C0000}"/>
    <cellStyle name="Heading 1 2" xfId="11754" xr:uid="{00000000-0005-0000-0000-0000901C0000}"/>
    <cellStyle name="Heading 2" xfId="5837" xr:uid="{00000000-0005-0000-0000-0000911C0000}"/>
    <cellStyle name="Heading 2 2" xfId="11755" xr:uid="{00000000-0005-0000-0000-0000921C0000}"/>
    <cellStyle name="Heading 3" xfId="5838" xr:uid="{00000000-0005-0000-0000-0000931C0000}"/>
    <cellStyle name="Heading 3 2" xfId="11756" xr:uid="{00000000-0005-0000-0000-0000941C0000}"/>
    <cellStyle name="Heading 4" xfId="5839" xr:uid="{00000000-0005-0000-0000-0000951C0000}"/>
    <cellStyle name="Heading 4 2" xfId="11757" xr:uid="{00000000-0005-0000-0000-0000961C0000}"/>
    <cellStyle name="Heading1" xfId="5840" xr:uid="{00000000-0005-0000-0000-0000971C0000}"/>
    <cellStyle name="Heading1 10" xfId="5841" xr:uid="{00000000-0005-0000-0000-0000981C0000}"/>
    <cellStyle name="Heading1 11" xfId="5842" xr:uid="{00000000-0005-0000-0000-0000991C0000}"/>
    <cellStyle name="Heading1 12" xfId="5843" xr:uid="{00000000-0005-0000-0000-00009A1C0000}"/>
    <cellStyle name="Heading1 13" xfId="5844" xr:uid="{00000000-0005-0000-0000-00009B1C0000}"/>
    <cellStyle name="Heading1 14" xfId="5845" xr:uid="{00000000-0005-0000-0000-00009C1C0000}"/>
    <cellStyle name="Heading1 15" xfId="5846" xr:uid="{00000000-0005-0000-0000-00009D1C0000}"/>
    <cellStyle name="Heading1 16" xfId="5847" xr:uid="{00000000-0005-0000-0000-00009E1C0000}"/>
    <cellStyle name="Heading1 17" xfId="5848" xr:uid="{00000000-0005-0000-0000-00009F1C0000}"/>
    <cellStyle name="Heading1 18" xfId="5849" xr:uid="{00000000-0005-0000-0000-0000A01C0000}"/>
    <cellStyle name="Heading1 19" xfId="5850" xr:uid="{00000000-0005-0000-0000-0000A11C0000}"/>
    <cellStyle name="Heading1 2" xfId="5851" xr:uid="{00000000-0005-0000-0000-0000A21C0000}"/>
    <cellStyle name="Heading1 20" xfId="5852" xr:uid="{00000000-0005-0000-0000-0000A31C0000}"/>
    <cellStyle name="Heading1 21" xfId="5853" xr:uid="{00000000-0005-0000-0000-0000A41C0000}"/>
    <cellStyle name="Heading1 22" xfId="5854" xr:uid="{00000000-0005-0000-0000-0000A51C0000}"/>
    <cellStyle name="Heading1 23" xfId="5855" xr:uid="{00000000-0005-0000-0000-0000A61C0000}"/>
    <cellStyle name="Heading1 24" xfId="5856" xr:uid="{00000000-0005-0000-0000-0000A71C0000}"/>
    <cellStyle name="Heading1 25" xfId="5857" xr:uid="{00000000-0005-0000-0000-0000A81C0000}"/>
    <cellStyle name="Heading1 26" xfId="5858" xr:uid="{00000000-0005-0000-0000-0000A91C0000}"/>
    <cellStyle name="Heading1 27" xfId="5859" xr:uid="{00000000-0005-0000-0000-0000AA1C0000}"/>
    <cellStyle name="Heading1 28" xfId="5860" xr:uid="{00000000-0005-0000-0000-0000AB1C0000}"/>
    <cellStyle name="Heading1 29" xfId="5861" xr:uid="{00000000-0005-0000-0000-0000AC1C0000}"/>
    <cellStyle name="Heading1 3" xfId="5862" xr:uid="{00000000-0005-0000-0000-0000AD1C0000}"/>
    <cellStyle name="Heading1 30" xfId="5863" xr:uid="{00000000-0005-0000-0000-0000AE1C0000}"/>
    <cellStyle name="Heading1 31" xfId="5864" xr:uid="{00000000-0005-0000-0000-0000AF1C0000}"/>
    <cellStyle name="Heading1 32" xfId="5865" xr:uid="{00000000-0005-0000-0000-0000B01C0000}"/>
    <cellStyle name="HEADING1 33" xfId="11758" xr:uid="{00000000-0005-0000-0000-0000B11C0000}"/>
    <cellStyle name="HEADING1 34" xfId="12290" xr:uid="{00000000-0005-0000-0000-0000B21C0000}"/>
    <cellStyle name="Heading1 4" xfId="5866" xr:uid="{00000000-0005-0000-0000-0000B31C0000}"/>
    <cellStyle name="Heading1 5" xfId="5867" xr:uid="{00000000-0005-0000-0000-0000B41C0000}"/>
    <cellStyle name="Heading1 6" xfId="5868" xr:uid="{00000000-0005-0000-0000-0000B51C0000}"/>
    <cellStyle name="Heading1 7" xfId="5869" xr:uid="{00000000-0005-0000-0000-0000B61C0000}"/>
    <cellStyle name="Heading1 8" xfId="5870" xr:uid="{00000000-0005-0000-0000-0000B71C0000}"/>
    <cellStyle name="Heading1 9" xfId="5871" xr:uid="{00000000-0005-0000-0000-0000B81C0000}"/>
    <cellStyle name="Heading2" xfId="5872" xr:uid="{00000000-0005-0000-0000-0000B91C0000}"/>
    <cellStyle name="Heading2 10" xfId="5873" xr:uid="{00000000-0005-0000-0000-0000BA1C0000}"/>
    <cellStyle name="Heading2 11" xfId="5874" xr:uid="{00000000-0005-0000-0000-0000BB1C0000}"/>
    <cellStyle name="Heading2 12" xfId="5875" xr:uid="{00000000-0005-0000-0000-0000BC1C0000}"/>
    <cellStyle name="Heading2 13" xfId="5876" xr:uid="{00000000-0005-0000-0000-0000BD1C0000}"/>
    <cellStyle name="Heading2 14" xfId="5877" xr:uid="{00000000-0005-0000-0000-0000BE1C0000}"/>
    <cellStyle name="Heading2 15" xfId="5878" xr:uid="{00000000-0005-0000-0000-0000BF1C0000}"/>
    <cellStyle name="Heading2 16" xfId="5879" xr:uid="{00000000-0005-0000-0000-0000C01C0000}"/>
    <cellStyle name="Heading2 17" xfId="5880" xr:uid="{00000000-0005-0000-0000-0000C11C0000}"/>
    <cellStyle name="Heading2 18" xfId="5881" xr:uid="{00000000-0005-0000-0000-0000C21C0000}"/>
    <cellStyle name="Heading2 19" xfId="5882" xr:uid="{00000000-0005-0000-0000-0000C31C0000}"/>
    <cellStyle name="Heading2 2" xfId="5883" xr:uid="{00000000-0005-0000-0000-0000C41C0000}"/>
    <cellStyle name="Heading2 20" xfId="5884" xr:uid="{00000000-0005-0000-0000-0000C51C0000}"/>
    <cellStyle name="Heading2 21" xfId="5885" xr:uid="{00000000-0005-0000-0000-0000C61C0000}"/>
    <cellStyle name="Heading2 22" xfId="5886" xr:uid="{00000000-0005-0000-0000-0000C71C0000}"/>
    <cellStyle name="Heading2 23" xfId="5887" xr:uid="{00000000-0005-0000-0000-0000C81C0000}"/>
    <cellStyle name="Heading2 24" xfId="5888" xr:uid="{00000000-0005-0000-0000-0000C91C0000}"/>
    <cellStyle name="Heading2 25" xfId="5889" xr:uid="{00000000-0005-0000-0000-0000CA1C0000}"/>
    <cellStyle name="Heading2 26" xfId="5890" xr:uid="{00000000-0005-0000-0000-0000CB1C0000}"/>
    <cellStyle name="Heading2 27" xfId="5891" xr:uid="{00000000-0005-0000-0000-0000CC1C0000}"/>
    <cellStyle name="Heading2 28" xfId="5892" xr:uid="{00000000-0005-0000-0000-0000CD1C0000}"/>
    <cellStyle name="Heading2 29" xfId="5893" xr:uid="{00000000-0005-0000-0000-0000CE1C0000}"/>
    <cellStyle name="Heading2 3" xfId="5894" xr:uid="{00000000-0005-0000-0000-0000CF1C0000}"/>
    <cellStyle name="Heading2 30" xfId="5895" xr:uid="{00000000-0005-0000-0000-0000D01C0000}"/>
    <cellStyle name="Heading2 31" xfId="5896" xr:uid="{00000000-0005-0000-0000-0000D11C0000}"/>
    <cellStyle name="Heading2 32" xfId="5897" xr:uid="{00000000-0005-0000-0000-0000D21C0000}"/>
    <cellStyle name="HEADING2 33" xfId="11759" xr:uid="{00000000-0005-0000-0000-0000D31C0000}"/>
    <cellStyle name="HEADING2 34" xfId="12291" xr:uid="{00000000-0005-0000-0000-0000D41C0000}"/>
    <cellStyle name="Heading2 4" xfId="5898" xr:uid="{00000000-0005-0000-0000-0000D51C0000}"/>
    <cellStyle name="Heading2 5" xfId="5899" xr:uid="{00000000-0005-0000-0000-0000D61C0000}"/>
    <cellStyle name="Heading2 6" xfId="5900" xr:uid="{00000000-0005-0000-0000-0000D71C0000}"/>
    <cellStyle name="Heading2 7" xfId="5901" xr:uid="{00000000-0005-0000-0000-0000D81C0000}"/>
    <cellStyle name="Heading2 8" xfId="5902" xr:uid="{00000000-0005-0000-0000-0000D91C0000}"/>
    <cellStyle name="Heading2 9" xfId="5903" xr:uid="{00000000-0005-0000-0000-0000DA1C0000}"/>
    <cellStyle name="heet1æꂘß_x0001__x0001__x0010__x0001_ဠ" xfId="5904" xr:uid="{00000000-0005-0000-0000-0000DB1C0000}"/>
    <cellStyle name="Helv8_PFD4.XLS" xfId="5905" xr:uid="{00000000-0005-0000-0000-0000DC1C0000}"/>
    <cellStyle name="Hyperlink" xfId="5906" xr:uid="{00000000-0005-0000-0000-0000DD1C0000}"/>
    <cellStyle name="Hyperlink 2" xfId="11760" xr:uid="{00000000-0005-0000-0000-0000DE1C0000}"/>
    <cellStyle name="h_x0010_통화 [0]_OCT-Price" xfId="5907" xr:uid="{00000000-0005-0000-0000-0000DF1C0000}"/>
    <cellStyle name="Input" xfId="5908" xr:uid="{00000000-0005-0000-0000-0000E01C0000}"/>
    <cellStyle name="Input [yellow]" xfId="5909" xr:uid="{00000000-0005-0000-0000-0000E11C0000}"/>
    <cellStyle name="Input [yellow] 10" xfId="5910" xr:uid="{00000000-0005-0000-0000-0000E21C0000}"/>
    <cellStyle name="Input [yellow] 11" xfId="5911" xr:uid="{00000000-0005-0000-0000-0000E31C0000}"/>
    <cellStyle name="Input [yellow] 12" xfId="5912" xr:uid="{00000000-0005-0000-0000-0000E41C0000}"/>
    <cellStyle name="Input [yellow] 13" xfId="5913" xr:uid="{00000000-0005-0000-0000-0000E51C0000}"/>
    <cellStyle name="Input [yellow] 14" xfId="5914" xr:uid="{00000000-0005-0000-0000-0000E61C0000}"/>
    <cellStyle name="Input [yellow] 15" xfId="5915" xr:uid="{00000000-0005-0000-0000-0000E71C0000}"/>
    <cellStyle name="Input [yellow] 16" xfId="5916" xr:uid="{00000000-0005-0000-0000-0000E81C0000}"/>
    <cellStyle name="Input [yellow] 17" xfId="5917" xr:uid="{00000000-0005-0000-0000-0000E91C0000}"/>
    <cellStyle name="Input [yellow] 18" xfId="5918" xr:uid="{00000000-0005-0000-0000-0000EA1C0000}"/>
    <cellStyle name="Input [yellow] 19" xfId="5919" xr:uid="{00000000-0005-0000-0000-0000EB1C0000}"/>
    <cellStyle name="Input [yellow] 2" xfId="5920" xr:uid="{00000000-0005-0000-0000-0000EC1C0000}"/>
    <cellStyle name="Input [yellow] 2 10" xfId="5921" xr:uid="{00000000-0005-0000-0000-0000ED1C0000}"/>
    <cellStyle name="Input [yellow] 2 11" xfId="5922" xr:uid="{00000000-0005-0000-0000-0000EE1C0000}"/>
    <cellStyle name="Input [yellow] 2 12" xfId="5923" xr:uid="{00000000-0005-0000-0000-0000EF1C0000}"/>
    <cellStyle name="Input [yellow] 2 13" xfId="5924" xr:uid="{00000000-0005-0000-0000-0000F01C0000}"/>
    <cellStyle name="Input [yellow] 2 14" xfId="5925" xr:uid="{00000000-0005-0000-0000-0000F11C0000}"/>
    <cellStyle name="Input [yellow] 2 15" xfId="5926" xr:uid="{00000000-0005-0000-0000-0000F21C0000}"/>
    <cellStyle name="Input [yellow] 2 16" xfId="5927" xr:uid="{00000000-0005-0000-0000-0000F31C0000}"/>
    <cellStyle name="Input [yellow] 2 17" xfId="5928" xr:uid="{00000000-0005-0000-0000-0000F41C0000}"/>
    <cellStyle name="Input [yellow] 2 18" xfId="5929" xr:uid="{00000000-0005-0000-0000-0000F51C0000}"/>
    <cellStyle name="Input [yellow] 2 19" xfId="5930" xr:uid="{00000000-0005-0000-0000-0000F61C0000}"/>
    <cellStyle name="Input [yellow] 2 2" xfId="5931" xr:uid="{00000000-0005-0000-0000-0000F71C0000}"/>
    <cellStyle name="Input [yellow] 2 2 10" xfId="5932" xr:uid="{00000000-0005-0000-0000-0000F81C0000}"/>
    <cellStyle name="Input [yellow] 2 2 11" xfId="5933" xr:uid="{00000000-0005-0000-0000-0000F91C0000}"/>
    <cellStyle name="Input [yellow] 2 2 2" xfId="5934" xr:uid="{00000000-0005-0000-0000-0000FA1C0000}"/>
    <cellStyle name="Input [yellow] 2 2 3" xfId="5935" xr:uid="{00000000-0005-0000-0000-0000FB1C0000}"/>
    <cellStyle name="Input [yellow] 2 2 4" xfId="5936" xr:uid="{00000000-0005-0000-0000-0000FC1C0000}"/>
    <cellStyle name="Input [yellow] 2 2 5" xfId="5937" xr:uid="{00000000-0005-0000-0000-0000FD1C0000}"/>
    <cellStyle name="Input [yellow] 2 2 6" xfId="5938" xr:uid="{00000000-0005-0000-0000-0000FE1C0000}"/>
    <cellStyle name="Input [yellow] 2 2 7" xfId="5939" xr:uid="{00000000-0005-0000-0000-0000FF1C0000}"/>
    <cellStyle name="Input [yellow] 2 2 8" xfId="5940" xr:uid="{00000000-0005-0000-0000-0000001D0000}"/>
    <cellStyle name="Input [yellow] 2 2 9" xfId="5941" xr:uid="{00000000-0005-0000-0000-0000011D0000}"/>
    <cellStyle name="Input [yellow] 2 20" xfId="5942" xr:uid="{00000000-0005-0000-0000-0000021D0000}"/>
    <cellStyle name="Input [yellow] 2 21" xfId="5943" xr:uid="{00000000-0005-0000-0000-0000031D0000}"/>
    <cellStyle name="Input [yellow] 2 22" xfId="5944" xr:uid="{00000000-0005-0000-0000-0000041D0000}"/>
    <cellStyle name="Input [yellow] 2 23" xfId="5945" xr:uid="{00000000-0005-0000-0000-0000051D0000}"/>
    <cellStyle name="Input [yellow] 2 24" xfId="5946" xr:uid="{00000000-0005-0000-0000-0000061D0000}"/>
    <cellStyle name="Input [yellow] 2 25" xfId="5947" xr:uid="{00000000-0005-0000-0000-0000071D0000}"/>
    <cellStyle name="Input [yellow] 2 26" xfId="5948" xr:uid="{00000000-0005-0000-0000-0000081D0000}"/>
    <cellStyle name="Input [yellow] 2 27" xfId="5949" xr:uid="{00000000-0005-0000-0000-0000091D0000}"/>
    <cellStyle name="Input [yellow] 2 28" xfId="5950" xr:uid="{00000000-0005-0000-0000-00000A1D0000}"/>
    <cellStyle name="Input [yellow] 2 29" xfId="5951" xr:uid="{00000000-0005-0000-0000-00000B1D0000}"/>
    <cellStyle name="Input [yellow] 2 3" xfId="5952" xr:uid="{00000000-0005-0000-0000-00000C1D0000}"/>
    <cellStyle name="Input [yellow] 2 3 2" xfId="5953" xr:uid="{00000000-0005-0000-0000-00000D1D0000}"/>
    <cellStyle name="Input [yellow] 2 30" xfId="5954" xr:uid="{00000000-0005-0000-0000-00000E1D0000}"/>
    <cellStyle name="Input [yellow] 2 31" xfId="5955" xr:uid="{00000000-0005-0000-0000-00000F1D0000}"/>
    <cellStyle name="Input [yellow] 2 32" xfId="5956" xr:uid="{00000000-0005-0000-0000-0000101D0000}"/>
    <cellStyle name="Input [yellow] 2 33" xfId="11763" xr:uid="{00000000-0005-0000-0000-0000111D0000}"/>
    <cellStyle name="Input [yellow] 2 4" xfId="5957" xr:uid="{00000000-0005-0000-0000-0000121D0000}"/>
    <cellStyle name="Input [yellow] 2 5" xfId="5958" xr:uid="{00000000-0005-0000-0000-0000131D0000}"/>
    <cellStyle name="Input [yellow] 2 6" xfId="5959" xr:uid="{00000000-0005-0000-0000-0000141D0000}"/>
    <cellStyle name="Input [yellow] 2 7" xfId="5960" xr:uid="{00000000-0005-0000-0000-0000151D0000}"/>
    <cellStyle name="Input [yellow] 2 8" xfId="5961" xr:uid="{00000000-0005-0000-0000-0000161D0000}"/>
    <cellStyle name="Input [yellow] 2 9" xfId="5962" xr:uid="{00000000-0005-0000-0000-0000171D0000}"/>
    <cellStyle name="Input [yellow] 20" xfId="5963" xr:uid="{00000000-0005-0000-0000-0000181D0000}"/>
    <cellStyle name="Input [yellow] 21" xfId="5964" xr:uid="{00000000-0005-0000-0000-0000191D0000}"/>
    <cellStyle name="Input [yellow] 22" xfId="5965" xr:uid="{00000000-0005-0000-0000-00001A1D0000}"/>
    <cellStyle name="Input [yellow] 23" xfId="5966" xr:uid="{00000000-0005-0000-0000-00001B1D0000}"/>
    <cellStyle name="Input [yellow] 24" xfId="5967" xr:uid="{00000000-0005-0000-0000-00001C1D0000}"/>
    <cellStyle name="Input [yellow] 25" xfId="5968" xr:uid="{00000000-0005-0000-0000-00001D1D0000}"/>
    <cellStyle name="Input [yellow] 26" xfId="5969" xr:uid="{00000000-0005-0000-0000-00001E1D0000}"/>
    <cellStyle name="Input [yellow] 27" xfId="5970" xr:uid="{00000000-0005-0000-0000-00001F1D0000}"/>
    <cellStyle name="Input [yellow] 28" xfId="5971" xr:uid="{00000000-0005-0000-0000-0000201D0000}"/>
    <cellStyle name="Input [yellow] 29" xfId="5972" xr:uid="{00000000-0005-0000-0000-0000211D0000}"/>
    <cellStyle name="Input [yellow] 3" xfId="5973" xr:uid="{00000000-0005-0000-0000-0000221D0000}"/>
    <cellStyle name="Input [yellow] 3 10" xfId="5974" xr:uid="{00000000-0005-0000-0000-0000231D0000}"/>
    <cellStyle name="Input [yellow] 3 11" xfId="5975" xr:uid="{00000000-0005-0000-0000-0000241D0000}"/>
    <cellStyle name="Input [yellow] 3 12" xfId="5976" xr:uid="{00000000-0005-0000-0000-0000251D0000}"/>
    <cellStyle name="Input [yellow] 3 13" xfId="5977" xr:uid="{00000000-0005-0000-0000-0000261D0000}"/>
    <cellStyle name="Input [yellow] 3 14" xfId="5978" xr:uid="{00000000-0005-0000-0000-0000271D0000}"/>
    <cellStyle name="Input [yellow] 3 15" xfId="5979" xr:uid="{00000000-0005-0000-0000-0000281D0000}"/>
    <cellStyle name="Input [yellow] 3 16" xfId="5980" xr:uid="{00000000-0005-0000-0000-0000291D0000}"/>
    <cellStyle name="Input [yellow] 3 17" xfId="5981" xr:uid="{00000000-0005-0000-0000-00002A1D0000}"/>
    <cellStyle name="Input [yellow] 3 18" xfId="11764" xr:uid="{00000000-0005-0000-0000-00002B1D0000}"/>
    <cellStyle name="Input [yellow] 3 2" xfId="5982" xr:uid="{00000000-0005-0000-0000-00002C1D0000}"/>
    <cellStyle name="Input [yellow] 3 3" xfId="5983" xr:uid="{00000000-0005-0000-0000-00002D1D0000}"/>
    <cellStyle name="Input [yellow] 3 4" xfId="5984" xr:uid="{00000000-0005-0000-0000-00002E1D0000}"/>
    <cellStyle name="Input [yellow] 3 5" xfId="5985" xr:uid="{00000000-0005-0000-0000-00002F1D0000}"/>
    <cellStyle name="Input [yellow] 3 6" xfId="5986" xr:uid="{00000000-0005-0000-0000-0000301D0000}"/>
    <cellStyle name="Input [yellow] 3 7" xfId="5987" xr:uid="{00000000-0005-0000-0000-0000311D0000}"/>
    <cellStyle name="Input [yellow] 3 8" xfId="5988" xr:uid="{00000000-0005-0000-0000-0000321D0000}"/>
    <cellStyle name="Input [yellow] 3 9" xfId="5989" xr:uid="{00000000-0005-0000-0000-0000331D0000}"/>
    <cellStyle name="Input [yellow] 30" xfId="11762" xr:uid="{00000000-0005-0000-0000-0000341D0000}"/>
    <cellStyle name="Input [yellow] 4" xfId="5990" xr:uid="{00000000-0005-0000-0000-0000351D0000}"/>
    <cellStyle name="Input [yellow] 4 10" xfId="5991" xr:uid="{00000000-0005-0000-0000-0000361D0000}"/>
    <cellStyle name="Input [yellow] 4 11" xfId="5992" xr:uid="{00000000-0005-0000-0000-0000371D0000}"/>
    <cellStyle name="Input [yellow] 4 12" xfId="5993" xr:uid="{00000000-0005-0000-0000-0000381D0000}"/>
    <cellStyle name="Input [yellow] 4 13" xfId="5994" xr:uid="{00000000-0005-0000-0000-0000391D0000}"/>
    <cellStyle name="Input [yellow] 4 14" xfId="5995" xr:uid="{00000000-0005-0000-0000-00003A1D0000}"/>
    <cellStyle name="Input [yellow] 4 15" xfId="5996" xr:uid="{00000000-0005-0000-0000-00003B1D0000}"/>
    <cellStyle name="Input [yellow] 4 16" xfId="5997" xr:uid="{00000000-0005-0000-0000-00003C1D0000}"/>
    <cellStyle name="Input [yellow] 4 17" xfId="5998" xr:uid="{00000000-0005-0000-0000-00003D1D0000}"/>
    <cellStyle name="Input [yellow] 4 2" xfId="5999" xr:uid="{00000000-0005-0000-0000-00003E1D0000}"/>
    <cellStyle name="Input [yellow] 4 3" xfId="6000" xr:uid="{00000000-0005-0000-0000-00003F1D0000}"/>
    <cellStyle name="Input [yellow] 4 4" xfId="6001" xr:uid="{00000000-0005-0000-0000-0000401D0000}"/>
    <cellStyle name="Input [yellow] 4 5" xfId="6002" xr:uid="{00000000-0005-0000-0000-0000411D0000}"/>
    <cellStyle name="Input [yellow] 4 6" xfId="6003" xr:uid="{00000000-0005-0000-0000-0000421D0000}"/>
    <cellStyle name="Input [yellow] 4 7" xfId="6004" xr:uid="{00000000-0005-0000-0000-0000431D0000}"/>
    <cellStyle name="Input [yellow] 4 8" xfId="6005" xr:uid="{00000000-0005-0000-0000-0000441D0000}"/>
    <cellStyle name="Input [yellow] 4 9" xfId="6006" xr:uid="{00000000-0005-0000-0000-0000451D0000}"/>
    <cellStyle name="Input [yellow] 5" xfId="6007" xr:uid="{00000000-0005-0000-0000-0000461D0000}"/>
    <cellStyle name="Input [yellow] 5 2" xfId="6008" xr:uid="{00000000-0005-0000-0000-0000471D0000}"/>
    <cellStyle name="Input [yellow] 5 3" xfId="6009" xr:uid="{00000000-0005-0000-0000-0000481D0000}"/>
    <cellStyle name="Input [yellow] 5 4" xfId="6010" xr:uid="{00000000-0005-0000-0000-0000491D0000}"/>
    <cellStyle name="Input [yellow] 5 5" xfId="6011" xr:uid="{00000000-0005-0000-0000-00004A1D0000}"/>
    <cellStyle name="Input [yellow] 5 6" xfId="6012" xr:uid="{00000000-0005-0000-0000-00004B1D0000}"/>
    <cellStyle name="Input [yellow] 5 7" xfId="6013" xr:uid="{00000000-0005-0000-0000-00004C1D0000}"/>
    <cellStyle name="Input [yellow] 5 8" xfId="6014" xr:uid="{00000000-0005-0000-0000-00004D1D0000}"/>
    <cellStyle name="Input [yellow] 6" xfId="6015" xr:uid="{00000000-0005-0000-0000-00004E1D0000}"/>
    <cellStyle name="Input [yellow] 7" xfId="6016" xr:uid="{00000000-0005-0000-0000-00004F1D0000}"/>
    <cellStyle name="Input [yellow] 8" xfId="6017" xr:uid="{00000000-0005-0000-0000-0000501D0000}"/>
    <cellStyle name="Input [yellow] 9" xfId="6018" xr:uid="{00000000-0005-0000-0000-0000511D0000}"/>
    <cellStyle name="Input [yellow]_6.0 S. Intercon PR (Block-1)-IFC (10-0115)" xfId="11765" xr:uid="{00000000-0005-0000-0000-0000521D0000}"/>
    <cellStyle name="Input 2" xfId="11761" xr:uid="{00000000-0005-0000-0000-0000531D0000}"/>
    <cellStyle name="Input 3" xfId="12292" xr:uid="{00000000-0005-0000-0000-0000541D0000}"/>
    <cellStyle name="Input Cells" xfId="6019" xr:uid="{00000000-0005-0000-0000-0000551D0000}"/>
    <cellStyle name="Input Percent [2]" xfId="11766" xr:uid="{00000000-0005-0000-0000-0000561D0000}"/>
    <cellStyle name="Input_00. General_IFR" xfId="11767" xr:uid="{00000000-0005-0000-0000-0000571D0000}"/>
    <cellStyle name="kg" xfId="6020" xr:uid="{00000000-0005-0000-0000-0000581D0000}"/>
    <cellStyle name="kg 10" xfId="6021" xr:uid="{00000000-0005-0000-0000-0000591D0000}"/>
    <cellStyle name="kg 11" xfId="6022" xr:uid="{00000000-0005-0000-0000-00005A1D0000}"/>
    <cellStyle name="kg 12" xfId="6023" xr:uid="{00000000-0005-0000-0000-00005B1D0000}"/>
    <cellStyle name="kg 13" xfId="6024" xr:uid="{00000000-0005-0000-0000-00005C1D0000}"/>
    <cellStyle name="kg 14" xfId="6025" xr:uid="{00000000-0005-0000-0000-00005D1D0000}"/>
    <cellStyle name="kg 15" xfId="6026" xr:uid="{00000000-0005-0000-0000-00005E1D0000}"/>
    <cellStyle name="kg 16" xfId="6027" xr:uid="{00000000-0005-0000-0000-00005F1D0000}"/>
    <cellStyle name="kg 17" xfId="6028" xr:uid="{00000000-0005-0000-0000-0000601D0000}"/>
    <cellStyle name="kg 18" xfId="6029" xr:uid="{00000000-0005-0000-0000-0000611D0000}"/>
    <cellStyle name="kg 19" xfId="6030" xr:uid="{00000000-0005-0000-0000-0000621D0000}"/>
    <cellStyle name="kg 2" xfId="6031" xr:uid="{00000000-0005-0000-0000-0000631D0000}"/>
    <cellStyle name="kg 2 10" xfId="6032" xr:uid="{00000000-0005-0000-0000-0000641D0000}"/>
    <cellStyle name="kg 2 11" xfId="6033" xr:uid="{00000000-0005-0000-0000-0000651D0000}"/>
    <cellStyle name="kg 2 2" xfId="6034" xr:uid="{00000000-0005-0000-0000-0000661D0000}"/>
    <cellStyle name="kg 2 3" xfId="6035" xr:uid="{00000000-0005-0000-0000-0000671D0000}"/>
    <cellStyle name="kg 2 4" xfId="6036" xr:uid="{00000000-0005-0000-0000-0000681D0000}"/>
    <cellStyle name="kg 2 5" xfId="6037" xr:uid="{00000000-0005-0000-0000-0000691D0000}"/>
    <cellStyle name="kg 2 6" xfId="6038" xr:uid="{00000000-0005-0000-0000-00006A1D0000}"/>
    <cellStyle name="kg 2 7" xfId="6039" xr:uid="{00000000-0005-0000-0000-00006B1D0000}"/>
    <cellStyle name="kg 2 8" xfId="6040" xr:uid="{00000000-0005-0000-0000-00006C1D0000}"/>
    <cellStyle name="kg 2 9" xfId="6041" xr:uid="{00000000-0005-0000-0000-00006D1D0000}"/>
    <cellStyle name="kg 20" xfId="6042" xr:uid="{00000000-0005-0000-0000-00006E1D0000}"/>
    <cellStyle name="kg 21" xfId="6043" xr:uid="{00000000-0005-0000-0000-00006F1D0000}"/>
    <cellStyle name="kg 22" xfId="6044" xr:uid="{00000000-0005-0000-0000-0000701D0000}"/>
    <cellStyle name="kg 23" xfId="6045" xr:uid="{00000000-0005-0000-0000-0000711D0000}"/>
    <cellStyle name="kg 24" xfId="6046" xr:uid="{00000000-0005-0000-0000-0000721D0000}"/>
    <cellStyle name="kg 25" xfId="6047" xr:uid="{00000000-0005-0000-0000-0000731D0000}"/>
    <cellStyle name="kg 26" xfId="6048" xr:uid="{00000000-0005-0000-0000-0000741D0000}"/>
    <cellStyle name="kg 3" xfId="6049" xr:uid="{00000000-0005-0000-0000-0000751D0000}"/>
    <cellStyle name="kg 3 2" xfId="6050" xr:uid="{00000000-0005-0000-0000-0000761D0000}"/>
    <cellStyle name="kg 4" xfId="6051" xr:uid="{00000000-0005-0000-0000-0000771D0000}"/>
    <cellStyle name="kg 5" xfId="6052" xr:uid="{00000000-0005-0000-0000-0000781D0000}"/>
    <cellStyle name="kg 6" xfId="6053" xr:uid="{00000000-0005-0000-0000-0000791D0000}"/>
    <cellStyle name="kg 7" xfId="6054" xr:uid="{00000000-0005-0000-0000-00007A1D0000}"/>
    <cellStyle name="kg 8" xfId="6055" xr:uid="{00000000-0005-0000-0000-00007B1D0000}"/>
    <cellStyle name="kg 9" xfId="6056" xr:uid="{00000000-0005-0000-0000-00007C1D0000}"/>
    <cellStyle name="KIB" xfId="11768" xr:uid="{00000000-0005-0000-0000-00007D1D0000}"/>
    <cellStyle name="ʟ" xfId="6057" xr:uid="{00000000-0005-0000-0000-00007E1D0000}"/>
    <cellStyle name="ℓ" xfId="6058" xr:uid="{00000000-0005-0000-0000-00007F1D0000}"/>
    <cellStyle name="L`" xfId="6059" xr:uid="{00000000-0005-0000-0000-0000801D0000}"/>
    <cellStyle name="Labels - 유형3" xfId="11769" xr:uid="{00000000-0005-0000-0000-0000811D0000}"/>
    <cellStyle name="left" xfId="6060" xr:uid="{00000000-0005-0000-0000-0000821D0000}"/>
    <cellStyle name="left 2" xfId="11770" xr:uid="{00000000-0005-0000-0000-0000831D0000}"/>
    <cellStyle name="Linked Cell" xfId="6061" xr:uid="{00000000-0005-0000-0000-0000841D0000}"/>
    <cellStyle name="Linked Cell 2" xfId="11771" xr:uid="{00000000-0005-0000-0000-0000851D0000}"/>
    <cellStyle name="Linked Cells" xfId="6062" xr:uid="{00000000-0005-0000-0000-0000861D0000}"/>
    <cellStyle name="Locked" xfId="11772" xr:uid="{00000000-0005-0000-0000-0000871D0000}"/>
    <cellStyle name="loo" xfId="6063" xr:uid="{00000000-0005-0000-0000-0000881D0000}"/>
    <cellStyle name="M" xfId="6064" xr:uid="{00000000-0005-0000-0000-0000891D0000}"/>
    <cellStyle name="M 10" xfId="6065" xr:uid="{00000000-0005-0000-0000-00008A1D0000}"/>
    <cellStyle name="M 11" xfId="6066" xr:uid="{00000000-0005-0000-0000-00008B1D0000}"/>
    <cellStyle name="M 12" xfId="6067" xr:uid="{00000000-0005-0000-0000-00008C1D0000}"/>
    <cellStyle name="M 13" xfId="6068" xr:uid="{00000000-0005-0000-0000-00008D1D0000}"/>
    <cellStyle name="M 14" xfId="6069" xr:uid="{00000000-0005-0000-0000-00008E1D0000}"/>
    <cellStyle name="M 15" xfId="6070" xr:uid="{00000000-0005-0000-0000-00008F1D0000}"/>
    <cellStyle name="M 16" xfId="6071" xr:uid="{00000000-0005-0000-0000-0000901D0000}"/>
    <cellStyle name="M 17" xfId="6072" xr:uid="{00000000-0005-0000-0000-0000911D0000}"/>
    <cellStyle name="M 18" xfId="6073" xr:uid="{00000000-0005-0000-0000-0000921D0000}"/>
    <cellStyle name="M 19" xfId="6074" xr:uid="{00000000-0005-0000-0000-0000931D0000}"/>
    <cellStyle name="M 2" xfId="6075" xr:uid="{00000000-0005-0000-0000-0000941D0000}"/>
    <cellStyle name="M 2 10" xfId="6076" xr:uid="{00000000-0005-0000-0000-0000951D0000}"/>
    <cellStyle name="M 2 11" xfId="6077" xr:uid="{00000000-0005-0000-0000-0000961D0000}"/>
    <cellStyle name="M 2 2" xfId="6078" xr:uid="{00000000-0005-0000-0000-0000971D0000}"/>
    <cellStyle name="M 2 3" xfId="6079" xr:uid="{00000000-0005-0000-0000-0000981D0000}"/>
    <cellStyle name="M 2 4" xfId="6080" xr:uid="{00000000-0005-0000-0000-0000991D0000}"/>
    <cellStyle name="M 2 5" xfId="6081" xr:uid="{00000000-0005-0000-0000-00009A1D0000}"/>
    <cellStyle name="M 2 6" xfId="6082" xr:uid="{00000000-0005-0000-0000-00009B1D0000}"/>
    <cellStyle name="M 2 7" xfId="6083" xr:uid="{00000000-0005-0000-0000-00009C1D0000}"/>
    <cellStyle name="M 2 8" xfId="6084" xr:uid="{00000000-0005-0000-0000-00009D1D0000}"/>
    <cellStyle name="M 2 9" xfId="6085" xr:uid="{00000000-0005-0000-0000-00009E1D0000}"/>
    <cellStyle name="M 20" xfId="6086" xr:uid="{00000000-0005-0000-0000-00009F1D0000}"/>
    <cellStyle name="M 21" xfId="6087" xr:uid="{00000000-0005-0000-0000-0000A01D0000}"/>
    <cellStyle name="M 22" xfId="6088" xr:uid="{00000000-0005-0000-0000-0000A11D0000}"/>
    <cellStyle name="M 23" xfId="6089" xr:uid="{00000000-0005-0000-0000-0000A21D0000}"/>
    <cellStyle name="M 24" xfId="6090" xr:uid="{00000000-0005-0000-0000-0000A31D0000}"/>
    <cellStyle name="M 25" xfId="6091" xr:uid="{00000000-0005-0000-0000-0000A41D0000}"/>
    <cellStyle name="M 26" xfId="6092" xr:uid="{00000000-0005-0000-0000-0000A51D0000}"/>
    <cellStyle name="M 3" xfId="6093" xr:uid="{00000000-0005-0000-0000-0000A61D0000}"/>
    <cellStyle name="M 3 2" xfId="6094" xr:uid="{00000000-0005-0000-0000-0000A71D0000}"/>
    <cellStyle name="M 4" xfId="6095" xr:uid="{00000000-0005-0000-0000-0000A81D0000}"/>
    <cellStyle name="M 5" xfId="6096" xr:uid="{00000000-0005-0000-0000-0000A91D0000}"/>
    <cellStyle name="M 6" xfId="6097" xr:uid="{00000000-0005-0000-0000-0000AA1D0000}"/>
    <cellStyle name="M 7" xfId="6098" xr:uid="{00000000-0005-0000-0000-0000AB1D0000}"/>
    <cellStyle name="M 8" xfId="6099" xr:uid="{00000000-0005-0000-0000-0000AC1D0000}"/>
    <cellStyle name="M 9" xfId="6100" xr:uid="{00000000-0005-0000-0000-0000AD1D0000}"/>
    <cellStyle name="M2" xfId="6101" xr:uid="{00000000-0005-0000-0000-0000AE1D0000}"/>
    <cellStyle name="M2 10" xfId="6102" xr:uid="{00000000-0005-0000-0000-0000AF1D0000}"/>
    <cellStyle name="M2 11" xfId="6103" xr:uid="{00000000-0005-0000-0000-0000B01D0000}"/>
    <cellStyle name="M2 12" xfId="6104" xr:uid="{00000000-0005-0000-0000-0000B11D0000}"/>
    <cellStyle name="M2 13" xfId="6105" xr:uid="{00000000-0005-0000-0000-0000B21D0000}"/>
    <cellStyle name="M2 14" xfId="6106" xr:uid="{00000000-0005-0000-0000-0000B31D0000}"/>
    <cellStyle name="M2 15" xfId="6107" xr:uid="{00000000-0005-0000-0000-0000B41D0000}"/>
    <cellStyle name="M2 16" xfId="6108" xr:uid="{00000000-0005-0000-0000-0000B51D0000}"/>
    <cellStyle name="M2 17" xfId="6109" xr:uid="{00000000-0005-0000-0000-0000B61D0000}"/>
    <cellStyle name="M2 18" xfId="6110" xr:uid="{00000000-0005-0000-0000-0000B71D0000}"/>
    <cellStyle name="M2 19" xfId="6111" xr:uid="{00000000-0005-0000-0000-0000B81D0000}"/>
    <cellStyle name="M2 2" xfId="6112" xr:uid="{00000000-0005-0000-0000-0000B91D0000}"/>
    <cellStyle name="M2 2 10" xfId="6113" xr:uid="{00000000-0005-0000-0000-0000BA1D0000}"/>
    <cellStyle name="M2 2 11" xfId="6114" xr:uid="{00000000-0005-0000-0000-0000BB1D0000}"/>
    <cellStyle name="M2 2 2" xfId="6115" xr:uid="{00000000-0005-0000-0000-0000BC1D0000}"/>
    <cellStyle name="M2 2 3" xfId="6116" xr:uid="{00000000-0005-0000-0000-0000BD1D0000}"/>
    <cellStyle name="M2 2 4" xfId="6117" xr:uid="{00000000-0005-0000-0000-0000BE1D0000}"/>
    <cellStyle name="M2 2 5" xfId="6118" xr:uid="{00000000-0005-0000-0000-0000BF1D0000}"/>
    <cellStyle name="M2 2 6" xfId="6119" xr:uid="{00000000-0005-0000-0000-0000C01D0000}"/>
    <cellStyle name="M2 2 7" xfId="6120" xr:uid="{00000000-0005-0000-0000-0000C11D0000}"/>
    <cellStyle name="M2 2 8" xfId="6121" xr:uid="{00000000-0005-0000-0000-0000C21D0000}"/>
    <cellStyle name="M2 2 9" xfId="6122" xr:uid="{00000000-0005-0000-0000-0000C31D0000}"/>
    <cellStyle name="M2 20" xfId="6123" xr:uid="{00000000-0005-0000-0000-0000C41D0000}"/>
    <cellStyle name="M2 21" xfId="6124" xr:uid="{00000000-0005-0000-0000-0000C51D0000}"/>
    <cellStyle name="M2 22" xfId="6125" xr:uid="{00000000-0005-0000-0000-0000C61D0000}"/>
    <cellStyle name="M2 23" xfId="6126" xr:uid="{00000000-0005-0000-0000-0000C71D0000}"/>
    <cellStyle name="M2 24" xfId="6127" xr:uid="{00000000-0005-0000-0000-0000C81D0000}"/>
    <cellStyle name="M2 25" xfId="6128" xr:uid="{00000000-0005-0000-0000-0000C91D0000}"/>
    <cellStyle name="M2 26" xfId="6129" xr:uid="{00000000-0005-0000-0000-0000CA1D0000}"/>
    <cellStyle name="M2 3" xfId="6130" xr:uid="{00000000-0005-0000-0000-0000CB1D0000}"/>
    <cellStyle name="M2 3 2" xfId="6131" xr:uid="{00000000-0005-0000-0000-0000CC1D0000}"/>
    <cellStyle name="M2 4" xfId="6132" xr:uid="{00000000-0005-0000-0000-0000CD1D0000}"/>
    <cellStyle name="M2 5" xfId="6133" xr:uid="{00000000-0005-0000-0000-0000CE1D0000}"/>
    <cellStyle name="M2 6" xfId="6134" xr:uid="{00000000-0005-0000-0000-0000CF1D0000}"/>
    <cellStyle name="M2 7" xfId="6135" xr:uid="{00000000-0005-0000-0000-0000D01D0000}"/>
    <cellStyle name="M2 8" xfId="6136" xr:uid="{00000000-0005-0000-0000-0000D11D0000}"/>
    <cellStyle name="M2 9" xfId="6137" xr:uid="{00000000-0005-0000-0000-0000D21D0000}"/>
    <cellStyle name="M3" xfId="6138" xr:uid="{00000000-0005-0000-0000-0000D31D0000}"/>
    <cellStyle name="M3 10" xfId="6139" xr:uid="{00000000-0005-0000-0000-0000D41D0000}"/>
    <cellStyle name="M3 11" xfId="6140" xr:uid="{00000000-0005-0000-0000-0000D51D0000}"/>
    <cellStyle name="M3 12" xfId="6141" xr:uid="{00000000-0005-0000-0000-0000D61D0000}"/>
    <cellStyle name="M3 13" xfId="6142" xr:uid="{00000000-0005-0000-0000-0000D71D0000}"/>
    <cellStyle name="M3 14" xfId="6143" xr:uid="{00000000-0005-0000-0000-0000D81D0000}"/>
    <cellStyle name="M3 15" xfId="6144" xr:uid="{00000000-0005-0000-0000-0000D91D0000}"/>
    <cellStyle name="M3 16" xfId="6145" xr:uid="{00000000-0005-0000-0000-0000DA1D0000}"/>
    <cellStyle name="M3 17" xfId="6146" xr:uid="{00000000-0005-0000-0000-0000DB1D0000}"/>
    <cellStyle name="M3 18" xfId="6147" xr:uid="{00000000-0005-0000-0000-0000DC1D0000}"/>
    <cellStyle name="M3 19" xfId="6148" xr:uid="{00000000-0005-0000-0000-0000DD1D0000}"/>
    <cellStyle name="M3 2" xfId="6149" xr:uid="{00000000-0005-0000-0000-0000DE1D0000}"/>
    <cellStyle name="M3 2 10" xfId="6150" xr:uid="{00000000-0005-0000-0000-0000DF1D0000}"/>
    <cellStyle name="M3 2 11" xfId="6151" xr:uid="{00000000-0005-0000-0000-0000E01D0000}"/>
    <cellStyle name="M3 2 2" xfId="6152" xr:uid="{00000000-0005-0000-0000-0000E11D0000}"/>
    <cellStyle name="M3 2 3" xfId="6153" xr:uid="{00000000-0005-0000-0000-0000E21D0000}"/>
    <cellStyle name="M3 2 4" xfId="6154" xr:uid="{00000000-0005-0000-0000-0000E31D0000}"/>
    <cellStyle name="M3 2 5" xfId="6155" xr:uid="{00000000-0005-0000-0000-0000E41D0000}"/>
    <cellStyle name="M3 2 6" xfId="6156" xr:uid="{00000000-0005-0000-0000-0000E51D0000}"/>
    <cellStyle name="M3 2 7" xfId="6157" xr:uid="{00000000-0005-0000-0000-0000E61D0000}"/>
    <cellStyle name="M3 2 8" xfId="6158" xr:uid="{00000000-0005-0000-0000-0000E71D0000}"/>
    <cellStyle name="M3 2 9" xfId="6159" xr:uid="{00000000-0005-0000-0000-0000E81D0000}"/>
    <cellStyle name="M3 20" xfId="6160" xr:uid="{00000000-0005-0000-0000-0000E91D0000}"/>
    <cellStyle name="M3 21" xfId="6161" xr:uid="{00000000-0005-0000-0000-0000EA1D0000}"/>
    <cellStyle name="M3 22" xfId="6162" xr:uid="{00000000-0005-0000-0000-0000EB1D0000}"/>
    <cellStyle name="M3 23" xfId="6163" xr:uid="{00000000-0005-0000-0000-0000EC1D0000}"/>
    <cellStyle name="M3 24" xfId="6164" xr:uid="{00000000-0005-0000-0000-0000ED1D0000}"/>
    <cellStyle name="M3 25" xfId="6165" xr:uid="{00000000-0005-0000-0000-0000EE1D0000}"/>
    <cellStyle name="M3 26" xfId="6166" xr:uid="{00000000-0005-0000-0000-0000EF1D0000}"/>
    <cellStyle name="M3 3" xfId="6167" xr:uid="{00000000-0005-0000-0000-0000F01D0000}"/>
    <cellStyle name="M3 3 2" xfId="6168" xr:uid="{00000000-0005-0000-0000-0000F11D0000}"/>
    <cellStyle name="M3 4" xfId="6169" xr:uid="{00000000-0005-0000-0000-0000F21D0000}"/>
    <cellStyle name="M3 5" xfId="6170" xr:uid="{00000000-0005-0000-0000-0000F31D0000}"/>
    <cellStyle name="M3 6" xfId="6171" xr:uid="{00000000-0005-0000-0000-0000F41D0000}"/>
    <cellStyle name="M3 7" xfId="6172" xr:uid="{00000000-0005-0000-0000-0000F51D0000}"/>
    <cellStyle name="M3 8" xfId="6173" xr:uid="{00000000-0005-0000-0000-0000F61D0000}"/>
    <cellStyle name="M3 9" xfId="6174" xr:uid="{00000000-0005-0000-0000-0000F71D0000}"/>
    <cellStyle name="Midtitle" xfId="6175" xr:uid="{00000000-0005-0000-0000-0000F81D0000}"/>
    <cellStyle name="Midtitle 2" xfId="11773" xr:uid="{00000000-0005-0000-0000-0000F91D0000}"/>
    <cellStyle name="Migliaia (0)_ELE-MTO" xfId="11774" xr:uid="{00000000-0005-0000-0000-0000FA1D0000}"/>
    <cellStyle name="Milliers [0]_Arabian Spec" xfId="6176" xr:uid="{00000000-0005-0000-0000-0000FB1D0000}"/>
    <cellStyle name="Milliers_Arabian Spec" xfId="6177" xr:uid="{00000000-0005-0000-0000-0000FC1D0000}"/>
    <cellStyle name="mma_CASH &amp; DSO" xfId="6178" xr:uid="{00000000-0005-0000-0000-0000FD1D0000}"/>
    <cellStyle name="Model" xfId="6179" xr:uid="{00000000-0005-0000-0000-0000FE1D0000}"/>
    <cellStyle name="Model 2" xfId="11775" xr:uid="{00000000-0005-0000-0000-0000FF1D0000}"/>
    <cellStyle name="Mon?aire [0]_Arabian Spec" xfId="6180" xr:uid="{00000000-0005-0000-0000-0000001E0000}"/>
    <cellStyle name="Mon?aire_Arabian Spec" xfId="6181" xr:uid="{00000000-0005-0000-0000-0000011E0000}"/>
    <cellStyle name="Moneda [0]_Capacidad ORILEO" xfId="11776" xr:uid="{00000000-0005-0000-0000-0000021E0000}"/>
    <cellStyle name="Moneda_Capacidad ORILEO" xfId="11777" xr:uid="{00000000-0005-0000-0000-0000031E0000}"/>
    <cellStyle name="Monétaire [0]_CTC" xfId="6182" xr:uid="{00000000-0005-0000-0000-0000041E0000}"/>
    <cellStyle name="Monétaire_CTC" xfId="6183" xr:uid="{00000000-0005-0000-0000-0000051E0000}"/>
    <cellStyle name="MS_Arabic" xfId="11778" xr:uid="{00000000-0005-0000-0000-0000061E0000}"/>
    <cellStyle name="n" xfId="6184" xr:uid="{00000000-0005-0000-0000-0000071E0000}"/>
    <cellStyle name="Neutral" xfId="6185" xr:uid="{00000000-0005-0000-0000-0000081E0000}"/>
    <cellStyle name="Neutral 2" xfId="11779" xr:uid="{00000000-0005-0000-0000-0000091E0000}"/>
    <cellStyle name="NEW정렬" xfId="6186" xr:uid="{00000000-0005-0000-0000-00000A1E0000}"/>
    <cellStyle name="no dec" xfId="6187" xr:uid="{00000000-0005-0000-0000-00000B1E0000}"/>
    <cellStyle name="nohs" xfId="6188" xr:uid="{00000000-0005-0000-0000-00000C1E0000}"/>
    <cellStyle name="Norma`" xfId="11780" xr:uid="{00000000-0005-0000-0000-00000D1E0000}"/>
    <cellStyle name="normal" xfId="6189" xr:uid="{00000000-0005-0000-0000-00000E1E0000}"/>
    <cellStyle name="Normal - Style1" xfId="6190" xr:uid="{00000000-0005-0000-0000-00000F1E0000}"/>
    <cellStyle name="Normal - Style1 10" xfId="6191" xr:uid="{00000000-0005-0000-0000-0000101E0000}"/>
    <cellStyle name="Normal - Style1 11" xfId="6192" xr:uid="{00000000-0005-0000-0000-0000111E0000}"/>
    <cellStyle name="Normal - Style1 12" xfId="6193" xr:uid="{00000000-0005-0000-0000-0000121E0000}"/>
    <cellStyle name="Normal - Style1 13" xfId="6194" xr:uid="{00000000-0005-0000-0000-0000131E0000}"/>
    <cellStyle name="Normal - Style1 14" xfId="6195" xr:uid="{00000000-0005-0000-0000-0000141E0000}"/>
    <cellStyle name="Normal - Style1 15" xfId="6196" xr:uid="{00000000-0005-0000-0000-0000151E0000}"/>
    <cellStyle name="Normal - Style1 16" xfId="6197" xr:uid="{00000000-0005-0000-0000-0000161E0000}"/>
    <cellStyle name="Normal - Style1 17" xfId="6198" xr:uid="{00000000-0005-0000-0000-0000171E0000}"/>
    <cellStyle name="Normal - Style1 18" xfId="6199" xr:uid="{00000000-0005-0000-0000-0000181E0000}"/>
    <cellStyle name="Normal - Style1 19" xfId="6200" xr:uid="{00000000-0005-0000-0000-0000191E0000}"/>
    <cellStyle name="Normal - Style1 2" xfId="6201" xr:uid="{00000000-0005-0000-0000-00001A1E0000}"/>
    <cellStyle name="Normal - Style1 2 2" xfId="11783" xr:uid="{00000000-0005-0000-0000-00001B1E0000}"/>
    <cellStyle name="Normal - Style1 20" xfId="6202" xr:uid="{00000000-0005-0000-0000-00001C1E0000}"/>
    <cellStyle name="Normal - Style1 21" xfId="6203" xr:uid="{00000000-0005-0000-0000-00001D1E0000}"/>
    <cellStyle name="Normal - Style1 22" xfId="6204" xr:uid="{00000000-0005-0000-0000-00001E1E0000}"/>
    <cellStyle name="Normal - Style1 23" xfId="6205" xr:uid="{00000000-0005-0000-0000-00001F1E0000}"/>
    <cellStyle name="Normal - Style1 24" xfId="6206" xr:uid="{00000000-0005-0000-0000-0000201E0000}"/>
    <cellStyle name="Normal - Style1 25" xfId="6207" xr:uid="{00000000-0005-0000-0000-0000211E0000}"/>
    <cellStyle name="Normal - Style1 26" xfId="6208" xr:uid="{00000000-0005-0000-0000-0000221E0000}"/>
    <cellStyle name="Normal - Style1 27" xfId="6209" xr:uid="{00000000-0005-0000-0000-0000231E0000}"/>
    <cellStyle name="Normal - Style1 28" xfId="6210" xr:uid="{00000000-0005-0000-0000-0000241E0000}"/>
    <cellStyle name="Normal - Style1 29" xfId="6211" xr:uid="{00000000-0005-0000-0000-0000251E0000}"/>
    <cellStyle name="Normal - Style1 3" xfId="6212" xr:uid="{00000000-0005-0000-0000-0000261E0000}"/>
    <cellStyle name="Normal - Style1 3 2" xfId="11784" xr:uid="{00000000-0005-0000-0000-0000271E0000}"/>
    <cellStyle name="Normal - Style1 30" xfId="6213" xr:uid="{00000000-0005-0000-0000-0000281E0000}"/>
    <cellStyle name="Normal - Style1 31" xfId="6214" xr:uid="{00000000-0005-0000-0000-0000291E0000}"/>
    <cellStyle name="Normal - Style1 32" xfId="6215" xr:uid="{00000000-0005-0000-0000-00002A1E0000}"/>
    <cellStyle name="Normal - Style1 33" xfId="11782" xr:uid="{00000000-0005-0000-0000-00002B1E0000}"/>
    <cellStyle name="Normal - Style1 33 2" xfId="12603" xr:uid="{00000000-0005-0000-0000-00002C1E0000}"/>
    <cellStyle name="Normal - Style1 33 2 2" xfId="12771" xr:uid="{00000000-0005-0000-0000-00002D1E0000}"/>
    <cellStyle name="Normal - Style1 33 3" xfId="12687" xr:uid="{00000000-0005-0000-0000-00002E1E0000}"/>
    <cellStyle name="Normal - Style1 34" xfId="12294" xr:uid="{00000000-0005-0000-0000-00002F1E0000}"/>
    <cellStyle name="Normal - Style1 34 2" xfId="12612" xr:uid="{00000000-0005-0000-0000-0000301E0000}"/>
    <cellStyle name="Normal - Style1 34 2 2" xfId="12780" xr:uid="{00000000-0005-0000-0000-0000311E0000}"/>
    <cellStyle name="Normal - Style1 34 3" xfId="12696" xr:uid="{00000000-0005-0000-0000-0000321E0000}"/>
    <cellStyle name="Normal - Style1 4" xfId="6216" xr:uid="{00000000-0005-0000-0000-0000331E0000}"/>
    <cellStyle name="Normal - Style1 5" xfId="6217" xr:uid="{00000000-0005-0000-0000-0000341E0000}"/>
    <cellStyle name="Normal - Style1 6" xfId="6218" xr:uid="{00000000-0005-0000-0000-0000351E0000}"/>
    <cellStyle name="Normal - Style1 7" xfId="6219" xr:uid="{00000000-0005-0000-0000-0000361E0000}"/>
    <cellStyle name="Normal - Style1 8" xfId="6220" xr:uid="{00000000-0005-0000-0000-0000371E0000}"/>
    <cellStyle name="Normal - Style1 9" xfId="6221" xr:uid="{00000000-0005-0000-0000-0000381E0000}"/>
    <cellStyle name="Normal - Style1_6.0 S. Intercon PR (Block-1)-IFC (10-0115)" xfId="11785" xr:uid="{00000000-0005-0000-0000-0000391E0000}"/>
    <cellStyle name="Normal - Style2" xfId="6222" xr:uid="{00000000-0005-0000-0000-00003A1E0000}"/>
    <cellStyle name="Normal - Style3" xfId="6223" xr:uid="{00000000-0005-0000-0000-00003B1E0000}"/>
    <cellStyle name="Normal - Style4" xfId="6224" xr:uid="{00000000-0005-0000-0000-00003C1E0000}"/>
    <cellStyle name="Normal - Style5" xfId="6225" xr:uid="{00000000-0005-0000-0000-00003D1E0000}"/>
    <cellStyle name="Normal - Style6" xfId="6226" xr:uid="{00000000-0005-0000-0000-00003E1E0000}"/>
    <cellStyle name="Normal - Style7" xfId="6227" xr:uid="{00000000-0005-0000-0000-00003F1E0000}"/>
    <cellStyle name="Normal - Style8" xfId="6228" xr:uid="{00000000-0005-0000-0000-0000401E0000}"/>
    <cellStyle name="Normal - 유형1" xfId="6229" xr:uid="{00000000-0005-0000-0000-0000411E0000}"/>
    <cellStyle name="normal 2" xfId="11786" xr:uid="{00000000-0005-0000-0000-0000421E0000}"/>
    <cellStyle name="Normal 3" xfId="11787" xr:uid="{00000000-0005-0000-0000-0000431E0000}"/>
    <cellStyle name="Normal 4" xfId="11788" xr:uid="{00000000-0005-0000-0000-0000441E0000}"/>
    <cellStyle name="normal 5" xfId="11781" xr:uid="{00000000-0005-0000-0000-0000451E0000}"/>
    <cellStyle name="normal 6" xfId="12293" xr:uid="{00000000-0005-0000-0000-0000461E0000}"/>
    <cellStyle name="Normal Bold" xfId="11789" xr:uid="{00000000-0005-0000-0000-0000471E0000}"/>
    <cellStyle name="Normal_ " xfId="11790" xr:uid="{00000000-0005-0000-0000-0000481E0000}"/>
    <cellStyle name="Normale_gen" xfId="11791" xr:uid="{00000000-0005-0000-0000-0000491E0000}"/>
    <cellStyle name="Note" xfId="6230" xr:uid="{00000000-0005-0000-0000-00004A1E0000}"/>
    <cellStyle name="Note 2" xfId="11792" xr:uid="{00000000-0005-0000-0000-00004B1E0000}"/>
    <cellStyle name="Notiz" xfId="11793" xr:uid="{00000000-0005-0000-0000-00004C1E0000}"/>
    <cellStyle name="O" xfId="6231" xr:uid="{00000000-0005-0000-0000-00004D1E0000}"/>
    <cellStyle name="OD" xfId="6232" xr:uid="{00000000-0005-0000-0000-00004E1E0000}"/>
    <cellStyle name="Œ…?æ맖?e [0.00]_laroux" xfId="6233" xr:uid="{00000000-0005-0000-0000-00004F1E0000}"/>
    <cellStyle name="Œ…?æ맖?e_laroux" xfId="6234" xr:uid="{00000000-0005-0000-0000-0000501E0000}"/>
    <cellStyle name="Œ…‹æØ‚è [0.00]_guyan" xfId="6235" xr:uid="{00000000-0005-0000-0000-0000511E0000}"/>
    <cellStyle name="Œ…‹æØ‚è_guyan" xfId="6236" xr:uid="{00000000-0005-0000-0000-0000521E0000}"/>
    <cellStyle name="oft Excel]_x000d__x000a_Comment=The open=/f lines load custom functions into the Paste Function list._x000d__x000a_Maximized=3_x000d__x000a_AutoFormat=" xfId="6237" xr:uid="{00000000-0005-0000-0000-0000531E0000}"/>
    <cellStyle name="oft Excel]_x000d__x000a_Comment=The open=/f lines load custom functions into the Paste Function list._x000d__x000a_Maximized=3_x000d__x000a_AutoFormat= 2" xfId="11794" xr:uid="{00000000-0005-0000-0000-0000541E0000}"/>
    <cellStyle name="oh" xfId="6238" xr:uid="{00000000-0005-0000-0000-0000551E0000}"/>
    <cellStyle name="omma [0]_Mktg Prog" xfId="11795" xr:uid="{00000000-0005-0000-0000-0000561E0000}"/>
    <cellStyle name="ormal_Sheet1_1" xfId="11796" xr:uid="{00000000-0005-0000-0000-0000571E0000}"/>
    <cellStyle name="Output" xfId="6239" xr:uid="{00000000-0005-0000-0000-0000581E0000}"/>
    <cellStyle name="Output 2" xfId="11797" xr:uid="{00000000-0005-0000-0000-0000591E0000}"/>
    <cellStyle name="p time]_x000d__x000a_time-zone-subsection=japan_x000d__x000a_save-on-exit=yes_x000d__x000a_show-log=no_x000d__x000a_updates=single_x000d__x000a_authorization=m" xfId="11798" xr:uid="{00000000-0005-0000-0000-00005A1E0000}"/>
    <cellStyle name="PE_1월" xfId="6240" xr:uid="{00000000-0005-0000-0000-00005B1E0000}"/>
    <cellStyle name="per.style" xfId="6241" xr:uid="{00000000-0005-0000-0000-00005C1E0000}"/>
    <cellStyle name="Percent" xfId="6242" xr:uid="{00000000-0005-0000-0000-00005D1E0000}"/>
    <cellStyle name="Percent [2]" xfId="6243" xr:uid="{00000000-0005-0000-0000-00005E1E0000}"/>
    <cellStyle name="Percent [2] 2" xfId="11800" xr:uid="{00000000-0005-0000-0000-00005F1E0000}"/>
    <cellStyle name="Percent 10" xfId="6244" xr:uid="{00000000-0005-0000-0000-0000601E0000}"/>
    <cellStyle name="Percent 11" xfId="6245" xr:uid="{00000000-0005-0000-0000-0000611E0000}"/>
    <cellStyle name="Percent 12" xfId="6246" xr:uid="{00000000-0005-0000-0000-0000621E0000}"/>
    <cellStyle name="Percent 13" xfId="6247" xr:uid="{00000000-0005-0000-0000-0000631E0000}"/>
    <cellStyle name="Percent 14" xfId="6248" xr:uid="{00000000-0005-0000-0000-0000641E0000}"/>
    <cellStyle name="Percent 15" xfId="6249" xr:uid="{00000000-0005-0000-0000-0000651E0000}"/>
    <cellStyle name="Percent 16" xfId="6250" xr:uid="{00000000-0005-0000-0000-0000661E0000}"/>
    <cellStyle name="Percent 17" xfId="6251" xr:uid="{00000000-0005-0000-0000-0000671E0000}"/>
    <cellStyle name="Percent 18" xfId="6252" xr:uid="{00000000-0005-0000-0000-0000681E0000}"/>
    <cellStyle name="Percent 19" xfId="6253" xr:uid="{00000000-0005-0000-0000-0000691E0000}"/>
    <cellStyle name="Percent 2" xfId="6254" xr:uid="{00000000-0005-0000-0000-00006A1E0000}"/>
    <cellStyle name="Percent 20" xfId="6255" xr:uid="{00000000-0005-0000-0000-00006B1E0000}"/>
    <cellStyle name="Percent 21" xfId="6256" xr:uid="{00000000-0005-0000-0000-00006C1E0000}"/>
    <cellStyle name="Percent 22" xfId="6257" xr:uid="{00000000-0005-0000-0000-00006D1E0000}"/>
    <cellStyle name="Percent 23" xfId="6258" xr:uid="{00000000-0005-0000-0000-00006E1E0000}"/>
    <cellStyle name="Percent 24" xfId="6259" xr:uid="{00000000-0005-0000-0000-00006F1E0000}"/>
    <cellStyle name="Percent 25" xfId="6260" xr:uid="{00000000-0005-0000-0000-0000701E0000}"/>
    <cellStyle name="Percent 26" xfId="6261" xr:uid="{00000000-0005-0000-0000-0000711E0000}"/>
    <cellStyle name="Percent 27" xfId="6262" xr:uid="{00000000-0005-0000-0000-0000721E0000}"/>
    <cellStyle name="Percent 28" xfId="6263" xr:uid="{00000000-0005-0000-0000-0000731E0000}"/>
    <cellStyle name="Percent 29" xfId="6264" xr:uid="{00000000-0005-0000-0000-0000741E0000}"/>
    <cellStyle name="Percent 3" xfId="6265" xr:uid="{00000000-0005-0000-0000-0000751E0000}"/>
    <cellStyle name="Percent 30" xfId="6266" xr:uid="{00000000-0005-0000-0000-0000761E0000}"/>
    <cellStyle name="Percent 31" xfId="6267" xr:uid="{00000000-0005-0000-0000-0000771E0000}"/>
    <cellStyle name="Percent 32" xfId="6268" xr:uid="{00000000-0005-0000-0000-0000781E0000}"/>
    <cellStyle name="Percent 33" xfId="11799" xr:uid="{00000000-0005-0000-0000-0000791E0000}"/>
    <cellStyle name="Percent 34" xfId="12295" xr:uid="{00000000-0005-0000-0000-00007A1E0000}"/>
    <cellStyle name="Percent 4" xfId="6269" xr:uid="{00000000-0005-0000-0000-00007B1E0000}"/>
    <cellStyle name="Percent 5" xfId="6270" xr:uid="{00000000-0005-0000-0000-00007C1E0000}"/>
    <cellStyle name="Percent 6" xfId="6271" xr:uid="{00000000-0005-0000-0000-00007D1E0000}"/>
    <cellStyle name="Percent 7" xfId="6272" xr:uid="{00000000-0005-0000-0000-00007E1E0000}"/>
    <cellStyle name="Percent 8" xfId="6273" xr:uid="{00000000-0005-0000-0000-00007F1E0000}"/>
    <cellStyle name="Percent 9" xfId="6274" xr:uid="{00000000-0005-0000-0000-0000801E0000}"/>
    <cellStyle name="Percent_(적봉계단참고)360-08.부대공사" xfId="6275" xr:uid="{00000000-0005-0000-0000-0000811E0000}"/>
    <cellStyle name="pricing" xfId="6276" xr:uid="{00000000-0005-0000-0000-0000821E0000}"/>
    <cellStyle name="PSChar" xfId="6277" xr:uid="{00000000-0005-0000-0000-0000831E0000}"/>
    <cellStyle name="Q1" xfId="6278" xr:uid="{00000000-0005-0000-0000-0000841E0000}"/>
    <cellStyle name="Q4" xfId="6279" xr:uid="{00000000-0005-0000-0000-0000851E0000}"/>
    <cellStyle name="Red Title" xfId="11801" xr:uid="{00000000-0005-0000-0000-0000861E0000}"/>
    <cellStyle name="Reset  - 유형7" xfId="11802" xr:uid="{00000000-0005-0000-0000-0000871E0000}"/>
    <cellStyle name="RevList" xfId="6280" xr:uid="{00000000-0005-0000-0000-0000881E0000}"/>
    <cellStyle name="RevList 2" xfId="11803" xr:uid="{00000000-0005-0000-0000-0000891E0000}"/>
    <cellStyle name="rld Wide" xfId="11804" xr:uid="{00000000-0005-0000-0000-00008A1E0000}"/>
    <cellStyle name="s" xfId="6281" xr:uid="{00000000-0005-0000-0000-00008B1E0000}"/>
    <cellStyle name="S " xfId="6282" xr:uid="{00000000-0005-0000-0000-00008C1E0000}"/>
    <cellStyle name="S  2" xfId="6283" xr:uid="{00000000-0005-0000-0000-00008D1E0000}"/>
    <cellStyle name="s]_x000d__x000a_run=c:\Hedgehog\app31.exe_x000d__x000a_spooler=yes_x000d__x000a_load=_x000d__x000a_run=_x000d__x000a_Beep=yes_x000d__x000a_NullPort=None_x000d__x000a_BorderWidth=3_x000d__x000a_CursorBlinkRate=530_x000d__x000a_D" xfId="6284" xr:uid="{00000000-0005-0000-0000-00008E1E0000}"/>
    <cellStyle name="Schlecht" xfId="11805" xr:uid="{00000000-0005-0000-0000-00008F1E0000}"/>
    <cellStyle name="sh" xfId="6285" xr:uid="{00000000-0005-0000-0000-0000901E0000}"/>
    <cellStyle name="Sheet1 (5)" xfId="6286" xr:uid="{00000000-0005-0000-0000-0000911E0000}"/>
    <cellStyle name="ssh" xfId="6287" xr:uid="{00000000-0005-0000-0000-0000921E0000}"/>
    <cellStyle name="STANDARD" xfId="6288" xr:uid="{00000000-0005-0000-0000-0000931E0000}"/>
    <cellStyle name="Standard 2" xfId="11806" xr:uid="{00000000-0005-0000-0000-0000941E0000}"/>
    <cellStyle name="Standard_2_SCPP" xfId="11807" xr:uid="{00000000-0005-0000-0000-0000951E0000}"/>
    <cellStyle name="STD" xfId="6289" xr:uid="{00000000-0005-0000-0000-0000961E0000}"/>
    <cellStyle name="subhead" xfId="6290" xr:uid="{00000000-0005-0000-0000-0000971E0000}"/>
    <cellStyle name="subhead 2" xfId="11808" xr:uid="{00000000-0005-0000-0000-0000981E0000}"/>
    <cellStyle name="Subtotal" xfId="6291" xr:uid="{00000000-0005-0000-0000-0000991E0000}"/>
    <cellStyle name="Subtotal 2" xfId="11809" xr:uid="{00000000-0005-0000-0000-00009A1E0000}"/>
    <cellStyle name="T_1화 [0]_PLDT_2화 [0]_PLDT_N_x000c_통화 [0]_PRICE" xfId="6292" xr:uid="{00000000-0005-0000-0000-00009B1E0000}"/>
    <cellStyle name="T_1화 [0]_PLDT_2화 [0]_PLDT_N_x000c_통화 [0]_PRICE 10" xfId="6293" xr:uid="{00000000-0005-0000-0000-00009C1E0000}"/>
    <cellStyle name="T_1화 [0]_PLDT_2화 [0]_PLDT_N_x000c_통화 [0]_PRICE 11" xfId="6294" xr:uid="{00000000-0005-0000-0000-00009D1E0000}"/>
    <cellStyle name="T_1화 [0]_PLDT_2화 [0]_PLDT_N_x000c_통화 [0]_PRICE 12" xfId="6295" xr:uid="{00000000-0005-0000-0000-00009E1E0000}"/>
    <cellStyle name="T_1화 [0]_PLDT_2화 [0]_PLDT_N_x000c_통화 [0]_PRICE 13" xfId="6296" xr:uid="{00000000-0005-0000-0000-00009F1E0000}"/>
    <cellStyle name="T_1화 [0]_PLDT_2화 [0]_PLDT_N_x000c_통화 [0]_PRICE 14" xfId="6297" xr:uid="{00000000-0005-0000-0000-0000A01E0000}"/>
    <cellStyle name="T_1화 [0]_PLDT_2화 [0]_PLDT_N_x000c_통화 [0]_PRICE 15" xfId="6298" xr:uid="{00000000-0005-0000-0000-0000A11E0000}"/>
    <cellStyle name="T_1화 [0]_PLDT_2화 [0]_PLDT_N_x000c_통화 [0]_PRICE 16" xfId="6299" xr:uid="{00000000-0005-0000-0000-0000A21E0000}"/>
    <cellStyle name="T_1화 [0]_PLDT_2화 [0]_PLDT_N_x000c_통화 [0]_PRICE 17" xfId="6300" xr:uid="{00000000-0005-0000-0000-0000A31E0000}"/>
    <cellStyle name="T_1화 [0]_PLDT_2화 [0]_PLDT_N_x000c_통화 [0]_PRICE 18" xfId="6301" xr:uid="{00000000-0005-0000-0000-0000A41E0000}"/>
    <cellStyle name="T_1화 [0]_PLDT_2화 [0]_PLDT_N_x000c_통화 [0]_PRICE 19" xfId="6302" xr:uid="{00000000-0005-0000-0000-0000A51E0000}"/>
    <cellStyle name="T_1화 [0]_PLDT_2화 [0]_PLDT_N_x000c_통화 [0]_PRICE 2" xfId="6303" xr:uid="{00000000-0005-0000-0000-0000A61E0000}"/>
    <cellStyle name="T_1화 [0]_PLDT_2화 [0]_PLDT_N_x000c_통화 [0]_PRICE 20" xfId="6304" xr:uid="{00000000-0005-0000-0000-0000A71E0000}"/>
    <cellStyle name="T_1화 [0]_PLDT_2화 [0]_PLDT_N_x000c_통화 [0]_PRICE 21" xfId="6305" xr:uid="{00000000-0005-0000-0000-0000A81E0000}"/>
    <cellStyle name="T_1화 [0]_PLDT_2화 [0]_PLDT_N_x000c_통화 [0]_PRICE 22" xfId="6306" xr:uid="{00000000-0005-0000-0000-0000A91E0000}"/>
    <cellStyle name="T_1화 [0]_PLDT_2화 [0]_PLDT_N_x000c_통화 [0]_PRICE 23" xfId="6307" xr:uid="{00000000-0005-0000-0000-0000AA1E0000}"/>
    <cellStyle name="T_1화 [0]_PLDT_2화 [0]_PLDT_N_x000c_통화 [0]_PRICE 24" xfId="6308" xr:uid="{00000000-0005-0000-0000-0000AB1E0000}"/>
    <cellStyle name="T_1화 [0]_PLDT_2화 [0]_PLDT_N_x000c_통화 [0]_PRICE 25" xfId="6309" xr:uid="{00000000-0005-0000-0000-0000AC1E0000}"/>
    <cellStyle name="T_1화 [0]_PLDT_2화 [0]_PLDT_N_x000c_통화 [0]_PRICE 26" xfId="6310" xr:uid="{00000000-0005-0000-0000-0000AD1E0000}"/>
    <cellStyle name="T_1화 [0]_PLDT_2화 [0]_PLDT_N_x000c_통화 [0]_PRICE 27" xfId="6311" xr:uid="{00000000-0005-0000-0000-0000AE1E0000}"/>
    <cellStyle name="T_1화 [0]_PLDT_2화 [0]_PLDT_N_x000c_통화 [0]_PRICE 28" xfId="6312" xr:uid="{00000000-0005-0000-0000-0000AF1E0000}"/>
    <cellStyle name="T_1화 [0]_PLDT_2화 [0]_PLDT_N_x000c_통화 [0]_PRICE 29" xfId="6313" xr:uid="{00000000-0005-0000-0000-0000B01E0000}"/>
    <cellStyle name="T_1화 [0]_PLDT_2화 [0]_PLDT_N_x000c_통화 [0]_PRICE 3" xfId="6314" xr:uid="{00000000-0005-0000-0000-0000B11E0000}"/>
    <cellStyle name="T_1화 [0]_PLDT_2화 [0]_PLDT_N_x000c_통화 [0]_PRICE 30" xfId="6315" xr:uid="{00000000-0005-0000-0000-0000B21E0000}"/>
    <cellStyle name="T_1화 [0]_PLDT_2화 [0]_PLDT_N_x000c_통화 [0]_PRICE 31" xfId="6316" xr:uid="{00000000-0005-0000-0000-0000B31E0000}"/>
    <cellStyle name="T_1화 [0]_PLDT_2화 [0]_PLDT_N_x000c_통화 [0]_PRICE 32" xfId="6317" xr:uid="{00000000-0005-0000-0000-0000B41E0000}"/>
    <cellStyle name="T_1화 [0]_PLDT_2화 [0]_PLDT_N_x000c_통화 [0]_PRICE 33" xfId="6318" xr:uid="{00000000-0005-0000-0000-0000B51E0000}"/>
    <cellStyle name="T_1화 [0]_PLDT_2화 [0]_PLDT_N_x000c_통화 [0]_PRICE 34" xfId="6319" xr:uid="{00000000-0005-0000-0000-0000B61E0000}"/>
    <cellStyle name="T_1화 [0]_PLDT_2화 [0]_PLDT_N_x000c_통화 [0]_PRICE 35" xfId="6320" xr:uid="{00000000-0005-0000-0000-0000B71E0000}"/>
    <cellStyle name="T_1화 [0]_PLDT_2화 [0]_PLDT_N_x000c_통화 [0]_PRICE 36" xfId="6321" xr:uid="{00000000-0005-0000-0000-0000B81E0000}"/>
    <cellStyle name="T_1화 [0]_PLDT_2화 [0]_PLDT_N_x000c_통화 [0]_PRICE 37" xfId="6322" xr:uid="{00000000-0005-0000-0000-0000B91E0000}"/>
    <cellStyle name="T_1화 [0]_PLDT_2화 [0]_PLDT_N_x000c_통화 [0]_PRICE 38" xfId="6323" xr:uid="{00000000-0005-0000-0000-0000BA1E0000}"/>
    <cellStyle name="T_1화 [0]_PLDT_2화 [0]_PLDT_N_x000c_통화 [0]_PRICE 39" xfId="6324" xr:uid="{00000000-0005-0000-0000-0000BB1E0000}"/>
    <cellStyle name="T_1화 [0]_PLDT_2화 [0]_PLDT_N_x000c_통화 [0]_PRICE 4" xfId="6325" xr:uid="{00000000-0005-0000-0000-0000BC1E0000}"/>
    <cellStyle name="T_1화 [0]_PLDT_2화 [0]_PLDT_N_x000c_통화 [0]_PRICE 40" xfId="6326" xr:uid="{00000000-0005-0000-0000-0000BD1E0000}"/>
    <cellStyle name="T_1화 [0]_PLDT_2화 [0]_PLDT_N_x000c_통화 [0]_PRICE 5" xfId="6327" xr:uid="{00000000-0005-0000-0000-0000BE1E0000}"/>
    <cellStyle name="T_1화 [0]_PLDT_2화 [0]_PLDT_N_x000c_통화 [0]_PRICE 6" xfId="6328" xr:uid="{00000000-0005-0000-0000-0000BF1E0000}"/>
    <cellStyle name="T_1화 [0]_PLDT_2화 [0]_PLDT_N_x000c_통화 [0]_PRICE 7" xfId="6329" xr:uid="{00000000-0005-0000-0000-0000C01E0000}"/>
    <cellStyle name="T_1화 [0]_PLDT_2화 [0]_PLDT_N_x000c_통화 [0]_PRICE 8" xfId="6330" xr:uid="{00000000-0005-0000-0000-0000C11E0000}"/>
    <cellStyle name="T_1화 [0]_PLDT_2화 [0]_PLDT_N_x000c_통화 [0]_PRICE 9" xfId="6331" xr:uid="{00000000-0005-0000-0000-0000C21E0000}"/>
    <cellStyle name="t1" xfId="6332" xr:uid="{00000000-0005-0000-0000-0000C31E0000}"/>
    <cellStyle name="Table  - 유형6" xfId="11810" xr:uid="{00000000-0005-0000-0000-0000C41E0000}"/>
    <cellStyle name="testtitle" xfId="6333" xr:uid="{00000000-0005-0000-0000-0000C51E0000}"/>
    <cellStyle name="testtitle 2" xfId="11811" xr:uid="{00000000-0005-0000-0000-0000C61E0000}"/>
    <cellStyle name="þ_x001d_ð'&amp;Oy?Hy9_x0008__x000f__x0007_æ_x0007__x0007__x0001__x0001_" xfId="6334" xr:uid="{00000000-0005-0000-0000-0000C71E0000}"/>
    <cellStyle name="þ_x001d_ð'&amp;Oy?Hy9_x0008_E_x000c_￠_x000d__x0007__x0001__x0001_" xfId="6335" xr:uid="{00000000-0005-0000-0000-0000C81E0000}"/>
    <cellStyle name="Title" xfId="6336" xr:uid="{00000000-0005-0000-0000-0000C91E0000}"/>
    <cellStyle name="Title  - 유형1" xfId="11813" xr:uid="{00000000-0005-0000-0000-0000CA1E0000}"/>
    <cellStyle name="title [1]" xfId="6337" xr:uid="{00000000-0005-0000-0000-0000CB1E0000}"/>
    <cellStyle name="title [2]" xfId="6338" xr:uid="{00000000-0005-0000-0000-0000CC1E0000}"/>
    <cellStyle name="Title 2" xfId="11812" xr:uid="{00000000-0005-0000-0000-0000CD1E0000}"/>
    <cellStyle name="Title 3" xfId="12296" xr:uid="{00000000-0005-0000-0000-0000CE1E0000}"/>
    <cellStyle name="Title_00. General_IFR" xfId="11814" xr:uid="{00000000-0005-0000-0000-0000CF1E0000}"/>
    <cellStyle name="ton" xfId="6339" xr:uid="{00000000-0005-0000-0000-0000D01E0000}"/>
    <cellStyle name="Total" xfId="6340" xr:uid="{00000000-0005-0000-0000-0000D11E0000}"/>
    <cellStyle name="Total 10" xfId="6341" xr:uid="{00000000-0005-0000-0000-0000D21E0000}"/>
    <cellStyle name="Total 11" xfId="6342" xr:uid="{00000000-0005-0000-0000-0000D31E0000}"/>
    <cellStyle name="Total 12" xfId="6343" xr:uid="{00000000-0005-0000-0000-0000D41E0000}"/>
    <cellStyle name="Total 13" xfId="6344" xr:uid="{00000000-0005-0000-0000-0000D51E0000}"/>
    <cellStyle name="Total 14" xfId="6345" xr:uid="{00000000-0005-0000-0000-0000D61E0000}"/>
    <cellStyle name="Total 15" xfId="6346" xr:uid="{00000000-0005-0000-0000-0000D71E0000}"/>
    <cellStyle name="Total 16" xfId="6347" xr:uid="{00000000-0005-0000-0000-0000D81E0000}"/>
    <cellStyle name="Total 17" xfId="6348" xr:uid="{00000000-0005-0000-0000-0000D91E0000}"/>
    <cellStyle name="Total 18" xfId="6349" xr:uid="{00000000-0005-0000-0000-0000DA1E0000}"/>
    <cellStyle name="Total 19" xfId="6350" xr:uid="{00000000-0005-0000-0000-0000DB1E0000}"/>
    <cellStyle name="Total 2" xfId="6351" xr:uid="{00000000-0005-0000-0000-0000DC1E0000}"/>
    <cellStyle name="Total 20" xfId="6352" xr:uid="{00000000-0005-0000-0000-0000DD1E0000}"/>
    <cellStyle name="Total 21" xfId="6353" xr:uid="{00000000-0005-0000-0000-0000DE1E0000}"/>
    <cellStyle name="Total 22" xfId="6354" xr:uid="{00000000-0005-0000-0000-0000DF1E0000}"/>
    <cellStyle name="Total 23" xfId="6355" xr:uid="{00000000-0005-0000-0000-0000E01E0000}"/>
    <cellStyle name="Total 24" xfId="6356" xr:uid="{00000000-0005-0000-0000-0000E11E0000}"/>
    <cellStyle name="Total 25" xfId="6357" xr:uid="{00000000-0005-0000-0000-0000E21E0000}"/>
    <cellStyle name="Total 26" xfId="6358" xr:uid="{00000000-0005-0000-0000-0000E31E0000}"/>
    <cellStyle name="Total 27" xfId="6359" xr:uid="{00000000-0005-0000-0000-0000E41E0000}"/>
    <cellStyle name="Total 28" xfId="6360" xr:uid="{00000000-0005-0000-0000-0000E51E0000}"/>
    <cellStyle name="Total 29" xfId="6361" xr:uid="{00000000-0005-0000-0000-0000E61E0000}"/>
    <cellStyle name="Total 3" xfId="6362" xr:uid="{00000000-0005-0000-0000-0000E71E0000}"/>
    <cellStyle name="Total 30" xfId="6363" xr:uid="{00000000-0005-0000-0000-0000E81E0000}"/>
    <cellStyle name="Total 31" xfId="6364" xr:uid="{00000000-0005-0000-0000-0000E91E0000}"/>
    <cellStyle name="Total 32" xfId="6365" xr:uid="{00000000-0005-0000-0000-0000EA1E0000}"/>
    <cellStyle name="Total 33" xfId="11815" xr:uid="{00000000-0005-0000-0000-0000EB1E0000}"/>
    <cellStyle name="Total 4" xfId="6366" xr:uid="{00000000-0005-0000-0000-0000EC1E0000}"/>
    <cellStyle name="Total 5" xfId="6367" xr:uid="{00000000-0005-0000-0000-0000ED1E0000}"/>
    <cellStyle name="Total 6" xfId="6368" xr:uid="{00000000-0005-0000-0000-0000EE1E0000}"/>
    <cellStyle name="Total 7" xfId="6369" xr:uid="{00000000-0005-0000-0000-0000EF1E0000}"/>
    <cellStyle name="Total 8" xfId="6370" xr:uid="{00000000-0005-0000-0000-0000F01E0000}"/>
    <cellStyle name="Total 9" xfId="6371" xr:uid="{00000000-0005-0000-0000-0000F11E0000}"/>
    <cellStyle name="TotCol - 유형5" xfId="11816" xr:uid="{00000000-0005-0000-0000-0000F21E0000}"/>
    <cellStyle name="TotRow - 유형4" xfId="11817" xr:uid="{00000000-0005-0000-0000-0000F31E0000}"/>
    <cellStyle name="Überschrift" xfId="11818" xr:uid="{00000000-0005-0000-0000-0000F41E0000}"/>
    <cellStyle name="Überschrift 1" xfId="11819" xr:uid="{00000000-0005-0000-0000-0000F51E0000}"/>
    <cellStyle name="Überschrift 2" xfId="11820" xr:uid="{00000000-0005-0000-0000-0000F61E0000}"/>
    <cellStyle name="Überschrift 3" xfId="11821" xr:uid="{00000000-0005-0000-0000-0000F71E0000}"/>
    <cellStyle name="Überschrift 4" xfId="11822" xr:uid="{00000000-0005-0000-0000-0000F81E0000}"/>
    <cellStyle name="Überschrift_DGS PJ 구조계산서 양식" xfId="11823" xr:uid="{00000000-0005-0000-0000-0000F91E0000}"/>
    <cellStyle name="UM" xfId="6372" xr:uid="{00000000-0005-0000-0000-0000FA1E0000}"/>
    <cellStyle name="UM 2" xfId="6373" xr:uid="{00000000-0005-0000-0000-0000FB1E0000}"/>
    <cellStyle name="UM 2 2" xfId="6374" xr:uid="{00000000-0005-0000-0000-0000FC1E0000}"/>
    <cellStyle name="UM 2 2 2" xfId="6375" xr:uid="{00000000-0005-0000-0000-0000FD1E0000}"/>
    <cellStyle name="UM 2 3" xfId="6376" xr:uid="{00000000-0005-0000-0000-0000FE1E0000}"/>
    <cellStyle name="UM 2 3 2" xfId="6377" xr:uid="{00000000-0005-0000-0000-0000FF1E0000}"/>
    <cellStyle name="UM 2 4" xfId="6378" xr:uid="{00000000-0005-0000-0000-0000001F0000}"/>
    <cellStyle name="UM 3" xfId="6379" xr:uid="{00000000-0005-0000-0000-0000011F0000}"/>
    <cellStyle name="UM 3 2" xfId="6380" xr:uid="{00000000-0005-0000-0000-0000021F0000}"/>
    <cellStyle name="UM 4" xfId="6381" xr:uid="{00000000-0005-0000-0000-0000031F0000}"/>
    <cellStyle name="UM 4 2" xfId="6382" xr:uid="{00000000-0005-0000-0000-0000041F0000}"/>
    <cellStyle name="UM 5" xfId="6383" xr:uid="{00000000-0005-0000-0000-0000051F0000}"/>
    <cellStyle name="UM 5 2" xfId="6384" xr:uid="{00000000-0005-0000-0000-0000061F0000}"/>
    <cellStyle name="UM 6" xfId="6385" xr:uid="{00000000-0005-0000-0000-0000071F0000}"/>
    <cellStyle name="ǜ화 [0]" xfId="6386" xr:uid="{00000000-0005-0000-0000-0000081F0000}"/>
    <cellStyle name="ǜ화 [0] 10" xfId="6387" xr:uid="{00000000-0005-0000-0000-0000091F0000}"/>
    <cellStyle name="ǜ화 [0] 11" xfId="6388" xr:uid="{00000000-0005-0000-0000-00000A1F0000}"/>
    <cellStyle name="ǜ화 [0] 12" xfId="6389" xr:uid="{00000000-0005-0000-0000-00000B1F0000}"/>
    <cellStyle name="ǜ화 [0] 13" xfId="6390" xr:uid="{00000000-0005-0000-0000-00000C1F0000}"/>
    <cellStyle name="ǜ화 [0] 14" xfId="6391" xr:uid="{00000000-0005-0000-0000-00000D1F0000}"/>
    <cellStyle name="ǜ화 [0] 15" xfId="6392" xr:uid="{00000000-0005-0000-0000-00000E1F0000}"/>
    <cellStyle name="ǜ화 [0] 16" xfId="6393" xr:uid="{00000000-0005-0000-0000-00000F1F0000}"/>
    <cellStyle name="ǜ화 [0] 17" xfId="6394" xr:uid="{00000000-0005-0000-0000-0000101F0000}"/>
    <cellStyle name="ǜ화 [0] 18" xfId="6395" xr:uid="{00000000-0005-0000-0000-0000111F0000}"/>
    <cellStyle name="ǜ화 [0] 19" xfId="6396" xr:uid="{00000000-0005-0000-0000-0000121F0000}"/>
    <cellStyle name="ǜ화 [0] 2" xfId="6397" xr:uid="{00000000-0005-0000-0000-0000131F0000}"/>
    <cellStyle name="ǜ화 [0] 20" xfId="6398" xr:uid="{00000000-0005-0000-0000-0000141F0000}"/>
    <cellStyle name="ǜ화 [0] 21" xfId="6399" xr:uid="{00000000-0005-0000-0000-0000151F0000}"/>
    <cellStyle name="ǜ화 [0] 22" xfId="6400" xr:uid="{00000000-0005-0000-0000-0000161F0000}"/>
    <cellStyle name="ǜ화 [0] 23" xfId="6401" xr:uid="{00000000-0005-0000-0000-0000171F0000}"/>
    <cellStyle name="ǜ화 [0] 24" xfId="6402" xr:uid="{00000000-0005-0000-0000-0000181F0000}"/>
    <cellStyle name="ǜ화 [0] 25" xfId="6403" xr:uid="{00000000-0005-0000-0000-0000191F0000}"/>
    <cellStyle name="ǜ화 [0] 26" xfId="6404" xr:uid="{00000000-0005-0000-0000-00001A1F0000}"/>
    <cellStyle name="ǜ화 [0] 27" xfId="6405" xr:uid="{00000000-0005-0000-0000-00001B1F0000}"/>
    <cellStyle name="ǜ화 [0] 28" xfId="6406" xr:uid="{00000000-0005-0000-0000-00001C1F0000}"/>
    <cellStyle name="ǜ화 [0] 29" xfId="6407" xr:uid="{00000000-0005-0000-0000-00001D1F0000}"/>
    <cellStyle name="ǜ화 [0] 3" xfId="6408" xr:uid="{00000000-0005-0000-0000-00001E1F0000}"/>
    <cellStyle name="ǜ화 [0] 30" xfId="6409" xr:uid="{00000000-0005-0000-0000-00001F1F0000}"/>
    <cellStyle name="ǜ화 [0] 31" xfId="6410" xr:uid="{00000000-0005-0000-0000-0000201F0000}"/>
    <cellStyle name="ǜ화 [0] 4" xfId="6411" xr:uid="{00000000-0005-0000-0000-0000211F0000}"/>
    <cellStyle name="ǜ화 [0] 5" xfId="6412" xr:uid="{00000000-0005-0000-0000-0000221F0000}"/>
    <cellStyle name="ǜ화 [0] 6" xfId="6413" xr:uid="{00000000-0005-0000-0000-0000231F0000}"/>
    <cellStyle name="ǜ화 [0] 7" xfId="6414" xr:uid="{00000000-0005-0000-0000-0000241F0000}"/>
    <cellStyle name="ǜ화 [0] 8" xfId="6415" xr:uid="{00000000-0005-0000-0000-0000251F0000}"/>
    <cellStyle name="ǜ화 [0] 9" xfId="6416" xr:uid="{00000000-0005-0000-0000-0000261F0000}"/>
    <cellStyle name="Verknüpfte Zelle" xfId="11824" xr:uid="{00000000-0005-0000-0000-0000271F0000}"/>
    <cellStyle name="W?rung [0]_Compiling Utility Macros" xfId="6417" xr:uid="{00000000-0005-0000-0000-0000281F0000}"/>
    <cellStyle name="W?rung_Compiling Utility Macros" xfId="6418" xr:uid="{00000000-0005-0000-0000-0000291F0000}"/>
    <cellStyle name="Warnender Text" xfId="11825" xr:uid="{00000000-0005-0000-0000-00002A1F0000}"/>
    <cellStyle name="Warning Text" xfId="6419" xr:uid="{00000000-0005-0000-0000-00002B1F0000}"/>
    <cellStyle name="Warning Text 2" xfId="11826" xr:uid="{00000000-0005-0000-0000-00002C1F0000}"/>
    <cellStyle name="wrap" xfId="6420" xr:uid="{00000000-0005-0000-0000-00002D1F0000}"/>
    <cellStyle name="wrap 2" xfId="11827" xr:uid="{00000000-0005-0000-0000-00002E1F0000}"/>
    <cellStyle name="_x0008_z" xfId="6421" xr:uid="{00000000-0005-0000-0000-00002F1F0000}"/>
    <cellStyle name="Zelle überprüfen" xfId="11828" xr:uid="{00000000-0005-0000-0000-0000301F0000}"/>
    <cellStyle name="Βασικό_GT1-KOMOTINI" xfId="11829" xr:uid="{00000000-0005-0000-0000-0000311F0000}"/>
    <cellStyle name="μU¿¡ ¿A´A CIAIÆU¸μAⓒ" xfId="6422" xr:uid="{00000000-0005-0000-0000-0000321F0000}"/>
    <cellStyle name="|?ドE" xfId="6423" xr:uid="{00000000-0005-0000-0000-0000331F0000}"/>
    <cellStyle name="가" xfId="11830" xr:uid="{00000000-0005-0000-0000-0000341F0000}"/>
    <cellStyle name="가운데" xfId="6424" xr:uid="{00000000-0005-0000-0000-0000351F0000}"/>
    <cellStyle name="訶택?12월당월" xfId="6425" xr:uid="{00000000-0005-0000-0000-0000361F0000}"/>
    <cellStyle name="訶택?부문별" xfId="6426" xr:uid="{00000000-0005-0000-0000-0000371F0000}"/>
    <cellStyle name="강조색1 10" xfId="6427" xr:uid="{00000000-0005-0000-0000-0000381F0000}"/>
    <cellStyle name="강조색1 11" xfId="6428" xr:uid="{00000000-0005-0000-0000-0000391F0000}"/>
    <cellStyle name="강조색1 12" xfId="12496" xr:uid="{00000000-0005-0000-0000-00003A1F0000}"/>
    <cellStyle name="강조색1 2" xfId="6429" xr:uid="{00000000-0005-0000-0000-00003B1F0000}"/>
    <cellStyle name="강조색1 2 2" xfId="11832" xr:uid="{00000000-0005-0000-0000-00003C1F0000}"/>
    <cellStyle name="강조색1 2 3" xfId="11833" xr:uid="{00000000-0005-0000-0000-00003D1F0000}"/>
    <cellStyle name="강조색1 2 4" xfId="11834" xr:uid="{00000000-0005-0000-0000-00003E1F0000}"/>
    <cellStyle name="강조색1 2 5" xfId="11831" xr:uid="{00000000-0005-0000-0000-00003F1F0000}"/>
    <cellStyle name="강조색1 2_2.Load_PR01_20131113_문정일수정" xfId="11835" xr:uid="{00000000-0005-0000-0000-0000401F0000}"/>
    <cellStyle name="강조색1 3" xfId="6430" xr:uid="{00000000-0005-0000-0000-0000411F0000}"/>
    <cellStyle name="강조색1 3 2" xfId="11836" xr:uid="{00000000-0005-0000-0000-0000421F0000}"/>
    <cellStyle name="강조색1 4" xfId="6431" xr:uid="{00000000-0005-0000-0000-0000431F0000}"/>
    <cellStyle name="강조색1 5" xfId="6432" xr:uid="{00000000-0005-0000-0000-0000441F0000}"/>
    <cellStyle name="강조색1 6" xfId="6433" xr:uid="{00000000-0005-0000-0000-0000451F0000}"/>
    <cellStyle name="강조색1 7" xfId="6434" xr:uid="{00000000-0005-0000-0000-0000461F0000}"/>
    <cellStyle name="강조색1 8" xfId="6435" xr:uid="{00000000-0005-0000-0000-0000471F0000}"/>
    <cellStyle name="강조색1 9" xfId="6436" xr:uid="{00000000-0005-0000-0000-0000481F0000}"/>
    <cellStyle name="강조색2 10" xfId="6437" xr:uid="{00000000-0005-0000-0000-0000491F0000}"/>
    <cellStyle name="강조색2 11" xfId="6438" xr:uid="{00000000-0005-0000-0000-00004A1F0000}"/>
    <cellStyle name="강조색2 12" xfId="12497" xr:uid="{00000000-0005-0000-0000-00004B1F0000}"/>
    <cellStyle name="강조색2 2" xfId="6439" xr:uid="{00000000-0005-0000-0000-00004C1F0000}"/>
    <cellStyle name="강조색2 2 2" xfId="11838" xr:uid="{00000000-0005-0000-0000-00004D1F0000}"/>
    <cellStyle name="강조색2 2 3" xfId="11839" xr:uid="{00000000-0005-0000-0000-00004E1F0000}"/>
    <cellStyle name="강조색2 2 4" xfId="11840" xr:uid="{00000000-0005-0000-0000-00004F1F0000}"/>
    <cellStyle name="강조색2 2 5" xfId="11837" xr:uid="{00000000-0005-0000-0000-0000501F0000}"/>
    <cellStyle name="강조색2 2_2.Load_PR01_20131113_문정일수정" xfId="11841" xr:uid="{00000000-0005-0000-0000-0000511F0000}"/>
    <cellStyle name="강조색2 3" xfId="6440" xr:uid="{00000000-0005-0000-0000-0000521F0000}"/>
    <cellStyle name="강조색2 3 2" xfId="11842" xr:uid="{00000000-0005-0000-0000-0000531F0000}"/>
    <cellStyle name="강조색2 4" xfId="6441" xr:uid="{00000000-0005-0000-0000-0000541F0000}"/>
    <cellStyle name="강조색2 5" xfId="6442" xr:uid="{00000000-0005-0000-0000-0000551F0000}"/>
    <cellStyle name="강조색2 6" xfId="6443" xr:uid="{00000000-0005-0000-0000-0000561F0000}"/>
    <cellStyle name="강조색2 7" xfId="6444" xr:uid="{00000000-0005-0000-0000-0000571F0000}"/>
    <cellStyle name="강조색2 8" xfId="6445" xr:uid="{00000000-0005-0000-0000-0000581F0000}"/>
    <cellStyle name="강조색2 9" xfId="6446" xr:uid="{00000000-0005-0000-0000-0000591F0000}"/>
    <cellStyle name="강조색3 10" xfId="6447" xr:uid="{00000000-0005-0000-0000-00005A1F0000}"/>
    <cellStyle name="강조색3 11" xfId="6448" xr:uid="{00000000-0005-0000-0000-00005B1F0000}"/>
    <cellStyle name="강조색3 12" xfId="12498" xr:uid="{00000000-0005-0000-0000-00005C1F0000}"/>
    <cellStyle name="강조색3 2" xfId="6449" xr:uid="{00000000-0005-0000-0000-00005D1F0000}"/>
    <cellStyle name="강조색3 2 2" xfId="11844" xr:uid="{00000000-0005-0000-0000-00005E1F0000}"/>
    <cellStyle name="강조색3 2 3" xfId="11845" xr:uid="{00000000-0005-0000-0000-00005F1F0000}"/>
    <cellStyle name="강조색3 2 4" xfId="11846" xr:uid="{00000000-0005-0000-0000-0000601F0000}"/>
    <cellStyle name="강조색3 2 5" xfId="11843" xr:uid="{00000000-0005-0000-0000-0000611F0000}"/>
    <cellStyle name="강조색3 2_2.Load_PR01_20131113_문정일수정" xfId="11847" xr:uid="{00000000-0005-0000-0000-0000621F0000}"/>
    <cellStyle name="강조색3 3" xfId="6450" xr:uid="{00000000-0005-0000-0000-0000631F0000}"/>
    <cellStyle name="강조색3 3 2" xfId="11848" xr:uid="{00000000-0005-0000-0000-0000641F0000}"/>
    <cellStyle name="강조색3 4" xfId="6451" xr:uid="{00000000-0005-0000-0000-0000651F0000}"/>
    <cellStyle name="강조색3 5" xfId="6452" xr:uid="{00000000-0005-0000-0000-0000661F0000}"/>
    <cellStyle name="강조색3 6" xfId="6453" xr:uid="{00000000-0005-0000-0000-0000671F0000}"/>
    <cellStyle name="강조색3 7" xfId="6454" xr:uid="{00000000-0005-0000-0000-0000681F0000}"/>
    <cellStyle name="강조색3 8" xfId="6455" xr:uid="{00000000-0005-0000-0000-0000691F0000}"/>
    <cellStyle name="강조색3 9" xfId="6456" xr:uid="{00000000-0005-0000-0000-00006A1F0000}"/>
    <cellStyle name="강조색4 10" xfId="6457" xr:uid="{00000000-0005-0000-0000-00006B1F0000}"/>
    <cellStyle name="강조색4 11" xfId="6458" xr:uid="{00000000-0005-0000-0000-00006C1F0000}"/>
    <cellStyle name="강조색4 12" xfId="12499" xr:uid="{00000000-0005-0000-0000-00006D1F0000}"/>
    <cellStyle name="강조색4 2" xfId="6459" xr:uid="{00000000-0005-0000-0000-00006E1F0000}"/>
    <cellStyle name="강조색4 2 2" xfId="11850" xr:uid="{00000000-0005-0000-0000-00006F1F0000}"/>
    <cellStyle name="강조색4 2 3" xfId="11851" xr:uid="{00000000-0005-0000-0000-0000701F0000}"/>
    <cellStyle name="강조색4 2 4" xfId="11852" xr:uid="{00000000-0005-0000-0000-0000711F0000}"/>
    <cellStyle name="강조색4 2 5" xfId="11849" xr:uid="{00000000-0005-0000-0000-0000721F0000}"/>
    <cellStyle name="강조색4 2_2.Load_PR01_20131113_문정일수정" xfId="11853" xr:uid="{00000000-0005-0000-0000-0000731F0000}"/>
    <cellStyle name="강조색4 3" xfId="6460" xr:uid="{00000000-0005-0000-0000-0000741F0000}"/>
    <cellStyle name="강조색4 3 2" xfId="11854" xr:uid="{00000000-0005-0000-0000-0000751F0000}"/>
    <cellStyle name="강조색4 4" xfId="6461" xr:uid="{00000000-0005-0000-0000-0000761F0000}"/>
    <cellStyle name="강조색4 5" xfId="6462" xr:uid="{00000000-0005-0000-0000-0000771F0000}"/>
    <cellStyle name="강조색4 6" xfId="6463" xr:uid="{00000000-0005-0000-0000-0000781F0000}"/>
    <cellStyle name="강조색4 7" xfId="6464" xr:uid="{00000000-0005-0000-0000-0000791F0000}"/>
    <cellStyle name="강조색4 8" xfId="6465" xr:uid="{00000000-0005-0000-0000-00007A1F0000}"/>
    <cellStyle name="강조색4 9" xfId="6466" xr:uid="{00000000-0005-0000-0000-00007B1F0000}"/>
    <cellStyle name="강조색5 10" xfId="6467" xr:uid="{00000000-0005-0000-0000-00007C1F0000}"/>
    <cellStyle name="강조색5 11" xfId="6468" xr:uid="{00000000-0005-0000-0000-00007D1F0000}"/>
    <cellStyle name="강조색5 12" xfId="12500" xr:uid="{00000000-0005-0000-0000-00007E1F0000}"/>
    <cellStyle name="강조색5 2" xfId="6469" xr:uid="{00000000-0005-0000-0000-00007F1F0000}"/>
    <cellStyle name="강조색5 2 2" xfId="11856" xr:uid="{00000000-0005-0000-0000-0000801F0000}"/>
    <cellStyle name="강조색5 2 3" xfId="11857" xr:uid="{00000000-0005-0000-0000-0000811F0000}"/>
    <cellStyle name="강조색5 2 4" xfId="11855" xr:uid="{00000000-0005-0000-0000-0000821F0000}"/>
    <cellStyle name="강조색5 2_2.Load_PR01_20131113_문정일수정" xfId="11858" xr:uid="{00000000-0005-0000-0000-0000831F0000}"/>
    <cellStyle name="강조색5 3" xfId="6470" xr:uid="{00000000-0005-0000-0000-0000841F0000}"/>
    <cellStyle name="강조색5 3 2" xfId="11859" xr:uid="{00000000-0005-0000-0000-0000851F0000}"/>
    <cellStyle name="강조색5 4" xfId="6471" xr:uid="{00000000-0005-0000-0000-0000861F0000}"/>
    <cellStyle name="강조색5 5" xfId="6472" xr:uid="{00000000-0005-0000-0000-0000871F0000}"/>
    <cellStyle name="강조색5 6" xfId="6473" xr:uid="{00000000-0005-0000-0000-0000881F0000}"/>
    <cellStyle name="강조색5 7" xfId="6474" xr:uid="{00000000-0005-0000-0000-0000891F0000}"/>
    <cellStyle name="강조색5 8" xfId="6475" xr:uid="{00000000-0005-0000-0000-00008A1F0000}"/>
    <cellStyle name="강조색5 9" xfId="6476" xr:uid="{00000000-0005-0000-0000-00008B1F0000}"/>
    <cellStyle name="강조색6 10" xfId="6477" xr:uid="{00000000-0005-0000-0000-00008C1F0000}"/>
    <cellStyle name="강조색6 11" xfId="6478" xr:uid="{00000000-0005-0000-0000-00008D1F0000}"/>
    <cellStyle name="강조색6 12" xfId="12501" xr:uid="{00000000-0005-0000-0000-00008E1F0000}"/>
    <cellStyle name="강조색6 2" xfId="6479" xr:uid="{00000000-0005-0000-0000-00008F1F0000}"/>
    <cellStyle name="강조색6 2 2" xfId="11861" xr:uid="{00000000-0005-0000-0000-0000901F0000}"/>
    <cellStyle name="강조색6 2 3" xfId="11862" xr:uid="{00000000-0005-0000-0000-0000911F0000}"/>
    <cellStyle name="강조색6 2 4" xfId="11863" xr:uid="{00000000-0005-0000-0000-0000921F0000}"/>
    <cellStyle name="강조색6 2 5" xfId="11860" xr:uid="{00000000-0005-0000-0000-0000931F0000}"/>
    <cellStyle name="강조색6 2_2.Load_PR01_20131113_문정일수정" xfId="11864" xr:uid="{00000000-0005-0000-0000-0000941F0000}"/>
    <cellStyle name="강조색6 3" xfId="6480" xr:uid="{00000000-0005-0000-0000-0000951F0000}"/>
    <cellStyle name="강조색6 3 2" xfId="11865" xr:uid="{00000000-0005-0000-0000-0000961F0000}"/>
    <cellStyle name="강조색6 4" xfId="6481" xr:uid="{00000000-0005-0000-0000-0000971F0000}"/>
    <cellStyle name="강조색6 5" xfId="6482" xr:uid="{00000000-0005-0000-0000-0000981F0000}"/>
    <cellStyle name="강조색6 6" xfId="6483" xr:uid="{00000000-0005-0000-0000-0000991F0000}"/>
    <cellStyle name="강조색6 7" xfId="6484" xr:uid="{00000000-0005-0000-0000-00009A1F0000}"/>
    <cellStyle name="강조색6 8" xfId="6485" xr:uid="{00000000-0005-0000-0000-00009B1F0000}"/>
    <cellStyle name="강조색6 9" xfId="6486" xr:uid="{00000000-0005-0000-0000-00009C1F0000}"/>
    <cellStyle name="개" xfId="6487" xr:uid="{00000000-0005-0000-0000-00009D1F0000}"/>
    <cellStyle name="개_02-포장-1" xfId="6488" xr:uid="{00000000-0005-0000-0000-00009E1F0000}"/>
    <cellStyle name="개_03-신축-수축" xfId="6489" xr:uid="{00000000-0005-0000-0000-00009F1F0000}"/>
    <cellStyle name="개소" xfId="6490" xr:uid="{00000000-0005-0000-0000-0000A01F0000}"/>
    <cellStyle name="견적부" xfId="6491" xr:uid="{00000000-0005-0000-0000-0000A11F0000}"/>
    <cellStyle name="경고문 10" xfId="6492" xr:uid="{00000000-0005-0000-0000-0000A21F0000}"/>
    <cellStyle name="경고문 11" xfId="6493" xr:uid="{00000000-0005-0000-0000-0000A31F0000}"/>
    <cellStyle name="경고문 12" xfId="12502" xr:uid="{00000000-0005-0000-0000-0000A41F0000}"/>
    <cellStyle name="경고문 2" xfId="6494" xr:uid="{00000000-0005-0000-0000-0000A51F0000}"/>
    <cellStyle name="경고문 2 2" xfId="11867" xr:uid="{00000000-0005-0000-0000-0000A61F0000}"/>
    <cellStyle name="경고문 2 3" xfId="11868" xr:uid="{00000000-0005-0000-0000-0000A71F0000}"/>
    <cellStyle name="경고문 2 4" xfId="11866" xr:uid="{00000000-0005-0000-0000-0000A81F0000}"/>
    <cellStyle name="경고문 2_2.Load_PR01_20131113_문정일수정" xfId="11869" xr:uid="{00000000-0005-0000-0000-0000A91F0000}"/>
    <cellStyle name="경고문 3" xfId="6495" xr:uid="{00000000-0005-0000-0000-0000AA1F0000}"/>
    <cellStyle name="경고문 3 2" xfId="11870" xr:uid="{00000000-0005-0000-0000-0000AB1F0000}"/>
    <cellStyle name="경고문 4" xfId="6496" xr:uid="{00000000-0005-0000-0000-0000AC1F0000}"/>
    <cellStyle name="경고문 5" xfId="6497" xr:uid="{00000000-0005-0000-0000-0000AD1F0000}"/>
    <cellStyle name="경고문 6" xfId="6498" xr:uid="{00000000-0005-0000-0000-0000AE1F0000}"/>
    <cellStyle name="경고문 7" xfId="6499" xr:uid="{00000000-0005-0000-0000-0000AF1F0000}"/>
    <cellStyle name="경고문 8" xfId="6500" xr:uid="{00000000-0005-0000-0000-0000B01F0000}"/>
    <cellStyle name="경고문 9" xfId="6501" xr:uid="{00000000-0005-0000-0000-0000B11F0000}"/>
    <cellStyle name="계산 10" xfId="6502" xr:uid="{00000000-0005-0000-0000-0000B21F0000}"/>
    <cellStyle name="계산 10 2" xfId="6503" xr:uid="{00000000-0005-0000-0000-0000B31F0000}"/>
    <cellStyle name="계산 11" xfId="6504" xr:uid="{00000000-0005-0000-0000-0000B41F0000}"/>
    <cellStyle name="계산 11 2" xfId="6505" xr:uid="{00000000-0005-0000-0000-0000B51F0000}"/>
    <cellStyle name="계산 12" xfId="6506" xr:uid="{00000000-0005-0000-0000-0000B61F0000}"/>
    <cellStyle name="계산 12 2" xfId="6507" xr:uid="{00000000-0005-0000-0000-0000B71F0000}"/>
    <cellStyle name="계산 13" xfId="6508" xr:uid="{00000000-0005-0000-0000-0000B81F0000}"/>
    <cellStyle name="계산 13 2" xfId="6509" xr:uid="{00000000-0005-0000-0000-0000B91F0000}"/>
    <cellStyle name="계산 14" xfId="6510" xr:uid="{00000000-0005-0000-0000-0000BA1F0000}"/>
    <cellStyle name="계산 14 2" xfId="6511" xr:uid="{00000000-0005-0000-0000-0000BB1F0000}"/>
    <cellStyle name="계산 15" xfId="6512" xr:uid="{00000000-0005-0000-0000-0000BC1F0000}"/>
    <cellStyle name="계산 15 2" xfId="6513" xr:uid="{00000000-0005-0000-0000-0000BD1F0000}"/>
    <cellStyle name="계산 16" xfId="6514" xr:uid="{00000000-0005-0000-0000-0000BE1F0000}"/>
    <cellStyle name="계산 16 2" xfId="6515" xr:uid="{00000000-0005-0000-0000-0000BF1F0000}"/>
    <cellStyle name="계산 17" xfId="6516" xr:uid="{00000000-0005-0000-0000-0000C01F0000}"/>
    <cellStyle name="계산 17 2" xfId="6517" xr:uid="{00000000-0005-0000-0000-0000C11F0000}"/>
    <cellStyle name="계산 18" xfId="6518" xr:uid="{00000000-0005-0000-0000-0000C21F0000}"/>
    <cellStyle name="계산 18 2" xfId="6519" xr:uid="{00000000-0005-0000-0000-0000C31F0000}"/>
    <cellStyle name="계산 19" xfId="6520" xr:uid="{00000000-0005-0000-0000-0000C41F0000}"/>
    <cellStyle name="계산 19 2" xfId="6521" xr:uid="{00000000-0005-0000-0000-0000C51F0000}"/>
    <cellStyle name="계산 2" xfId="6522" xr:uid="{00000000-0005-0000-0000-0000C61F0000}"/>
    <cellStyle name="계산 2 10" xfId="6523" xr:uid="{00000000-0005-0000-0000-0000C71F0000}"/>
    <cellStyle name="계산 2 10 2" xfId="6524" xr:uid="{00000000-0005-0000-0000-0000C81F0000}"/>
    <cellStyle name="계산 2 11" xfId="6525" xr:uid="{00000000-0005-0000-0000-0000C91F0000}"/>
    <cellStyle name="계산 2 11 2" xfId="6526" xr:uid="{00000000-0005-0000-0000-0000CA1F0000}"/>
    <cellStyle name="계산 2 12" xfId="6527" xr:uid="{00000000-0005-0000-0000-0000CB1F0000}"/>
    <cellStyle name="계산 2 12 2" xfId="6528" xr:uid="{00000000-0005-0000-0000-0000CC1F0000}"/>
    <cellStyle name="계산 2 13" xfId="6529" xr:uid="{00000000-0005-0000-0000-0000CD1F0000}"/>
    <cellStyle name="계산 2 13 2" xfId="6530" xr:uid="{00000000-0005-0000-0000-0000CE1F0000}"/>
    <cellStyle name="계산 2 14" xfId="6531" xr:uid="{00000000-0005-0000-0000-0000CF1F0000}"/>
    <cellStyle name="계산 2 14 2" xfId="6532" xr:uid="{00000000-0005-0000-0000-0000D01F0000}"/>
    <cellStyle name="계산 2 15" xfId="6533" xr:uid="{00000000-0005-0000-0000-0000D11F0000}"/>
    <cellStyle name="계산 2 15 2" xfId="6534" xr:uid="{00000000-0005-0000-0000-0000D21F0000}"/>
    <cellStyle name="계산 2 16" xfId="6535" xr:uid="{00000000-0005-0000-0000-0000D31F0000}"/>
    <cellStyle name="계산 2 16 2" xfId="6536" xr:uid="{00000000-0005-0000-0000-0000D41F0000}"/>
    <cellStyle name="계산 2 17" xfId="6537" xr:uid="{00000000-0005-0000-0000-0000D51F0000}"/>
    <cellStyle name="계산 2 17 2" xfId="6538" xr:uid="{00000000-0005-0000-0000-0000D61F0000}"/>
    <cellStyle name="계산 2 18" xfId="6539" xr:uid="{00000000-0005-0000-0000-0000D71F0000}"/>
    <cellStyle name="계산 2 19" xfId="11871" xr:uid="{00000000-0005-0000-0000-0000D81F0000}"/>
    <cellStyle name="계산 2 2" xfId="6540" xr:uid="{00000000-0005-0000-0000-0000D91F0000}"/>
    <cellStyle name="계산 2 2 2" xfId="6541" xr:uid="{00000000-0005-0000-0000-0000DA1F0000}"/>
    <cellStyle name="계산 2 2 3" xfId="11872" xr:uid="{00000000-0005-0000-0000-0000DB1F0000}"/>
    <cellStyle name="계산 2 3" xfId="6542" xr:uid="{00000000-0005-0000-0000-0000DC1F0000}"/>
    <cellStyle name="계산 2 3 2" xfId="6543" xr:uid="{00000000-0005-0000-0000-0000DD1F0000}"/>
    <cellStyle name="계산 2 3 3" xfId="11873" xr:uid="{00000000-0005-0000-0000-0000DE1F0000}"/>
    <cellStyle name="계산 2 4" xfId="6544" xr:uid="{00000000-0005-0000-0000-0000DF1F0000}"/>
    <cellStyle name="계산 2 4 2" xfId="6545" xr:uid="{00000000-0005-0000-0000-0000E01F0000}"/>
    <cellStyle name="계산 2 4 3" xfId="11874" xr:uid="{00000000-0005-0000-0000-0000E11F0000}"/>
    <cellStyle name="계산 2 5" xfId="6546" xr:uid="{00000000-0005-0000-0000-0000E21F0000}"/>
    <cellStyle name="계산 2 5 2" xfId="6547" xr:uid="{00000000-0005-0000-0000-0000E31F0000}"/>
    <cellStyle name="계산 2 6" xfId="6548" xr:uid="{00000000-0005-0000-0000-0000E41F0000}"/>
    <cellStyle name="계산 2 6 2" xfId="6549" xr:uid="{00000000-0005-0000-0000-0000E51F0000}"/>
    <cellStyle name="계산 2 7" xfId="6550" xr:uid="{00000000-0005-0000-0000-0000E61F0000}"/>
    <cellStyle name="계산 2 7 2" xfId="6551" xr:uid="{00000000-0005-0000-0000-0000E71F0000}"/>
    <cellStyle name="계산 2 8" xfId="6552" xr:uid="{00000000-0005-0000-0000-0000E81F0000}"/>
    <cellStyle name="계산 2 8 2" xfId="6553" xr:uid="{00000000-0005-0000-0000-0000E91F0000}"/>
    <cellStyle name="계산 2 9" xfId="6554" xr:uid="{00000000-0005-0000-0000-0000EA1F0000}"/>
    <cellStyle name="계산 2 9 2" xfId="6555" xr:uid="{00000000-0005-0000-0000-0000EB1F0000}"/>
    <cellStyle name="계산 2_Gen부재풍하중_물량산정" xfId="11875" xr:uid="{00000000-0005-0000-0000-0000EC1F0000}"/>
    <cellStyle name="계산 20" xfId="6556" xr:uid="{00000000-0005-0000-0000-0000ED1F0000}"/>
    <cellStyle name="계산 21" xfId="6557" xr:uid="{00000000-0005-0000-0000-0000EE1F0000}"/>
    <cellStyle name="계산 22" xfId="12503" xr:uid="{00000000-0005-0000-0000-0000EF1F0000}"/>
    <cellStyle name="계산 23" xfId="12521" xr:uid="{00000000-0005-0000-0000-0000F01F0000}"/>
    <cellStyle name="계산 3" xfId="6558" xr:uid="{00000000-0005-0000-0000-0000F11F0000}"/>
    <cellStyle name="계산 3 10" xfId="6559" xr:uid="{00000000-0005-0000-0000-0000F21F0000}"/>
    <cellStyle name="계산 3 10 2" xfId="6560" xr:uid="{00000000-0005-0000-0000-0000F31F0000}"/>
    <cellStyle name="계산 3 11" xfId="6561" xr:uid="{00000000-0005-0000-0000-0000F41F0000}"/>
    <cellStyle name="계산 3 11 2" xfId="6562" xr:uid="{00000000-0005-0000-0000-0000F51F0000}"/>
    <cellStyle name="계산 3 12" xfId="6563" xr:uid="{00000000-0005-0000-0000-0000F61F0000}"/>
    <cellStyle name="계산 3 12 2" xfId="6564" xr:uid="{00000000-0005-0000-0000-0000F71F0000}"/>
    <cellStyle name="계산 3 13" xfId="6565" xr:uid="{00000000-0005-0000-0000-0000F81F0000}"/>
    <cellStyle name="계산 3 13 2" xfId="6566" xr:uid="{00000000-0005-0000-0000-0000F91F0000}"/>
    <cellStyle name="계산 3 14" xfId="6567" xr:uid="{00000000-0005-0000-0000-0000FA1F0000}"/>
    <cellStyle name="계산 3 14 2" xfId="6568" xr:uid="{00000000-0005-0000-0000-0000FB1F0000}"/>
    <cellStyle name="계산 3 15" xfId="6569" xr:uid="{00000000-0005-0000-0000-0000FC1F0000}"/>
    <cellStyle name="계산 3 15 2" xfId="6570" xr:uid="{00000000-0005-0000-0000-0000FD1F0000}"/>
    <cellStyle name="계산 3 16" xfId="6571" xr:uid="{00000000-0005-0000-0000-0000FE1F0000}"/>
    <cellStyle name="계산 3 16 2" xfId="6572" xr:uid="{00000000-0005-0000-0000-0000FF1F0000}"/>
    <cellStyle name="계산 3 17" xfId="6573" xr:uid="{00000000-0005-0000-0000-000000200000}"/>
    <cellStyle name="계산 3 17 2" xfId="6574" xr:uid="{00000000-0005-0000-0000-000001200000}"/>
    <cellStyle name="계산 3 18" xfId="6575" xr:uid="{00000000-0005-0000-0000-000002200000}"/>
    <cellStyle name="계산 3 19" xfId="11876" xr:uid="{00000000-0005-0000-0000-000003200000}"/>
    <cellStyle name="계산 3 2" xfId="6576" xr:uid="{00000000-0005-0000-0000-000004200000}"/>
    <cellStyle name="계산 3 2 2" xfId="6577" xr:uid="{00000000-0005-0000-0000-000005200000}"/>
    <cellStyle name="계산 3 3" xfId="6578" xr:uid="{00000000-0005-0000-0000-000006200000}"/>
    <cellStyle name="계산 3 3 2" xfId="6579" xr:uid="{00000000-0005-0000-0000-000007200000}"/>
    <cellStyle name="계산 3 4" xfId="6580" xr:uid="{00000000-0005-0000-0000-000008200000}"/>
    <cellStyle name="계산 3 4 2" xfId="6581" xr:uid="{00000000-0005-0000-0000-000009200000}"/>
    <cellStyle name="계산 3 5" xfId="6582" xr:uid="{00000000-0005-0000-0000-00000A200000}"/>
    <cellStyle name="계산 3 5 2" xfId="6583" xr:uid="{00000000-0005-0000-0000-00000B200000}"/>
    <cellStyle name="계산 3 6" xfId="6584" xr:uid="{00000000-0005-0000-0000-00000C200000}"/>
    <cellStyle name="계산 3 6 2" xfId="6585" xr:uid="{00000000-0005-0000-0000-00000D200000}"/>
    <cellStyle name="계산 3 7" xfId="6586" xr:uid="{00000000-0005-0000-0000-00000E200000}"/>
    <cellStyle name="계산 3 7 2" xfId="6587" xr:uid="{00000000-0005-0000-0000-00000F200000}"/>
    <cellStyle name="계산 3 8" xfId="6588" xr:uid="{00000000-0005-0000-0000-000010200000}"/>
    <cellStyle name="계산 3 8 2" xfId="6589" xr:uid="{00000000-0005-0000-0000-000011200000}"/>
    <cellStyle name="계산 3 9" xfId="6590" xr:uid="{00000000-0005-0000-0000-000012200000}"/>
    <cellStyle name="계산 3 9 2" xfId="6591" xr:uid="{00000000-0005-0000-0000-000013200000}"/>
    <cellStyle name="계산 4" xfId="6592" xr:uid="{00000000-0005-0000-0000-000014200000}"/>
    <cellStyle name="계산 4 2" xfId="6593" xr:uid="{00000000-0005-0000-0000-000015200000}"/>
    <cellStyle name="계산 4 2 2" xfId="6594" xr:uid="{00000000-0005-0000-0000-000016200000}"/>
    <cellStyle name="계산 4 3" xfId="6595" xr:uid="{00000000-0005-0000-0000-000017200000}"/>
    <cellStyle name="계산 4 3 2" xfId="6596" xr:uid="{00000000-0005-0000-0000-000018200000}"/>
    <cellStyle name="계산 4 4" xfId="6597" xr:uid="{00000000-0005-0000-0000-000019200000}"/>
    <cellStyle name="계산 4 4 2" xfId="6598" xr:uid="{00000000-0005-0000-0000-00001A200000}"/>
    <cellStyle name="계산 4 5" xfId="6599" xr:uid="{00000000-0005-0000-0000-00001B200000}"/>
    <cellStyle name="계산 4 5 2" xfId="6600" xr:uid="{00000000-0005-0000-0000-00001C200000}"/>
    <cellStyle name="계산 4 6" xfId="6601" xr:uid="{00000000-0005-0000-0000-00001D200000}"/>
    <cellStyle name="계산 4 6 2" xfId="6602" xr:uid="{00000000-0005-0000-0000-00001E200000}"/>
    <cellStyle name="계산 4 7" xfId="6603" xr:uid="{00000000-0005-0000-0000-00001F200000}"/>
    <cellStyle name="계산 4 7 2" xfId="6604" xr:uid="{00000000-0005-0000-0000-000020200000}"/>
    <cellStyle name="계산 4 8" xfId="6605" xr:uid="{00000000-0005-0000-0000-000021200000}"/>
    <cellStyle name="계산 4 8 2" xfId="6606" xr:uid="{00000000-0005-0000-0000-000022200000}"/>
    <cellStyle name="계산 4 9" xfId="6607" xr:uid="{00000000-0005-0000-0000-000023200000}"/>
    <cellStyle name="계산 5" xfId="6608" xr:uid="{00000000-0005-0000-0000-000024200000}"/>
    <cellStyle name="계산 5 2" xfId="6609" xr:uid="{00000000-0005-0000-0000-000025200000}"/>
    <cellStyle name="계산 6" xfId="6610" xr:uid="{00000000-0005-0000-0000-000026200000}"/>
    <cellStyle name="계산 6 2" xfId="6611" xr:uid="{00000000-0005-0000-0000-000027200000}"/>
    <cellStyle name="계산 7" xfId="6612" xr:uid="{00000000-0005-0000-0000-000028200000}"/>
    <cellStyle name="계산 7 2" xfId="6613" xr:uid="{00000000-0005-0000-0000-000029200000}"/>
    <cellStyle name="계산 8" xfId="6614" xr:uid="{00000000-0005-0000-0000-00002A200000}"/>
    <cellStyle name="계산 8 2" xfId="6615" xr:uid="{00000000-0005-0000-0000-00002B200000}"/>
    <cellStyle name="계산 9" xfId="6616" xr:uid="{00000000-0005-0000-0000-00002C200000}"/>
    <cellStyle name="계산 9 2" xfId="6617" xr:uid="{00000000-0005-0000-0000-00002D200000}"/>
    <cellStyle name="고정소숫점" xfId="6618" xr:uid="{00000000-0005-0000-0000-00002E200000}"/>
    <cellStyle name="고정소숫점 10" xfId="6619" xr:uid="{00000000-0005-0000-0000-00002F200000}"/>
    <cellStyle name="고정소숫점 11" xfId="6620" xr:uid="{00000000-0005-0000-0000-000030200000}"/>
    <cellStyle name="고정소숫점 12" xfId="6621" xr:uid="{00000000-0005-0000-0000-000031200000}"/>
    <cellStyle name="고정소숫점 13" xfId="6622" xr:uid="{00000000-0005-0000-0000-000032200000}"/>
    <cellStyle name="고정소숫점 14" xfId="6623" xr:uid="{00000000-0005-0000-0000-000033200000}"/>
    <cellStyle name="고정소숫점 15" xfId="6624" xr:uid="{00000000-0005-0000-0000-000034200000}"/>
    <cellStyle name="고정소숫점 16" xfId="6625" xr:uid="{00000000-0005-0000-0000-000035200000}"/>
    <cellStyle name="고정소숫점 17" xfId="6626" xr:uid="{00000000-0005-0000-0000-000036200000}"/>
    <cellStyle name="고정소숫점 18" xfId="6627" xr:uid="{00000000-0005-0000-0000-000037200000}"/>
    <cellStyle name="고정소숫점 19" xfId="6628" xr:uid="{00000000-0005-0000-0000-000038200000}"/>
    <cellStyle name="고정소숫점 2" xfId="6629" xr:uid="{00000000-0005-0000-0000-000039200000}"/>
    <cellStyle name="고정소숫점 20" xfId="6630" xr:uid="{00000000-0005-0000-0000-00003A200000}"/>
    <cellStyle name="고정소숫점 21" xfId="6631" xr:uid="{00000000-0005-0000-0000-00003B200000}"/>
    <cellStyle name="고정소숫점 22" xfId="6632" xr:uid="{00000000-0005-0000-0000-00003C200000}"/>
    <cellStyle name="고정소숫점 23" xfId="6633" xr:uid="{00000000-0005-0000-0000-00003D200000}"/>
    <cellStyle name="고정소숫점 24" xfId="6634" xr:uid="{00000000-0005-0000-0000-00003E200000}"/>
    <cellStyle name="고정소숫점 25" xfId="6635" xr:uid="{00000000-0005-0000-0000-00003F200000}"/>
    <cellStyle name="고정소숫점 26" xfId="6636" xr:uid="{00000000-0005-0000-0000-000040200000}"/>
    <cellStyle name="고정소숫점 27" xfId="6637" xr:uid="{00000000-0005-0000-0000-000041200000}"/>
    <cellStyle name="고정소숫점 28" xfId="6638" xr:uid="{00000000-0005-0000-0000-000042200000}"/>
    <cellStyle name="고정소숫점 29" xfId="6639" xr:uid="{00000000-0005-0000-0000-000043200000}"/>
    <cellStyle name="고정소숫점 3" xfId="6640" xr:uid="{00000000-0005-0000-0000-000044200000}"/>
    <cellStyle name="고정소숫점 30" xfId="6641" xr:uid="{00000000-0005-0000-0000-000045200000}"/>
    <cellStyle name="고정소숫점 31" xfId="6642" xr:uid="{00000000-0005-0000-0000-000046200000}"/>
    <cellStyle name="고정소숫점 32" xfId="6643" xr:uid="{00000000-0005-0000-0000-000047200000}"/>
    <cellStyle name="고정소숫점 33" xfId="6644" xr:uid="{00000000-0005-0000-0000-000048200000}"/>
    <cellStyle name="고정소숫점 34" xfId="6645" xr:uid="{00000000-0005-0000-0000-000049200000}"/>
    <cellStyle name="고정소숫점 35" xfId="6646" xr:uid="{00000000-0005-0000-0000-00004A200000}"/>
    <cellStyle name="고정소숫점 36" xfId="6647" xr:uid="{00000000-0005-0000-0000-00004B200000}"/>
    <cellStyle name="고정소숫점 37" xfId="6648" xr:uid="{00000000-0005-0000-0000-00004C200000}"/>
    <cellStyle name="고정소숫점 38" xfId="6649" xr:uid="{00000000-0005-0000-0000-00004D200000}"/>
    <cellStyle name="고정소숫점 39" xfId="6650" xr:uid="{00000000-0005-0000-0000-00004E200000}"/>
    <cellStyle name="고정소숫점 4" xfId="6651" xr:uid="{00000000-0005-0000-0000-00004F200000}"/>
    <cellStyle name="고정소숫점 4 2" xfId="6652" xr:uid="{00000000-0005-0000-0000-000050200000}"/>
    <cellStyle name="고정소숫점 4 3" xfId="6653" xr:uid="{00000000-0005-0000-0000-000051200000}"/>
    <cellStyle name="고정소숫점 4 4" xfId="6654" xr:uid="{00000000-0005-0000-0000-000052200000}"/>
    <cellStyle name="고정소숫점 4 5" xfId="6655" xr:uid="{00000000-0005-0000-0000-000053200000}"/>
    <cellStyle name="고정소숫점 4 6" xfId="6656" xr:uid="{00000000-0005-0000-0000-000054200000}"/>
    <cellStyle name="고정소숫점 4 7" xfId="6657" xr:uid="{00000000-0005-0000-0000-000055200000}"/>
    <cellStyle name="고정소숫점 40" xfId="6658" xr:uid="{00000000-0005-0000-0000-000056200000}"/>
    <cellStyle name="고정소숫점 41" xfId="6659" xr:uid="{00000000-0005-0000-0000-000057200000}"/>
    <cellStyle name="고정소숫점 42" xfId="11877" xr:uid="{00000000-0005-0000-0000-000058200000}"/>
    <cellStyle name="고정소숫점 5" xfId="6660" xr:uid="{00000000-0005-0000-0000-000059200000}"/>
    <cellStyle name="고정소숫점 6" xfId="6661" xr:uid="{00000000-0005-0000-0000-00005A200000}"/>
    <cellStyle name="고정소숫점 7" xfId="6662" xr:uid="{00000000-0005-0000-0000-00005B200000}"/>
    <cellStyle name="고정소숫점 8" xfId="6663" xr:uid="{00000000-0005-0000-0000-00005C200000}"/>
    <cellStyle name="고정소숫점 9" xfId="6664" xr:uid="{00000000-0005-0000-0000-00005D200000}"/>
    <cellStyle name="고정출력1" xfId="6665" xr:uid="{00000000-0005-0000-0000-00005E200000}"/>
    <cellStyle name="고정출력1 2" xfId="11878" xr:uid="{00000000-0005-0000-0000-00005F200000}"/>
    <cellStyle name="고정출력2" xfId="6666" xr:uid="{00000000-0005-0000-0000-000060200000}"/>
    <cellStyle name="고정출력2 2" xfId="11879" xr:uid="{00000000-0005-0000-0000-000061200000}"/>
    <cellStyle name="공사원가계산서(조경)" xfId="6667" xr:uid="{00000000-0005-0000-0000-000062200000}"/>
    <cellStyle name="공종" xfId="6668" xr:uid="{00000000-0005-0000-0000-000063200000}"/>
    <cellStyle name="공종 10" xfId="6669" xr:uid="{00000000-0005-0000-0000-000064200000}"/>
    <cellStyle name="공종 2" xfId="6670" xr:uid="{00000000-0005-0000-0000-000065200000}"/>
    <cellStyle name="공종 2 10" xfId="6671" xr:uid="{00000000-0005-0000-0000-000066200000}"/>
    <cellStyle name="공종 2 11" xfId="6672" xr:uid="{00000000-0005-0000-0000-000067200000}"/>
    <cellStyle name="공종 2 12" xfId="6673" xr:uid="{00000000-0005-0000-0000-000068200000}"/>
    <cellStyle name="공종 2 13" xfId="6674" xr:uid="{00000000-0005-0000-0000-000069200000}"/>
    <cellStyle name="공종 2 14" xfId="6675" xr:uid="{00000000-0005-0000-0000-00006A200000}"/>
    <cellStyle name="공종 2 15" xfId="6676" xr:uid="{00000000-0005-0000-0000-00006B200000}"/>
    <cellStyle name="공종 2 16" xfId="6677" xr:uid="{00000000-0005-0000-0000-00006C200000}"/>
    <cellStyle name="공종 2 17" xfId="6678" xr:uid="{00000000-0005-0000-0000-00006D200000}"/>
    <cellStyle name="공종 2 18" xfId="6679" xr:uid="{00000000-0005-0000-0000-00006E200000}"/>
    <cellStyle name="공종 2 19" xfId="6680" xr:uid="{00000000-0005-0000-0000-00006F200000}"/>
    <cellStyle name="공종 2 2" xfId="6681" xr:uid="{00000000-0005-0000-0000-000070200000}"/>
    <cellStyle name="공종 2 2 2" xfId="6682" xr:uid="{00000000-0005-0000-0000-000071200000}"/>
    <cellStyle name="공종 2 20" xfId="6683" xr:uid="{00000000-0005-0000-0000-000072200000}"/>
    <cellStyle name="공종 2 21" xfId="6684" xr:uid="{00000000-0005-0000-0000-000073200000}"/>
    <cellStyle name="공종 2 22" xfId="6685" xr:uid="{00000000-0005-0000-0000-000074200000}"/>
    <cellStyle name="공종 2 23" xfId="6686" xr:uid="{00000000-0005-0000-0000-000075200000}"/>
    <cellStyle name="공종 2 24" xfId="6687" xr:uid="{00000000-0005-0000-0000-000076200000}"/>
    <cellStyle name="공종 2 25" xfId="6688" xr:uid="{00000000-0005-0000-0000-000077200000}"/>
    <cellStyle name="공종 2 3" xfId="6689" xr:uid="{00000000-0005-0000-0000-000078200000}"/>
    <cellStyle name="공종 2 4" xfId="6690" xr:uid="{00000000-0005-0000-0000-000079200000}"/>
    <cellStyle name="공종 2 5" xfId="6691" xr:uid="{00000000-0005-0000-0000-00007A200000}"/>
    <cellStyle name="공종 2 6" xfId="6692" xr:uid="{00000000-0005-0000-0000-00007B200000}"/>
    <cellStyle name="공종 2 7" xfId="6693" xr:uid="{00000000-0005-0000-0000-00007C200000}"/>
    <cellStyle name="공종 2 8" xfId="6694" xr:uid="{00000000-0005-0000-0000-00007D200000}"/>
    <cellStyle name="공종 2 9" xfId="6695" xr:uid="{00000000-0005-0000-0000-00007E200000}"/>
    <cellStyle name="공종 3" xfId="6696" xr:uid="{00000000-0005-0000-0000-00007F200000}"/>
    <cellStyle name="공종 3 10" xfId="6697" xr:uid="{00000000-0005-0000-0000-000080200000}"/>
    <cellStyle name="공종 3 11" xfId="6698" xr:uid="{00000000-0005-0000-0000-000081200000}"/>
    <cellStyle name="공종 3 12" xfId="6699" xr:uid="{00000000-0005-0000-0000-000082200000}"/>
    <cellStyle name="공종 3 13" xfId="6700" xr:uid="{00000000-0005-0000-0000-000083200000}"/>
    <cellStyle name="공종 3 14" xfId="6701" xr:uid="{00000000-0005-0000-0000-000084200000}"/>
    <cellStyle name="공종 3 15" xfId="6702" xr:uid="{00000000-0005-0000-0000-000085200000}"/>
    <cellStyle name="공종 3 16" xfId="6703" xr:uid="{00000000-0005-0000-0000-000086200000}"/>
    <cellStyle name="공종 3 17" xfId="6704" xr:uid="{00000000-0005-0000-0000-000087200000}"/>
    <cellStyle name="공종 3 18" xfId="6705" xr:uid="{00000000-0005-0000-0000-000088200000}"/>
    <cellStyle name="공종 3 19" xfId="6706" xr:uid="{00000000-0005-0000-0000-000089200000}"/>
    <cellStyle name="공종 3 2" xfId="6707" xr:uid="{00000000-0005-0000-0000-00008A200000}"/>
    <cellStyle name="공종 3 2 2" xfId="6708" xr:uid="{00000000-0005-0000-0000-00008B200000}"/>
    <cellStyle name="공종 3 20" xfId="6709" xr:uid="{00000000-0005-0000-0000-00008C200000}"/>
    <cellStyle name="공종 3 21" xfId="6710" xr:uid="{00000000-0005-0000-0000-00008D200000}"/>
    <cellStyle name="공종 3 22" xfId="6711" xr:uid="{00000000-0005-0000-0000-00008E200000}"/>
    <cellStyle name="공종 3 23" xfId="6712" xr:uid="{00000000-0005-0000-0000-00008F200000}"/>
    <cellStyle name="공종 3 24" xfId="6713" xr:uid="{00000000-0005-0000-0000-000090200000}"/>
    <cellStyle name="공종 3 25" xfId="6714" xr:uid="{00000000-0005-0000-0000-000091200000}"/>
    <cellStyle name="공종 3 3" xfId="6715" xr:uid="{00000000-0005-0000-0000-000092200000}"/>
    <cellStyle name="공종 3 4" xfId="6716" xr:uid="{00000000-0005-0000-0000-000093200000}"/>
    <cellStyle name="공종 3 5" xfId="6717" xr:uid="{00000000-0005-0000-0000-000094200000}"/>
    <cellStyle name="공종 3 6" xfId="6718" xr:uid="{00000000-0005-0000-0000-000095200000}"/>
    <cellStyle name="공종 3 7" xfId="6719" xr:uid="{00000000-0005-0000-0000-000096200000}"/>
    <cellStyle name="공종 3 8" xfId="6720" xr:uid="{00000000-0005-0000-0000-000097200000}"/>
    <cellStyle name="공종 3 9" xfId="6721" xr:uid="{00000000-0005-0000-0000-000098200000}"/>
    <cellStyle name="공종 4" xfId="6722" xr:uid="{00000000-0005-0000-0000-000099200000}"/>
    <cellStyle name="공종 4 10" xfId="6723" xr:uid="{00000000-0005-0000-0000-00009A200000}"/>
    <cellStyle name="공종 4 11" xfId="6724" xr:uid="{00000000-0005-0000-0000-00009B200000}"/>
    <cellStyle name="공종 4 12" xfId="6725" xr:uid="{00000000-0005-0000-0000-00009C200000}"/>
    <cellStyle name="공종 4 13" xfId="6726" xr:uid="{00000000-0005-0000-0000-00009D200000}"/>
    <cellStyle name="공종 4 14" xfId="6727" xr:uid="{00000000-0005-0000-0000-00009E200000}"/>
    <cellStyle name="공종 4 15" xfId="6728" xr:uid="{00000000-0005-0000-0000-00009F200000}"/>
    <cellStyle name="공종 4 16" xfId="6729" xr:uid="{00000000-0005-0000-0000-0000A0200000}"/>
    <cellStyle name="공종 4 17" xfId="6730" xr:uid="{00000000-0005-0000-0000-0000A1200000}"/>
    <cellStyle name="공종 4 18" xfId="6731" xr:uid="{00000000-0005-0000-0000-0000A2200000}"/>
    <cellStyle name="공종 4 19" xfId="6732" xr:uid="{00000000-0005-0000-0000-0000A3200000}"/>
    <cellStyle name="공종 4 2" xfId="6733" xr:uid="{00000000-0005-0000-0000-0000A4200000}"/>
    <cellStyle name="공종 4 2 2" xfId="6734" xr:uid="{00000000-0005-0000-0000-0000A5200000}"/>
    <cellStyle name="공종 4 20" xfId="6735" xr:uid="{00000000-0005-0000-0000-0000A6200000}"/>
    <cellStyle name="공종 4 21" xfId="6736" xr:uid="{00000000-0005-0000-0000-0000A7200000}"/>
    <cellStyle name="공종 4 22" xfId="6737" xr:uid="{00000000-0005-0000-0000-0000A8200000}"/>
    <cellStyle name="공종 4 23" xfId="6738" xr:uid="{00000000-0005-0000-0000-0000A9200000}"/>
    <cellStyle name="공종 4 24" xfId="6739" xr:uid="{00000000-0005-0000-0000-0000AA200000}"/>
    <cellStyle name="공종 4 25" xfId="6740" xr:uid="{00000000-0005-0000-0000-0000AB200000}"/>
    <cellStyle name="공종 4 3" xfId="6741" xr:uid="{00000000-0005-0000-0000-0000AC200000}"/>
    <cellStyle name="공종 4 4" xfId="6742" xr:uid="{00000000-0005-0000-0000-0000AD200000}"/>
    <cellStyle name="공종 4 5" xfId="6743" xr:uid="{00000000-0005-0000-0000-0000AE200000}"/>
    <cellStyle name="공종 4 6" xfId="6744" xr:uid="{00000000-0005-0000-0000-0000AF200000}"/>
    <cellStyle name="공종 4 7" xfId="6745" xr:uid="{00000000-0005-0000-0000-0000B0200000}"/>
    <cellStyle name="공종 4 8" xfId="6746" xr:uid="{00000000-0005-0000-0000-0000B1200000}"/>
    <cellStyle name="공종 4 9" xfId="6747" xr:uid="{00000000-0005-0000-0000-0000B2200000}"/>
    <cellStyle name="공종 5" xfId="6748" xr:uid="{00000000-0005-0000-0000-0000B3200000}"/>
    <cellStyle name="공종 6" xfId="6749" xr:uid="{00000000-0005-0000-0000-0000B4200000}"/>
    <cellStyle name="공종 7" xfId="6750" xr:uid="{00000000-0005-0000-0000-0000B5200000}"/>
    <cellStyle name="공종 8" xfId="6751" xr:uid="{00000000-0005-0000-0000-0000B6200000}"/>
    <cellStyle name="공종 9" xfId="6752" xr:uid="{00000000-0005-0000-0000-0000B7200000}"/>
    <cellStyle name="咬訌裝?INCOM1" xfId="6753" xr:uid="{00000000-0005-0000-0000-0000B8200000}"/>
    <cellStyle name="咬訌裝?INCOM10" xfId="6754" xr:uid="{00000000-0005-0000-0000-0000B9200000}"/>
    <cellStyle name="咬訌裝?INCOM2" xfId="6755" xr:uid="{00000000-0005-0000-0000-0000BA200000}"/>
    <cellStyle name="咬訌裝?INCOM3" xfId="6756" xr:uid="{00000000-0005-0000-0000-0000BB200000}"/>
    <cellStyle name="咬訌裝?INCOM4" xfId="6757" xr:uid="{00000000-0005-0000-0000-0000BC200000}"/>
    <cellStyle name="咬訌裝?INCOM5" xfId="6758" xr:uid="{00000000-0005-0000-0000-0000BD200000}"/>
    <cellStyle name="咬訌裝?INCOM6" xfId="6759" xr:uid="{00000000-0005-0000-0000-0000BE200000}"/>
    <cellStyle name="咬訌裝?INCOM7" xfId="6760" xr:uid="{00000000-0005-0000-0000-0000BF200000}"/>
    <cellStyle name="咬訌裝?INCOM8" xfId="6761" xr:uid="{00000000-0005-0000-0000-0000C0200000}"/>
    <cellStyle name="咬訌裝?INCOM9" xfId="6762" xr:uid="{00000000-0005-0000-0000-0000C1200000}"/>
    <cellStyle name="咬訌裝?PRIB11" xfId="6763" xr:uid="{00000000-0005-0000-0000-0000C2200000}"/>
    <cellStyle name="규격" xfId="6764" xr:uid="{00000000-0005-0000-0000-0000C3200000}"/>
    <cellStyle name="기계" xfId="6765" xr:uid="{00000000-0005-0000-0000-0000C4200000}"/>
    <cellStyle name="끼_x0001_?" xfId="6766" xr:uid="{00000000-0005-0000-0000-0000C5200000}"/>
    <cellStyle name="나쁨 10" xfId="6767" xr:uid="{00000000-0005-0000-0000-0000C6200000}"/>
    <cellStyle name="나쁨 10 2" xfId="11880" xr:uid="{00000000-0005-0000-0000-0000C7200000}"/>
    <cellStyle name="나쁨 11" xfId="6768" xr:uid="{00000000-0005-0000-0000-0000C8200000}"/>
    <cellStyle name="나쁨 12" xfId="12504" xr:uid="{00000000-0005-0000-0000-0000C9200000}"/>
    <cellStyle name="나쁨 2" xfId="6769" xr:uid="{00000000-0005-0000-0000-0000CA200000}"/>
    <cellStyle name="나쁨 2 2" xfId="11882" xr:uid="{00000000-0005-0000-0000-0000CB200000}"/>
    <cellStyle name="나쁨 2 3" xfId="11883" xr:uid="{00000000-0005-0000-0000-0000CC200000}"/>
    <cellStyle name="나쁨 2 4" xfId="11884" xr:uid="{00000000-0005-0000-0000-0000CD200000}"/>
    <cellStyle name="나쁨 2 5" xfId="11881" xr:uid="{00000000-0005-0000-0000-0000CE200000}"/>
    <cellStyle name="나쁨 2_2.Load_PR01_20131113_문정일수정" xfId="11885" xr:uid="{00000000-0005-0000-0000-0000CF200000}"/>
    <cellStyle name="나쁨 3" xfId="6770" xr:uid="{00000000-0005-0000-0000-0000D0200000}"/>
    <cellStyle name="나쁨 3 2" xfId="11886" xr:uid="{00000000-0005-0000-0000-0000D1200000}"/>
    <cellStyle name="나쁨 4" xfId="6771" xr:uid="{00000000-0005-0000-0000-0000D2200000}"/>
    <cellStyle name="나쁨 4 2" xfId="11887" xr:uid="{00000000-0005-0000-0000-0000D3200000}"/>
    <cellStyle name="나쁨 5" xfId="6772" xr:uid="{00000000-0005-0000-0000-0000D4200000}"/>
    <cellStyle name="나쁨 5 2" xfId="11888" xr:uid="{00000000-0005-0000-0000-0000D5200000}"/>
    <cellStyle name="나쁨 6" xfId="6773" xr:uid="{00000000-0005-0000-0000-0000D6200000}"/>
    <cellStyle name="나쁨 6 2" xfId="11889" xr:uid="{00000000-0005-0000-0000-0000D7200000}"/>
    <cellStyle name="나쁨 7" xfId="6774" xr:uid="{00000000-0005-0000-0000-0000D8200000}"/>
    <cellStyle name="나쁨 7 2" xfId="11890" xr:uid="{00000000-0005-0000-0000-0000D9200000}"/>
    <cellStyle name="나쁨 8" xfId="6775" xr:uid="{00000000-0005-0000-0000-0000DA200000}"/>
    <cellStyle name="나쁨 8 2" xfId="11891" xr:uid="{00000000-0005-0000-0000-0000DB200000}"/>
    <cellStyle name="나쁨 9" xfId="6776" xr:uid="{00000000-0005-0000-0000-0000DC200000}"/>
    <cellStyle name="나쁨 9 2" xfId="11892" xr:uid="{00000000-0005-0000-0000-0000DD200000}"/>
    <cellStyle name="날짜" xfId="6777" xr:uid="{00000000-0005-0000-0000-0000DE200000}"/>
    <cellStyle name="날짜 2" xfId="11893" xr:uid="{00000000-0005-0000-0000-0000DF200000}"/>
    <cellStyle name="내역서" xfId="6778" xr:uid="{00000000-0005-0000-0000-0000E0200000}"/>
    <cellStyle name="내역서 2" xfId="6779" xr:uid="{00000000-0005-0000-0000-0000E1200000}"/>
    <cellStyle name="내역서 2 2" xfId="6780" xr:uid="{00000000-0005-0000-0000-0000E2200000}"/>
    <cellStyle name="내역서 2 2 2" xfId="6781" xr:uid="{00000000-0005-0000-0000-0000E3200000}"/>
    <cellStyle name="내역서 2 3" xfId="6782" xr:uid="{00000000-0005-0000-0000-0000E4200000}"/>
    <cellStyle name="내역서 2 3 2" xfId="6783" xr:uid="{00000000-0005-0000-0000-0000E5200000}"/>
    <cellStyle name="내역서 2 4" xfId="6784" xr:uid="{00000000-0005-0000-0000-0000E6200000}"/>
    <cellStyle name="내역서 3" xfId="6785" xr:uid="{00000000-0005-0000-0000-0000E7200000}"/>
    <cellStyle name="내역서 3 2" xfId="6786" xr:uid="{00000000-0005-0000-0000-0000E8200000}"/>
    <cellStyle name="네모제목" xfId="6787" xr:uid="{00000000-0005-0000-0000-0000E9200000}"/>
    <cellStyle name="년도" xfId="6788" xr:uid="{00000000-0005-0000-0000-0000EA200000}"/>
    <cellStyle name="단위" xfId="6789" xr:uid="{00000000-0005-0000-0000-0000EB200000}"/>
    <cellStyle name="달러" xfId="6790" xr:uid="{00000000-0005-0000-0000-0000EC200000}"/>
    <cellStyle name="달러 2" xfId="11894" xr:uid="{00000000-0005-0000-0000-0000ED200000}"/>
    <cellStyle name="돋움채" xfId="6791" xr:uid="{00000000-0005-0000-0000-0000EE200000}"/>
    <cellStyle name="뒤에 오는 하이퍼링크" xfId="6792" xr:uid="{00000000-0005-0000-0000-0000EF200000}"/>
    <cellStyle name="뒤에 오는 하이퍼링크 2" xfId="11895" xr:uid="{00000000-0005-0000-0000-0000F0200000}"/>
    <cellStyle name="똿떓죶Ø괻 [0.00]_NT Server " xfId="6793" xr:uid="{00000000-0005-0000-0000-0000F1200000}"/>
    <cellStyle name="똿떓죶Ø괻_NT Server " xfId="6794" xr:uid="{00000000-0005-0000-0000-0000F2200000}"/>
    <cellStyle name="똿뗦먛귟 [0.00]_laroux" xfId="6795" xr:uid="{00000000-0005-0000-0000-0000F3200000}"/>
    <cellStyle name="똿뗦먛귟_laroux" xfId="6796" xr:uid="{00000000-0005-0000-0000-0000F4200000}"/>
    <cellStyle name="ㅁㅅ" xfId="6797" xr:uid="{00000000-0005-0000-0000-0000F5200000}"/>
    <cellStyle name="_x0004_마 [0]" xfId="6798" xr:uid="{00000000-0005-0000-0000-0000F6200000}"/>
    <cellStyle name="마이너스키" xfId="6799" xr:uid="{00000000-0005-0000-0000-0000F7200000}"/>
    <cellStyle name="마이너스키 2" xfId="6800" xr:uid="{00000000-0005-0000-0000-0000F8200000}"/>
    <cellStyle name="마이너스키 2 2" xfId="6801" xr:uid="{00000000-0005-0000-0000-0000F9200000}"/>
    <cellStyle name="매" xfId="6802" xr:uid="{00000000-0005-0000-0000-0000FA200000}"/>
    <cellStyle name="매_02-포장-1" xfId="6803" xr:uid="{00000000-0005-0000-0000-0000FB200000}"/>
    <cellStyle name="메모 10" xfId="6804" xr:uid="{00000000-0005-0000-0000-0000FC200000}"/>
    <cellStyle name="메모 10 10" xfId="6805" xr:uid="{00000000-0005-0000-0000-0000FD200000}"/>
    <cellStyle name="메모 10 10 2" xfId="6806" xr:uid="{00000000-0005-0000-0000-0000FE200000}"/>
    <cellStyle name="메모 10 11" xfId="6807" xr:uid="{00000000-0005-0000-0000-0000FF200000}"/>
    <cellStyle name="메모 10 11 2" xfId="6808" xr:uid="{00000000-0005-0000-0000-000000210000}"/>
    <cellStyle name="메모 10 12" xfId="6809" xr:uid="{00000000-0005-0000-0000-000001210000}"/>
    <cellStyle name="메모 10 12 2" xfId="6810" xr:uid="{00000000-0005-0000-0000-000002210000}"/>
    <cellStyle name="메모 10 13" xfId="6811" xr:uid="{00000000-0005-0000-0000-000003210000}"/>
    <cellStyle name="메모 10 13 2" xfId="6812" xr:uid="{00000000-0005-0000-0000-000004210000}"/>
    <cellStyle name="메모 10 14" xfId="6813" xr:uid="{00000000-0005-0000-0000-000005210000}"/>
    <cellStyle name="메모 10 14 2" xfId="6814" xr:uid="{00000000-0005-0000-0000-000006210000}"/>
    <cellStyle name="메모 10 15" xfId="6815" xr:uid="{00000000-0005-0000-0000-000007210000}"/>
    <cellStyle name="메모 10 15 2" xfId="6816" xr:uid="{00000000-0005-0000-0000-000008210000}"/>
    <cellStyle name="메모 10 16" xfId="6817" xr:uid="{00000000-0005-0000-0000-000009210000}"/>
    <cellStyle name="메모 10 16 2" xfId="6818" xr:uid="{00000000-0005-0000-0000-00000A210000}"/>
    <cellStyle name="메모 10 17" xfId="6819" xr:uid="{00000000-0005-0000-0000-00000B210000}"/>
    <cellStyle name="메모 10 17 2" xfId="6820" xr:uid="{00000000-0005-0000-0000-00000C210000}"/>
    <cellStyle name="메모 10 18" xfId="6821" xr:uid="{00000000-0005-0000-0000-00000D210000}"/>
    <cellStyle name="메모 10 18 2" xfId="6822" xr:uid="{00000000-0005-0000-0000-00000E210000}"/>
    <cellStyle name="메모 10 19" xfId="6823" xr:uid="{00000000-0005-0000-0000-00000F210000}"/>
    <cellStyle name="메모 10 19 2" xfId="6824" xr:uid="{00000000-0005-0000-0000-000010210000}"/>
    <cellStyle name="메모 10 2" xfId="6825" xr:uid="{00000000-0005-0000-0000-000011210000}"/>
    <cellStyle name="메모 10 2 10" xfId="6826" xr:uid="{00000000-0005-0000-0000-000012210000}"/>
    <cellStyle name="메모 10 2 10 2" xfId="6827" xr:uid="{00000000-0005-0000-0000-000013210000}"/>
    <cellStyle name="메모 10 2 11" xfId="6828" xr:uid="{00000000-0005-0000-0000-000014210000}"/>
    <cellStyle name="메모 10 2 11 2" xfId="6829" xr:uid="{00000000-0005-0000-0000-000015210000}"/>
    <cellStyle name="메모 10 2 12" xfId="6830" xr:uid="{00000000-0005-0000-0000-000016210000}"/>
    <cellStyle name="메모 10 2 2" xfId="6831" xr:uid="{00000000-0005-0000-0000-000017210000}"/>
    <cellStyle name="메모 10 2 2 2" xfId="6832" xr:uid="{00000000-0005-0000-0000-000018210000}"/>
    <cellStyle name="메모 10 2 3" xfId="6833" xr:uid="{00000000-0005-0000-0000-000019210000}"/>
    <cellStyle name="메모 10 2 3 2" xfId="6834" xr:uid="{00000000-0005-0000-0000-00001A210000}"/>
    <cellStyle name="메모 10 2 4" xfId="6835" xr:uid="{00000000-0005-0000-0000-00001B210000}"/>
    <cellStyle name="메모 10 2 4 2" xfId="6836" xr:uid="{00000000-0005-0000-0000-00001C210000}"/>
    <cellStyle name="메모 10 2 5" xfId="6837" xr:uid="{00000000-0005-0000-0000-00001D210000}"/>
    <cellStyle name="메모 10 2 5 2" xfId="6838" xr:uid="{00000000-0005-0000-0000-00001E210000}"/>
    <cellStyle name="메모 10 2 6" xfId="6839" xr:uid="{00000000-0005-0000-0000-00001F210000}"/>
    <cellStyle name="메모 10 2 6 2" xfId="6840" xr:uid="{00000000-0005-0000-0000-000020210000}"/>
    <cellStyle name="메모 10 2 7" xfId="6841" xr:uid="{00000000-0005-0000-0000-000021210000}"/>
    <cellStyle name="메모 10 2 7 2" xfId="6842" xr:uid="{00000000-0005-0000-0000-000022210000}"/>
    <cellStyle name="메모 10 2 8" xfId="6843" xr:uid="{00000000-0005-0000-0000-000023210000}"/>
    <cellStyle name="메모 10 2 8 2" xfId="6844" xr:uid="{00000000-0005-0000-0000-000024210000}"/>
    <cellStyle name="메모 10 2 9" xfId="6845" xr:uid="{00000000-0005-0000-0000-000025210000}"/>
    <cellStyle name="메모 10 2 9 2" xfId="6846" xr:uid="{00000000-0005-0000-0000-000026210000}"/>
    <cellStyle name="메모 10 20" xfId="6847" xr:uid="{00000000-0005-0000-0000-000027210000}"/>
    <cellStyle name="메모 10 20 2" xfId="6848" xr:uid="{00000000-0005-0000-0000-000028210000}"/>
    <cellStyle name="메모 10 21" xfId="6849" xr:uid="{00000000-0005-0000-0000-000029210000}"/>
    <cellStyle name="메모 10 21 2" xfId="6850" xr:uid="{00000000-0005-0000-0000-00002A210000}"/>
    <cellStyle name="메모 10 22" xfId="6851" xr:uid="{00000000-0005-0000-0000-00002B210000}"/>
    <cellStyle name="메모 10 22 2" xfId="6852" xr:uid="{00000000-0005-0000-0000-00002C210000}"/>
    <cellStyle name="메모 10 23" xfId="6853" xr:uid="{00000000-0005-0000-0000-00002D210000}"/>
    <cellStyle name="메모 10 23 2" xfId="6854" xr:uid="{00000000-0005-0000-0000-00002E210000}"/>
    <cellStyle name="메모 10 24" xfId="6855" xr:uid="{00000000-0005-0000-0000-00002F210000}"/>
    <cellStyle name="메모 10 24 2" xfId="6856" xr:uid="{00000000-0005-0000-0000-000030210000}"/>
    <cellStyle name="메모 10 25" xfId="6857" xr:uid="{00000000-0005-0000-0000-000031210000}"/>
    <cellStyle name="메모 10 25 2" xfId="6858" xr:uid="{00000000-0005-0000-0000-000032210000}"/>
    <cellStyle name="메모 10 26" xfId="6859" xr:uid="{00000000-0005-0000-0000-000033210000}"/>
    <cellStyle name="메모 10 26 2" xfId="6860" xr:uid="{00000000-0005-0000-0000-000034210000}"/>
    <cellStyle name="메모 10 27" xfId="6861" xr:uid="{00000000-0005-0000-0000-000035210000}"/>
    <cellStyle name="메모 10 3" xfId="6862" xr:uid="{00000000-0005-0000-0000-000036210000}"/>
    <cellStyle name="메모 10 3 2" xfId="6863" xr:uid="{00000000-0005-0000-0000-000037210000}"/>
    <cellStyle name="메모 10 3 2 2" xfId="6864" xr:uid="{00000000-0005-0000-0000-000038210000}"/>
    <cellStyle name="메모 10 3 3" xfId="6865" xr:uid="{00000000-0005-0000-0000-000039210000}"/>
    <cellStyle name="메모 10 4" xfId="6866" xr:uid="{00000000-0005-0000-0000-00003A210000}"/>
    <cellStyle name="메모 10 4 2" xfId="6867" xr:uid="{00000000-0005-0000-0000-00003B210000}"/>
    <cellStyle name="메모 10 5" xfId="6868" xr:uid="{00000000-0005-0000-0000-00003C210000}"/>
    <cellStyle name="메모 10 5 2" xfId="6869" xr:uid="{00000000-0005-0000-0000-00003D210000}"/>
    <cellStyle name="메모 10 6" xfId="6870" xr:uid="{00000000-0005-0000-0000-00003E210000}"/>
    <cellStyle name="메모 10 6 2" xfId="6871" xr:uid="{00000000-0005-0000-0000-00003F210000}"/>
    <cellStyle name="메모 10 7" xfId="6872" xr:uid="{00000000-0005-0000-0000-000040210000}"/>
    <cellStyle name="메모 10 7 2" xfId="6873" xr:uid="{00000000-0005-0000-0000-000041210000}"/>
    <cellStyle name="메모 10 8" xfId="6874" xr:uid="{00000000-0005-0000-0000-000042210000}"/>
    <cellStyle name="메모 10 8 2" xfId="6875" xr:uid="{00000000-0005-0000-0000-000043210000}"/>
    <cellStyle name="메모 10 9" xfId="6876" xr:uid="{00000000-0005-0000-0000-000044210000}"/>
    <cellStyle name="메모 10 9 2" xfId="6877" xr:uid="{00000000-0005-0000-0000-000045210000}"/>
    <cellStyle name="메모 11" xfId="6878" xr:uid="{00000000-0005-0000-0000-000046210000}"/>
    <cellStyle name="메모 11 10" xfId="6879" xr:uid="{00000000-0005-0000-0000-000047210000}"/>
    <cellStyle name="메모 11 10 2" xfId="6880" xr:uid="{00000000-0005-0000-0000-000048210000}"/>
    <cellStyle name="메모 11 11" xfId="6881" xr:uid="{00000000-0005-0000-0000-000049210000}"/>
    <cellStyle name="메모 11 11 2" xfId="6882" xr:uid="{00000000-0005-0000-0000-00004A210000}"/>
    <cellStyle name="메모 11 12" xfId="6883" xr:uid="{00000000-0005-0000-0000-00004B210000}"/>
    <cellStyle name="메모 11 12 2" xfId="6884" xr:uid="{00000000-0005-0000-0000-00004C210000}"/>
    <cellStyle name="메모 11 13" xfId="6885" xr:uid="{00000000-0005-0000-0000-00004D210000}"/>
    <cellStyle name="메모 11 13 2" xfId="6886" xr:uid="{00000000-0005-0000-0000-00004E210000}"/>
    <cellStyle name="메모 11 14" xfId="6887" xr:uid="{00000000-0005-0000-0000-00004F210000}"/>
    <cellStyle name="메모 11 14 2" xfId="6888" xr:uid="{00000000-0005-0000-0000-000050210000}"/>
    <cellStyle name="메모 11 15" xfId="6889" xr:uid="{00000000-0005-0000-0000-000051210000}"/>
    <cellStyle name="메모 11 15 2" xfId="6890" xr:uid="{00000000-0005-0000-0000-000052210000}"/>
    <cellStyle name="메모 11 16" xfId="6891" xr:uid="{00000000-0005-0000-0000-000053210000}"/>
    <cellStyle name="메모 11 16 2" xfId="6892" xr:uid="{00000000-0005-0000-0000-000054210000}"/>
    <cellStyle name="메모 11 17" xfId="6893" xr:uid="{00000000-0005-0000-0000-000055210000}"/>
    <cellStyle name="메모 11 17 2" xfId="6894" xr:uid="{00000000-0005-0000-0000-000056210000}"/>
    <cellStyle name="메모 11 18" xfId="6895" xr:uid="{00000000-0005-0000-0000-000057210000}"/>
    <cellStyle name="메모 11 18 2" xfId="6896" xr:uid="{00000000-0005-0000-0000-000058210000}"/>
    <cellStyle name="메모 11 19" xfId="6897" xr:uid="{00000000-0005-0000-0000-000059210000}"/>
    <cellStyle name="메모 11 19 2" xfId="6898" xr:uid="{00000000-0005-0000-0000-00005A210000}"/>
    <cellStyle name="메모 11 2" xfId="6899" xr:uid="{00000000-0005-0000-0000-00005B210000}"/>
    <cellStyle name="메모 11 2 10" xfId="6900" xr:uid="{00000000-0005-0000-0000-00005C210000}"/>
    <cellStyle name="메모 11 2 10 2" xfId="6901" xr:uid="{00000000-0005-0000-0000-00005D210000}"/>
    <cellStyle name="메모 11 2 11" xfId="6902" xr:uid="{00000000-0005-0000-0000-00005E210000}"/>
    <cellStyle name="메모 11 2 11 2" xfId="6903" xr:uid="{00000000-0005-0000-0000-00005F210000}"/>
    <cellStyle name="메모 11 2 12" xfId="6904" xr:uid="{00000000-0005-0000-0000-000060210000}"/>
    <cellStyle name="메모 11 2 2" xfId="6905" xr:uid="{00000000-0005-0000-0000-000061210000}"/>
    <cellStyle name="메모 11 2 2 2" xfId="6906" xr:uid="{00000000-0005-0000-0000-000062210000}"/>
    <cellStyle name="메모 11 2 3" xfId="6907" xr:uid="{00000000-0005-0000-0000-000063210000}"/>
    <cellStyle name="메모 11 2 3 2" xfId="6908" xr:uid="{00000000-0005-0000-0000-000064210000}"/>
    <cellStyle name="메모 11 2 4" xfId="6909" xr:uid="{00000000-0005-0000-0000-000065210000}"/>
    <cellStyle name="메모 11 2 4 2" xfId="6910" xr:uid="{00000000-0005-0000-0000-000066210000}"/>
    <cellStyle name="메모 11 2 5" xfId="6911" xr:uid="{00000000-0005-0000-0000-000067210000}"/>
    <cellStyle name="메모 11 2 5 2" xfId="6912" xr:uid="{00000000-0005-0000-0000-000068210000}"/>
    <cellStyle name="메모 11 2 6" xfId="6913" xr:uid="{00000000-0005-0000-0000-000069210000}"/>
    <cellStyle name="메모 11 2 6 2" xfId="6914" xr:uid="{00000000-0005-0000-0000-00006A210000}"/>
    <cellStyle name="메모 11 2 7" xfId="6915" xr:uid="{00000000-0005-0000-0000-00006B210000}"/>
    <cellStyle name="메모 11 2 7 2" xfId="6916" xr:uid="{00000000-0005-0000-0000-00006C210000}"/>
    <cellStyle name="메모 11 2 8" xfId="6917" xr:uid="{00000000-0005-0000-0000-00006D210000}"/>
    <cellStyle name="메모 11 2 8 2" xfId="6918" xr:uid="{00000000-0005-0000-0000-00006E210000}"/>
    <cellStyle name="메모 11 2 9" xfId="6919" xr:uid="{00000000-0005-0000-0000-00006F210000}"/>
    <cellStyle name="메모 11 2 9 2" xfId="6920" xr:uid="{00000000-0005-0000-0000-000070210000}"/>
    <cellStyle name="메모 11 20" xfId="6921" xr:uid="{00000000-0005-0000-0000-000071210000}"/>
    <cellStyle name="메모 11 20 2" xfId="6922" xr:uid="{00000000-0005-0000-0000-000072210000}"/>
    <cellStyle name="메모 11 21" xfId="6923" xr:uid="{00000000-0005-0000-0000-000073210000}"/>
    <cellStyle name="메모 11 21 2" xfId="6924" xr:uid="{00000000-0005-0000-0000-000074210000}"/>
    <cellStyle name="메모 11 22" xfId="6925" xr:uid="{00000000-0005-0000-0000-000075210000}"/>
    <cellStyle name="메모 11 22 2" xfId="6926" xr:uid="{00000000-0005-0000-0000-000076210000}"/>
    <cellStyle name="메모 11 23" xfId="6927" xr:uid="{00000000-0005-0000-0000-000077210000}"/>
    <cellStyle name="메모 11 23 2" xfId="6928" xr:uid="{00000000-0005-0000-0000-000078210000}"/>
    <cellStyle name="메모 11 24" xfId="6929" xr:uid="{00000000-0005-0000-0000-000079210000}"/>
    <cellStyle name="메모 11 24 2" xfId="6930" xr:uid="{00000000-0005-0000-0000-00007A210000}"/>
    <cellStyle name="메모 11 25" xfId="6931" xr:uid="{00000000-0005-0000-0000-00007B210000}"/>
    <cellStyle name="메모 11 25 2" xfId="6932" xr:uid="{00000000-0005-0000-0000-00007C210000}"/>
    <cellStyle name="메모 11 26" xfId="6933" xr:uid="{00000000-0005-0000-0000-00007D210000}"/>
    <cellStyle name="메모 11 26 2" xfId="6934" xr:uid="{00000000-0005-0000-0000-00007E210000}"/>
    <cellStyle name="메모 11 27" xfId="6935" xr:uid="{00000000-0005-0000-0000-00007F210000}"/>
    <cellStyle name="메모 11 3" xfId="6936" xr:uid="{00000000-0005-0000-0000-000080210000}"/>
    <cellStyle name="메모 11 3 2" xfId="6937" xr:uid="{00000000-0005-0000-0000-000081210000}"/>
    <cellStyle name="메모 11 3 2 2" xfId="6938" xr:uid="{00000000-0005-0000-0000-000082210000}"/>
    <cellStyle name="메모 11 3 3" xfId="6939" xr:uid="{00000000-0005-0000-0000-000083210000}"/>
    <cellStyle name="메모 11 4" xfId="6940" xr:uid="{00000000-0005-0000-0000-000084210000}"/>
    <cellStyle name="메모 11 4 2" xfId="6941" xr:uid="{00000000-0005-0000-0000-000085210000}"/>
    <cellStyle name="메모 11 5" xfId="6942" xr:uid="{00000000-0005-0000-0000-000086210000}"/>
    <cellStyle name="메모 11 5 2" xfId="6943" xr:uid="{00000000-0005-0000-0000-000087210000}"/>
    <cellStyle name="메모 11 6" xfId="6944" xr:uid="{00000000-0005-0000-0000-000088210000}"/>
    <cellStyle name="메모 11 6 2" xfId="6945" xr:uid="{00000000-0005-0000-0000-000089210000}"/>
    <cellStyle name="메모 11 7" xfId="6946" xr:uid="{00000000-0005-0000-0000-00008A210000}"/>
    <cellStyle name="메모 11 7 2" xfId="6947" xr:uid="{00000000-0005-0000-0000-00008B210000}"/>
    <cellStyle name="메모 11 8" xfId="6948" xr:uid="{00000000-0005-0000-0000-00008C210000}"/>
    <cellStyle name="메모 11 8 2" xfId="6949" xr:uid="{00000000-0005-0000-0000-00008D210000}"/>
    <cellStyle name="메모 11 9" xfId="6950" xr:uid="{00000000-0005-0000-0000-00008E210000}"/>
    <cellStyle name="메모 11 9 2" xfId="6951" xr:uid="{00000000-0005-0000-0000-00008F210000}"/>
    <cellStyle name="메모 12" xfId="6952" xr:uid="{00000000-0005-0000-0000-000090210000}"/>
    <cellStyle name="메모 12 10" xfId="6953" xr:uid="{00000000-0005-0000-0000-000091210000}"/>
    <cellStyle name="메모 12 10 2" xfId="6954" xr:uid="{00000000-0005-0000-0000-000092210000}"/>
    <cellStyle name="메모 12 11" xfId="6955" xr:uid="{00000000-0005-0000-0000-000093210000}"/>
    <cellStyle name="메모 12 11 2" xfId="6956" xr:uid="{00000000-0005-0000-0000-000094210000}"/>
    <cellStyle name="메모 12 12" xfId="6957" xr:uid="{00000000-0005-0000-0000-000095210000}"/>
    <cellStyle name="메모 12 12 2" xfId="6958" xr:uid="{00000000-0005-0000-0000-000096210000}"/>
    <cellStyle name="메모 12 13" xfId="6959" xr:uid="{00000000-0005-0000-0000-000097210000}"/>
    <cellStyle name="메모 12 13 2" xfId="6960" xr:uid="{00000000-0005-0000-0000-000098210000}"/>
    <cellStyle name="메모 12 14" xfId="6961" xr:uid="{00000000-0005-0000-0000-000099210000}"/>
    <cellStyle name="메모 12 14 2" xfId="6962" xr:uid="{00000000-0005-0000-0000-00009A210000}"/>
    <cellStyle name="메모 12 15" xfId="6963" xr:uid="{00000000-0005-0000-0000-00009B210000}"/>
    <cellStyle name="메모 12 15 2" xfId="6964" xr:uid="{00000000-0005-0000-0000-00009C210000}"/>
    <cellStyle name="메모 12 16" xfId="6965" xr:uid="{00000000-0005-0000-0000-00009D210000}"/>
    <cellStyle name="메모 12 16 2" xfId="6966" xr:uid="{00000000-0005-0000-0000-00009E210000}"/>
    <cellStyle name="메모 12 17" xfId="6967" xr:uid="{00000000-0005-0000-0000-00009F210000}"/>
    <cellStyle name="메모 12 17 2" xfId="6968" xr:uid="{00000000-0005-0000-0000-0000A0210000}"/>
    <cellStyle name="메모 12 18" xfId="6969" xr:uid="{00000000-0005-0000-0000-0000A1210000}"/>
    <cellStyle name="메모 12 18 2" xfId="6970" xr:uid="{00000000-0005-0000-0000-0000A2210000}"/>
    <cellStyle name="메모 12 19" xfId="6971" xr:uid="{00000000-0005-0000-0000-0000A3210000}"/>
    <cellStyle name="메모 12 19 2" xfId="6972" xr:uid="{00000000-0005-0000-0000-0000A4210000}"/>
    <cellStyle name="메모 12 2" xfId="6973" xr:uid="{00000000-0005-0000-0000-0000A5210000}"/>
    <cellStyle name="메모 12 2 10" xfId="6974" xr:uid="{00000000-0005-0000-0000-0000A6210000}"/>
    <cellStyle name="메모 12 2 10 2" xfId="6975" xr:uid="{00000000-0005-0000-0000-0000A7210000}"/>
    <cellStyle name="메모 12 2 11" xfId="6976" xr:uid="{00000000-0005-0000-0000-0000A8210000}"/>
    <cellStyle name="메모 12 2 11 2" xfId="6977" xr:uid="{00000000-0005-0000-0000-0000A9210000}"/>
    <cellStyle name="메모 12 2 12" xfId="6978" xr:uid="{00000000-0005-0000-0000-0000AA210000}"/>
    <cellStyle name="메모 12 2 2" xfId="6979" xr:uid="{00000000-0005-0000-0000-0000AB210000}"/>
    <cellStyle name="메모 12 2 2 2" xfId="6980" xr:uid="{00000000-0005-0000-0000-0000AC210000}"/>
    <cellStyle name="메모 12 2 3" xfId="6981" xr:uid="{00000000-0005-0000-0000-0000AD210000}"/>
    <cellStyle name="메모 12 2 3 2" xfId="6982" xr:uid="{00000000-0005-0000-0000-0000AE210000}"/>
    <cellStyle name="메모 12 2 4" xfId="6983" xr:uid="{00000000-0005-0000-0000-0000AF210000}"/>
    <cellStyle name="메모 12 2 4 2" xfId="6984" xr:uid="{00000000-0005-0000-0000-0000B0210000}"/>
    <cellStyle name="메모 12 2 5" xfId="6985" xr:uid="{00000000-0005-0000-0000-0000B1210000}"/>
    <cellStyle name="메모 12 2 5 2" xfId="6986" xr:uid="{00000000-0005-0000-0000-0000B2210000}"/>
    <cellStyle name="메모 12 2 6" xfId="6987" xr:uid="{00000000-0005-0000-0000-0000B3210000}"/>
    <cellStyle name="메모 12 2 6 2" xfId="6988" xr:uid="{00000000-0005-0000-0000-0000B4210000}"/>
    <cellStyle name="메모 12 2 7" xfId="6989" xr:uid="{00000000-0005-0000-0000-0000B5210000}"/>
    <cellStyle name="메모 12 2 7 2" xfId="6990" xr:uid="{00000000-0005-0000-0000-0000B6210000}"/>
    <cellStyle name="메모 12 2 8" xfId="6991" xr:uid="{00000000-0005-0000-0000-0000B7210000}"/>
    <cellStyle name="메모 12 2 8 2" xfId="6992" xr:uid="{00000000-0005-0000-0000-0000B8210000}"/>
    <cellStyle name="메모 12 2 9" xfId="6993" xr:uid="{00000000-0005-0000-0000-0000B9210000}"/>
    <cellStyle name="메모 12 2 9 2" xfId="6994" xr:uid="{00000000-0005-0000-0000-0000BA210000}"/>
    <cellStyle name="메모 12 20" xfId="6995" xr:uid="{00000000-0005-0000-0000-0000BB210000}"/>
    <cellStyle name="메모 12 20 2" xfId="6996" xr:uid="{00000000-0005-0000-0000-0000BC210000}"/>
    <cellStyle name="메모 12 21" xfId="6997" xr:uid="{00000000-0005-0000-0000-0000BD210000}"/>
    <cellStyle name="메모 12 21 2" xfId="6998" xr:uid="{00000000-0005-0000-0000-0000BE210000}"/>
    <cellStyle name="메모 12 22" xfId="6999" xr:uid="{00000000-0005-0000-0000-0000BF210000}"/>
    <cellStyle name="메모 12 22 2" xfId="7000" xr:uid="{00000000-0005-0000-0000-0000C0210000}"/>
    <cellStyle name="메모 12 23" xfId="7001" xr:uid="{00000000-0005-0000-0000-0000C1210000}"/>
    <cellStyle name="메모 12 23 2" xfId="7002" xr:uid="{00000000-0005-0000-0000-0000C2210000}"/>
    <cellStyle name="메모 12 24" xfId="7003" xr:uid="{00000000-0005-0000-0000-0000C3210000}"/>
    <cellStyle name="메모 12 24 2" xfId="7004" xr:uid="{00000000-0005-0000-0000-0000C4210000}"/>
    <cellStyle name="메모 12 25" xfId="7005" xr:uid="{00000000-0005-0000-0000-0000C5210000}"/>
    <cellStyle name="메모 12 25 2" xfId="7006" xr:uid="{00000000-0005-0000-0000-0000C6210000}"/>
    <cellStyle name="메모 12 26" xfId="7007" xr:uid="{00000000-0005-0000-0000-0000C7210000}"/>
    <cellStyle name="메모 12 26 2" xfId="7008" xr:uid="{00000000-0005-0000-0000-0000C8210000}"/>
    <cellStyle name="메모 12 27" xfId="7009" xr:uid="{00000000-0005-0000-0000-0000C9210000}"/>
    <cellStyle name="메모 12 3" xfId="7010" xr:uid="{00000000-0005-0000-0000-0000CA210000}"/>
    <cellStyle name="메모 12 3 2" xfId="7011" xr:uid="{00000000-0005-0000-0000-0000CB210000}"/>
    <cellStyle name="메모 12 3 2 2" xfId="7012" xr:uid="{00000000-0005-0000-0000-0000CC210000}"/>
    <cellStyle name="메모 12 3 3" xfId="7013" xr:uid="{00000000-0005-0000-0000-0000CD210000}"/>
    <cellStyle name="메모 12 4" xfId="7014" xr:uid="{00000000-0005-0000-0000-0000CE210000}"/>
    <cellStyle name="메모 12 4 2" xfId="7015" xr:uid="{00000000-0005-0000-0000-0000CF210000}"/>
    <cellStyle name="메모 12 5" xfId="7016" xr:uid="{00000000-0005-0000-0000-0000D0210000}"/>
    <cellStyle name="메모 12 5 2" xfId="7017" xr:uid="{00000000-0005-0000-0000-0000D1210000}"/>
    <cellStyle name="메모 12 6" xfId="7018" xr:uid="{00000000-0005-0000-0000-0000D2210000}"/>
    <cellStyle name="메모 12 6 2" xfId="7019" xr:uid="{00000000-0005-0000-0000-0000D3210000}"/>
    <cellStyle name="메모 12 7" xfId="7020" xr:uid="{00000000-0005-0000-0000-0000D4210000}"/>
    <cellStyle name="메모 12 7 2" xfId="7021" xr:uid="{00000000-0005-0000-0000-0000D5210000}"/>
    <cellStyle name="메모 12 8" xfId="7022" xr:uid="{00000000-0005-0000-0000-0000D6210000}"/>
    <cellStyle name="메모 12 8 2" xfId="7023" xr:uid="{00000000-0005-0000-0000-0000D7210000}"/>
    <cellStyle name="메모 12 9" xfId="7024" xr:uid="{00000000-0005-0000-0000-0000D8210000}"/>
    <cellStyle name="메모 12 9 2" xfId="7025" xr:uid="{00000000-0005-0000-0000-0000D9210000}"/>
    <cellStyle name="메모 13" xfId="7026" xr:uid="{00000000-0005-0000-0000-0000DA210000}"/>
    <cellStyle name="메모 13 10" xfId="7027" xr:uid="{00000000-0005-0000-0000-0000DB210000}"/>
    <cellStyle name="메모 13 10 2" xfId="7028" xr:uid="{00000000-0005-0000-0000-0000DC210000}"/>
    <cellStyle name="메모 13 11" xfId="7029" xr:uid="{00000000-0005-0000-0000-0000DD210000}"/>
    <cellStyle name="메모 13 11 2" xfId="7030" xr:uid="{00000000-0005-0000-0000-0000DE210000}"/>
    <cellStyle name="메모 13 12" xfId="7031" xr:uid="{00000000-0005-0000-0000-0000DF210000}"/>
    <cellStyle name="메모 13 2" xfId="7032" xr:uid="{00000000-0005-0000-0000-0000E0210000}"/>
    <cellStyle name="메모 13 2 2" xfId="7033" xr:uid="{00000000-0005-0000-0000-0000E1210000}"/>
    <cellStyle name="메모 13 3" xfId="7034" xr:uid="{00000000-0005-0000-0000-0000E2210000}"/>
    <cellStyle name="메모 13 3 2" xfId="7035" xr:uid="{00000000-0005-0000-0000-0000E3210000}"/>
    <cellStyle name="메모 13 4" xfId="7036" xr:uid="{00000000-0005-0000-0000-0000E4210000}"/>
    <cellStyle name="메모 13 4 2" xfId="7037" xr:uid="{00000000-0005-0000-0000-0000E5210000}"/>
    <cellStyle name="메모 13 5" xfId="7038" xr:uid="{00000000-0005-0000-0000-0000E6210000}"/>
    <cellStyle name="메모 13 5 2" xfId="7039" xr:uid="{00000000-0005-0000-0000-0000E7210000}"/>
    <cellStyle name="메모 13 6" xfId="7040" xr:uid="{00000000-0005-0000-0000-0000E8210000}"/>
    <cellStyle name="메모 13 6 2" xfId="7041" xr:uid="{00000000-0005-0000-0000-0000E9210000}"/>
    <cellStyle name="메모 13 7" xfId="7042" xr:uid="{00000000-0005-0000-0000-0000EA210000}"/>
    <cellStyle name="메모 13 7 2" xfId="7043" xr:uid="{00000000-0005-0000-0000-0000EB210000}"/>
    <cellStyle name="메모 13 8" xfId="7044" xr:uid="{00000000-0005-0000-0000-0000EC210000}"/>
    <cellStyle name="메모 13 8 2" xfId="7045" xr:uid="{00000000-0005-0000-0000-0000ED210000}"/>
    <cellStyle name="메모 13 9" xfId="7046" xr:uid="{00000000-0005-0000-0000-0000EE210000}"/>
    <cellStyle name="메모 13 9 2" xfId="7047" xr:uid="{00000000-0005-0000-0000-0000EF210000}"/>
    <cellStyle name="메모 14" xfId="7048" xr:uid="{00000000-0005-0000-0000-0000F0210000}"/>
    <cellStyle name="메모 14 10" xfId="7049" xr:uid="{00000000-0005-0000-0000-0000F1210000}"/>
    <cellStyle name="메모 14 10 2" xfId="7050" xr:uid="{00000000-0005-0000-0000-0000F2210000}"/>
    <cellStyle name="메모 14 11" xfId="7051" xr:uid="{00000000-0005-0000-0000-0000F3210000}"/>
    <cellStyle name="메모 14 11 2" xfId="7052" xr:uid="{00000000-0005-0000-0000-0000F4210000}"/>
    <cellStyle name="메모 14 12" xfId="7053" xr:uid="{00000000-0005-0000-0000-0000F5210000}"/>
    <cellStyle name="메모 14 12 2" xfId="7054" xr:uid="{00000000-0005-0000-0000-0000F6210000}"/>
    <cellStyle name="메모 14 13" xfId="7055" xr:uid="{00000000-0005-0000-0000-0000F7210000}"/>
    <cellStyle name="메모 14 13 2" xfId="7056" xr:uid="{00000000-0005-0000-0000-0000F8210000}"/>
    <cellStyle name="메모 14 14" xfId="7057" xr:uid="{00000000-0005-0000-0000-0000F9210000}"/>
    <cellStyle name="메모 14 14 2" xfId="7058" xr:uid="{00000000-0005-0000-0000-0000FA210000}"/>
    <cellStyle name="메모 14 15" xfId="7059" xr:uid="{00000000-0005-0000-0000-0000FB210000}"/>
    <cellStyle name="메모 14 15 2" xfId="7060" xr:uid="{00000000-0005-0000-0000-0000FC210000}"/>
    <cellStyle name="메모 14 16" xfId="7061" xr:uid="{00000000-0005-0000-0000-0000FD210000}"/>
    <cellStyle name="메모 14 16 2" xfId="7062" xr:uid="{00000000-0005-0000-0000-0000FE210000}"/>
    <cellStyle name="메모 14 17" xfId="7063" xr:uid="{00000000-0005-0000-0000-0000FF210000}"/>
    <cellStyle name="메모 14 17 2" xfId="7064" xr:uid="{00000000-0005-0000-0000-000000220000}"/>
    <cellStyle name="메모 14 18" xfId="7065" xr:uid="{00000000-0005-0000-0000-000001220000}"/>
    <cellStyle name="메모 14 18 2" xfId="7066" xr:uid="{00000000-0005-0000-0000-000002220000}"/>
    <cellStyle name="메모 14 19" xfId="7067" xr:uid="{00000000-0005-0000-0000-000003220000}"/>
    <cellStyle name="메모 14 19 2" xfId="7068" xr:uid="{00000000-0005-0000-0000-000004220000}"/>
    <cellStyle name="메모 14 2" xfId="7069" xr:uid="{00000000-0005-0000-0000-000005220000}"/>
    <cellStyle name="메모 14 2 2" xfId="7070" xr:uid="{00000000-0005-0000-0000-000006220000}"/>
    <cellStyle name="메모 14 2 2 2" xfId="7071" xr:uid="{00000000-0005-0000-0000-000007220000}"/>
    <cellStyle name="메모 14 2 3" xfId="7072" xr:uid="{00000000-0005-0000-0000-000008220000}"/>
    <cellStyle name="메모 14 20" xfId="7073" xr:uid="{00000000-0005-0000-0000-000009220000}"/>
    <cellStyle name="메모 14 20 2" xfId="7074" xr:uid="{00000000-0005-0000-0000-00000A220000}"/>
    <cellStyle name="메모 14 21" xfId="7075" xr:uid="{00000000-0005-0000-0000-00000B220000}"/>
    <cellStyle name="메모 14 21 2" xfId="7076" xr:uid="{00000000-0005-0000-0000-00000C220000}"/>
    <cellStyle name="메모 14 22" xfId="7077" xr:uid="{00000000-0005-0000-0000-00000D220000}"/>
    <cellStyle name="메모 14 22 2" xfId="7078" xr:uid="{00000000-0005-0000-0000-00000E220000}"/>
    <cellStyle name="메모 14 23" xfId="7079" xr:uid="{00000000-0005-0000-0000-00000F220000}"/>
    <cellStyle name="메모 14 23 2" xfId="7080" xr:uid="{00000000-0005-0000-0000-000010220000}"/>
    <cellStyle name="메모 14 24" xfId="7081" xr:uid="{00000000-0005-0000-0000-000011220000}"/>
    <cellStyle name="메모 14 24 2" xfId="7082" xr:uid="{00000000-0005-0000-0000-000012220000}"/>
    <cellStyle name="메모 14 25" xfId="7083" xr:uid="{00000000-0005-0000-0000-000013220000}"/>
    <cellStyle name="메모 14 25 2" xfId="7084" xr:uid="{00000000-0005-0000-0000-000014220000}"/>
    <cellStyle name="메모 14 26" xfId="7085" xr:uid="{00000000-0005-0000-0000-000015220000}"/>
    <cellStyle name="메모 14 3" xfId="7086" xr:uid="{00000000-0005-0000-0000-000016220000}"/>
    <cellStyle name="메모 14 3 2" xfId="7087" xr:uid="{00000000-0005-0000-0000-000017220000}"/>
    <cellStyle name="메모 14 4" xfId="7088" xr:uid="{00000000-0005-0000-0000-000018220000}"/>
    <cellStyle name="메모 14 4 2" xfId="7089" xr:uid="{00000000-0005-0000-0000-000019220000}"/>
    <cellStyle name="메모 14 5" xfId="7090" xr:uid="{00000000-0005-0000-0000-00001A220000}"/>
    <cellStyle name="메모 14 5 2" xfId="7091" xr:uid="{00000000-0005-0000-0000-00001B220000}"/>
    <cellStyle name="메모 14 6" xfId="7092" xr:uid="{00000000-0005-0000-0000-00001C220000}"/>
    <cellStyle name="메모 14 6 2" xfId="7093" xr:uid="{00000000-0005-0000-0000-00001D220000}"/>
    <cellStyle name="메모 14 7" xfId="7094" xr:uid="{00000000-0005-0000-0000-00001E220000}"/>
    <cellStyle name="메모 14 7 2" xfId="7095" xr:uid="{00000000-0005-0000-0000-00001F220000}"/>
    <cellStyle name="메모 14 8" xfId="7096" xr:uid="{00000000-0005-0000-0000-000020220000}"/>
    <cellStyle name="메모 14 8 2" xfId="7097" xr:uid="{00000000-0005-0000-0000-000021220000}"/>
    <cellStyle name="메모 14 9" xfId="7098" xr:uid="{00000000-0005-0000-0000-000022220000}"/>
    <cellStyle name="메모 14 9 2" xfId="7099" xr:uid="{00000000-0005-0000-0000-000023220000}"/>
    <cellStyle name="메모 15" xfId="7100" xr:uid="{00000000-0005-0000-0000-000024220000}"/>
    <cellStyle name="메모 15 10" xfId="7101" xr:uid="{00000000-0005-0000-0000-000025220000}"/>
    <cellStyle name="메모 15 10 2" xfId="7102" xr:uid="{00000000-0005-0000-0000-000026220000}"/>
    <cellStyle name="메모 15 11" xfId="7103" xr:uid="{00000000-0005-0000-0000-000027220000}"/>
    <cellStyle name="메모 15 11 2" xfId="7104" xr:uid="{00000000-0005-0000-0000-000028220000}"/>
    <cellStyle name="메모 15 12" xfId="7105" xr:uid="{00000000-0005-0000-0000-000029220000}"/>
    <cellStyle name="메모 15 12 2" xfId="7106" xr:uid="{00000000-0005-0000-0000-00002A220000}"/>
    <cellStyle name="메모 15 13" xfId="7107" xr:uid="{00000000-0005-0000-0000-00002B220000}"/>
    <cellStyle name="메모 15 13 2" xfId="7108" xr:uid="{00000000-0005-0000-0000-00002C220000}"/>
    <cellStyle name="메모 15 14" xfId="7109" xr:uid="{00000000-0005-0000-0000-00002D220000}"/>
    <cellStyle name="메모 15 14 2" xfId="7110" xr:uid="{00000000-0005-0000-0000-00002E220000}"/>
    <cellStyle name="메모 15 15" xfId="7111" xr:uid="{00000000-0005-0000-0000-00002F220000}"/>
    <cellStyle name="메모 15 15 2" xfId="7112" xr:uid="{00000000-0005-0000-0000-000030220000}"/>
    <cellStyle name="메모 15 16" xfId="7113" xr:uid="{00000000-0005-0000-0000-000031220000}"/>
    <cellStyle name="메모 15 16 2" xfId="7114" xr:uid="{00000000-0005-0000-0000-000032220000}"/>
    <cellStyle name="메모 15 17" xfId="7115" xr:uid="{00000000-0005-0000-0000-000033220000}"/>
    <cellStyle name="메모 15 17 2" xfId="7116" xr:uid="{00000000-0005-0000-0000-000034220000}"/>
    <cellStyle name="메모 15 18" xfId="7117" xr:uid="{00000000-0005-0000-0000-000035220000}"/>
    <cellStyle name="메모 15 18 2" xfId="7118" xr:uid="{00000000-0005-0000-0000-000036220000}"/>
    <cellStyle name="메모 15 19" xfId="7119" xr:uid="{00000000-0005-0000-0000-000037220000}"/>
    <cellStyle name="메모 15 19 2" xfId="7120" xr:uid="{00000000-0005-0000-0000-000038220000}"/>
    <cellStyle name="메모 15 2" xfId="7121" xr:uid="{00000000-0005-0000-0000-000039220000}"/>
    <cellStyle name="메모 15 2 2" xfId="7122" xr:uid="{00000000-0005-0000-0000-00003A220000}"/>
    <cellStyle name="메모 15 2 2 2" xfId="7123" xr:uid="{00000000-0005-0000-0000-00003B220000}"/>
    <cellStyle name="메모 15 2 3" xfId="7124" xr:uid="{00000000-0005-0000-0000-00003C220000}"/>
    <cellStyle name="메모 15 20" xfId="7125" xr:uid="{00000000-0005-0000-0000-00003D220000}"/>
    <cellStyle name="메모 15 20 2" xfId="7126" xr:uid="{00000000-0005-0000-0000-00003E220000}"/>
    <cellStyle name="메모 15 21" xfId="7127" xr:uid="{00000000-0005-0000-0000-00003F220000}"/>
    <cellStyle name="메모 15 21 2" xfId="7128" xr:uid="{00000000-0005-0000-0000-000040220000}"/>
    <cellStyle name="메모 15 22" xfId="7129" xr:uid="{00000000-0005-0000-0000-000041220000}"/>
    <cellStyle name="메모 15 22 2" xfId="7130" xr:uid="{00000000-0005-0000-0000-000042220000}"/>
    <cellStyle name="메모 15 23" xfId="7131" xr:uid="{00000000-0005-0000-0000-000043220000}"/>
    <cellStyle name="메모 15 23 2" xfId="7132" xr:uid="{00000000-0005-0000-0000-000044220000}"/>
    <cellStyle name="메모 15 24" xfId="7133" xr:uid="{00000000-0005-0000-0000-000045220000}"/>
    <cellStyle name="메모 15 24 2" xfId="7134" xr:uid="{00000000-0005-0000-0000-000046220000}"/>
    <cellStyle name="메모 15 25" xfId="7135" xr:uid="{00000000-0005-0000-0000-000047220000}"/>
    <cellStyle name="메모 15 25 2" xfId="7136" xr:uid="{00000000-0005-0000-0000-000048220000}"/>
    <cellStyle name="메모 15 26" xfId="7137" xr:uid="{00000000-0005-0000-0000-000049220000}"/>
    <cellStyle name="메모 15 3" xfId="7138" xr:uid="{00000000-0005-0000-0000-00004A220000}"/>
    <cellStyle name="메모 15 3 2" xfId="7139" xr:uid="{00000000-0005-0000-0000-00004B220000}"/>
    <cellStyle name="메모 15 4" xfId="7140" xr:uid="{00000000-0005-0000-0000-00004C220000}"/>
    <cellStyle name="메모 15 4 2" xfId="7141" xr:uid="{00000000-0005-0000-0000-00004D220000}"/>
    <cellStyle name="메모 15 5" xfId="7142" xr:uid="{00000000-0005-0000-0000-00004E220000}"/>
    <cellStyle name="메모 15 5 2" xfId="7143" xr:uid="{00000000-0005-0000-0000-00004F220000}"/>
    <cellStyle name="메모 15 6" xfId="7144" xr:uid="{00000000-0005-0000-0000-000050220000}"/>
    <cellStyle name="메모 15 6 2" xfId="7145" xr:uid="{00000000-0005-0000-0000-000051220000}"/>
    <cellStyle name="메모 15 7" xfId="7146" xr:uid="{00000000-0005-0000-0000-000052220000}"/>
    <cellStyle name="메모 15 7 2" xfId="7147" xr:uid="{00000000-0005-0000-0000-000053220000}"/>
    <cellStyle name="메모 15 8" xfId="7148" xr:uid="{00000000-0005-0000-0000-000054220000}"/>
    <cellStyle name="메모 15 8 2" xfId="7149" xr:uid="{00000000-0005-0000-0000-000055220000}"/>
    <cellStyle name="메모 15 9" xfId="7150" xr:uid="{00000000-0005-0000-0000-000056220000}"/>
    <cellStyle name="메모 15 9 2" xfId="7151" xr:uid="{00000000-0005-0000-0000-000057220000}"/>
    <cellStyle name="메모 16" xfId="7152" xr:uid="{00000000-0005-0000-0000-000058220000}"/>
    <cellStyle name="메모 16 10" xfId="7153" xr:uid="{00000000-0005-0000-0000-000059220000}"/>
    <cellStyle name="메모 16 10 2" xfId="7154" xr:uid="{00000000-0005-0000-0000-00005A220000}"/>
    <cellStyle name="메모 16 11" xfId="7155" xr:uid="{00000000-0005-0000-0000-00005B220000}"/>
    <cellStyle name="메모 16 11 2" xfId="7156" xr:uid="{00000000-0005-0000-0000-00005C220000}"/>
    <cellStyle name="메모 16 12" xfId="7157" xr:uid="{00000000-0005-0000-0000-00005D220000}"/>
    <cellStyle name="메모 16 2" xfId="7158" xr:uid="{00000000-0005-0000-0000-00005E220000}"/>
    <cellStyle name="메모 16 2 2" xfId="7159" xr:uid="{00000000-0005-0000-0000-00005F220000}"/>
    <cellStyle name="메모 16 3" xfId="7160" xr:uid="{00000000-0005-0000-0000-000060220000}"/>
    <cellStyle name="메모 16 3 2" xfId="7161" xr:uid="{00000000-0005-0000-0000-000061220000}"/>
    <cellStyle name="메모 16 4" xfId="7162" xr:uid="{00000000-0005-0000-0000-000062220000}"/>
    <cellStyle name="메모 16 4 2" xfId="7163" xr:uid="{00000000-0005-0000-0000-000063220000}"/>
    <cellStyle name="메모 16 5" xfId="7164" xr:uid="{00000000-0005-0000-0000-000064220000}"/>
    <cellStyle name="메모 16 5 2" xfId="7165" xr:uid="{00000000-0005-0000-0000-000065220000}"/>
    <cellStyle name="메모 16 6" xfId="7166" xr:uid="{00000000-0005-0000-0000-000066220000}"/>
    <cellStyle name="메모 16 6 2" xfId="7167" xr:uid="{00000000-0005-0000-0000-000067220000}"/>
    <cellStyle name="메모 16 7" xfId="7168" xr:uid="{00000000-0005-0000-0000-000068220000}"/>
    <cellStyle name="메모 16 7 2" xfId="7169" xr:uid="{00000000-0005-0000-0000-000069220000}"/>
    <cellStyle name="메모 16 8" xfId="7170" xr:uid="{00000000-0005-0000-0000-00006A220000}"/>
    <cellStyle name="메모 16 8 2" xfId="7171" xr:uid="{00000000-0005-0000-0000-00006B220000}"/>
    <cellStyle name="메모 16 9" xfId="7172" xr:uid="{00000000-0005-0000-0000-00006C220000}"/>
    <cellStyle name="메모 16 9 2" xfId="7173" xr:uid="{00000000-0005-0000-0000-00006D220000}"/>
    <cellStyle name="메모 17" xfId="7174" xr:uid="{00000000-0005-0000-0000-00006E220000}"/>
    <cellStyle name="메모 17 2" xfId="7175" xr:uid="{00000000-0005-0000-0000-00006F220000}"/>
    <cellStyle name="메모 17 2 2" xfId="7176" xr:uid="{00000000-0005-0000-0000-000070220000}"/>
    <cellStyle name="메모 17 3" xfId="7177" xr:uid="{00000000-0005-0000-0000-000071220000}"/>
    <cellStyle name="메모 18" xfId="7178" xr:uid="{00000000-0005-0000-0000-000072220000}"/>
    <cellStyle name="메모 18 2" xfId="7179" xr:uid="{00000000-0005-0000-0000-000073220000}"/>
    <cellStyle name="메모 19" xfId="7180" xr:uid="{00000000-0005-0000-0000-000074220000}"/>
    <cellStyle name="메모 19 2" xfId="7181" xr:uid="{00000000-0005-0000-0000-000075220000}"/>
    <cellStyle name="메모 2" xfId="7182" xr:uid="{00000000-0005-0000-0000-000076220000}"/>
    <cellStyle name="메모 2 10" xfId="7183" xr:uid="{00000000-0005-0000-0000-000077220000}"/>
    <cellStyle name="메모 2 10 2" xfId="7184" xr:uid="{00000000-0005-0000-0000-000078220000}"/>
    <cellStyle name="메모 2 10 2 2" xfId="11898" xr:uid="{00000000-0005-0000-0000-000079220000}"/>
    <cellStyle name="메모 2 10 3" xfId="11897" xr:uid="{00000000-0005-0000-0000-00007A220000}"/>
    <cellStyle name="메모 2 11" xfId="7185" xr:uid="{00000000-0005-0000-0000-00007B220000}"/>
    <cellStyle name="메모 2 11 2" xfId="7186" xr:uid="{00000000-0005-0000-0000-00007C220000}"/>
    <cellStyle name="메모 2 11 2 2" xfId="11900" xr:uid="{00000000-0005-0000-0000-00007D220000}"/>
    <cellStyle name="메모 2 11 3" xfId="11899" xr:uid="{00000000-0005-0000-0000-00007E220000}"/>
    <cellStyle name="메모 2 12" xfId="7187" xr:uid="{00000000-0005-0000-0000-00007F220000}"/>
    <cellStyle name="메모 2 12 2" xfId="7188" xr:uid="{00000000-0005-0000-0000-000080220000}"/>
    <cellStyle name="메모 2 12 2 2" xfId="11902" xr:uid="{00000000-0005-0000-0000-000081220000}"/>
    <cellStyle name="메모 2 12 3" xfId="11901" xr:uid="{00000000-0005-0000-0000-000082220000}"/>
    <cellStyle name="메모 2 13" xfId="7189" xr:uid="{00000000-0005-0000-0000-000083220000}"/>
    <cellStyle name="메모 2 13 2" xfId="7190" xr:uid="{00000000-0005-0000-0000-000084220000}"/>
    <cellStyle name="메모 2 13 2 2" xfId="11904" xr:uid="{00000000-0005-0000-0000-000085220000}"/>
    <cellStyle name="메모 2 13 3" xfId="11903" xr:uid="{00000000-0005-0000-0000-000086220000}"/>
    <cellStyle name="메모 2 14" xfId="7191" xr:uid="{00000000-0005-0000-0000-000087220000}"/>
    <cellStyle name="메모 2 14 2" xfId="7192" xr:uid="{00000000-0005-0000-0000-000088220000}"/>
    <cellStyle name="메모 2 14 2 2" xfId="11906" xr:uid="{00000000-0005-0000-0000-000089220000}"/>
    <cellStyle name="메모 2 14 3" xfId="11905" xr:uid="{00000000-0005-0000-0000-00008A220000}"/>
    <cellStyle name="메모 2 15" xfId="7193" xr:uid="{00000000-0005-0000-0000-00008B220000}"/>
    <cellStyle name="메모 2 15 2" xfId="7194" xr:uid="{00000000-0005-0000-0000-00008C220000}"/>
    <cellStyle name="메모 2 15 2 2" xfId="11908" xr:uid="{00000000-0005-0000-0000-00008D220000}"/>
    <cellStyle name="메모 2 15 3" xfId="11907" xr:uid="{00000000-0005-0000-0000-00008E220000}"/>
    <cellStyle name="메모 2 16" xfId="7195" xr:uid="{00000000-0005-0000-0000-00008F220000}"/>
    <cellStyle name="메모 2 16 2" xfId="7196" xr:uid="{00000000-0005-0000-0000-000090220000}"/>
    <cellStyle name="메모 2 16 2 2" xfId="11910" xr:uid="{00000000-0005-0000-0000-000091220000}"/>
    <cellStyle name="메모 2 16 3" xfId="11909" xr:uid="{00000000-0005-0000-0000-000092220000}"/>
    <cellStyle name="메모 2 17" xfId="7197" xr:uid="{00000000-0005-0000-0000-000093220000}"/>
    <cellStyle name="메모 2 17 2" xfId="7198" xr:uid="{00000000-0005-0000-0000-000094220000}"/>
    <cellStyle name="메모 2 17 2 2" xfId="11912" xr:uid="{00000000-0005-0000-0000-000095220000}"/>
    <cellStyle name="메모 2 17 3" xfId="11911" xr:uid="{00000000-0005-0000-0000-000096220000}"/>
    <cellStyle name="메모 2 18" xfId="7199" xr:uid="{00000000-0005-0000-0000-000097220000}"/>
    <cellStyle name="메모 2 18 2" xfId="7200" xr:uid="{00000000-0005-0000-0000-000098220000}"/>
    <cellStyle name="메모 2 18 3" xfId="11913" xr:uid="{00000000-0005-0000-0000-000099220000}"/>
    <cellStyle name="메모 2 19" xfId="7201" xr:uid="{00000000-0005-0000-0000-00009A220000}"/>
    <cellStyle name="메모 2 19 2" xfId="7202" xr:uid="{00000000-0005-0000-0000-00009B220000}"/>
    <cellStyle name="메모 2 2" xfId="7203" xr:uid="{00000000-0005-0000-0000-00009C220000}"/>
    <cellStyle name="메모 2 2 10" xfId="7204" xr:uid="{00000000-0005-0000-0000-00009D220000}"/>
    <cellStyle name="메모 2 2 10 2" xfId="7205" xr:uid="{00000000-0005-0000-0000-00009E220000}"/>
    <cellStyle name="메모 2 2 11" xfId="7206" xr:uid="{00000000-0005-0000-0000-00009F220000}"/>
    <cellStyle name="메모 2 2 11 2" xfId="7207" xr:uid="{00000000-0005-0000-0000-0000A0220000}"/>
    <cellStyle name="메모 2 2 12" xfId="7208" xr:uid="{00000000-0005-0000-0000-0000A1220000}"/>
    <cellStyle name="메모 2 2 13" xfId="11914" xr:uid="{00000000-0005-0000-0000-0000A2220000}"/>
    <cellStyle name="메모 2 2 2" xfId="7209" xr:uid="{00000000-0005-0000-0000-0000A3220000}"/>
    <cellStyle name="메모 2 2 2 2" xfId="7210" xr:uid="{00000000-0005-0000-0000-0000A4220000}"/>
    <cellStyle name="메모 2 2 2 3" xfId="11915" xr:uid="{00000000-0005-0000-0000-0000A5220000}"/>
    <cellStyle name="메모 2 2 3" xfId="7211" xr:uid="{00000000-0005-0000-0000-0000A6220000}"/>
    <cellStyle name="메모 2 2 3 2" xfId="7212" xr:uid="{00000000-0005-0000-0000-0000A7220000}"/>
    <cellStyle name="메모 2 2 4" xfId="7213" xr:uid="{00000000-0005-0000-0000-0000A8220000}"/>
    <cellStyle name="메모 2 2 4 2" xfId="7214" xr:uid="{00000000-0005-0000-0000-0000A9220000}"/>
    <cellStyle name="메모 2 2 5" xfId="7215" xr:uid="{00000000-0005-0000-0000-0000AA220000}"/>
    <cellStyle name="메모 2 2 5 2" xfId="7216" xr:uid="{00000000-0005-0000-0000-0000AB220000}"/>
    <cellStyle name="메모 2 2 6" xfId="7217" xr:uid="{00000000-0005-0000-0000-0000AC220000}"/>
    <cellStyle name="메모 2 2 6 2" xfId="7218" xr:uid="{00000000-0005-0000-0000-0000AD220000}"/>
    <cellStyle name="메모 2 2 7" xfId="7219" xr:uid="{00000000-0005-0000-0000-0000AE220000}"/>
    <cellStyle name="메모 2 2 7 2" xfId="7220" xr:uid="{00000000-0005-0000-0000-0000AF220000}"/>
    <cellStyle name="메모 2 2 8" xfId="7221" xr:uid="{00000000-0005-0000-0000-0000B0220000}"/>
    <cellStyle name="메모 2 2 8 2" xfId="7222" xr:uid="{00000000-0005-0000-0000-0000B1220000}"/>
    <cellStyle name="메모 2 2 9" xfId="7223" xr:uid="{00000000-0005-0000-0000-0000B2220000}"/>
    <cellStyle name="메모 2 2 9 2" xfId="7224" xr:uid="{00000000-0005-0000-0000-0000B3220000}"/>
    <cellStyle name="메모 2 20" xfId="7225" xr:uid="{00000000-0005-0000-0000-0000B4220000}"/>
    <cellStyle name="메모 2 20 2" xfId="7226" xr:uid="{00000000-0005-0000-0000-0000B5220000}"/>
    <cellStyle name="메모 2 21" xfId="7227" xr:uid="{00000000-0005-0000-0000-0000B6220000}"/>
    <cellStyle name="메모 2 21 2" xfId="7228" xr:uid="{00000000-0005-0000-0000-0000B7220000}"/>
    <cellStyle name="메모 2 22" xfId="7229" xr:uid="{00000000-0005-0000-0000-0000B8220000}"/>
    <cellStyle name="메모 2 22 2" xfId="7230" xr:uid="{00000000-0005-0000-0000-0000B9220000}"/>
    <cellStyle name="메모 2 23" xfId="7231" xr:uid="{00000000-0005-0000-0000-0000BA220000}"/>
    <cellStyle name="메모 2 23 2" xfId="7232" xr:uid="{00000000-0005-0000-0000-0000BB220000}"/>
    <cellStyle name="메모 2 24" xfId="7233" xr:uid="{00000000-0005-0000-0000-0000BC220000}"/>
    <cellStyle name="메모 2 24 2" xfId="7234" xr:uid="{00000000-0005-0000-0000-0000BD220000}"/>
    <cellStyle name="메모 2 25" xfId="7235" xr:uid="{00000000-0005-0000-0000-0000BE220000}"/>
    <cellStyle name="메모 2 25 2" xfId="7236" xr:uid="{00000000-0005-0000-0000-0000BF220000}"/>
    <cellStyle name="메모 2 26" xfId="7237" xr:uid="{00000000-0005-0000-0000-0000C0220000}"/>
    <cellStyle name="메모 2 26 2" xfId="7238" xr:uid="{00000000-0005-0000-0000-0000C1220000}"/>
    <cellStyle name="메모 2 27" xfId="7239" xr:uid="{00000000-0005-0000-0000-0000C2220000}"/>
    <cellStyle name="메모 2 27 2" xfId="7240" xr:uid="{00000000-0005-0000-0000-0000C3220000}"/>
    <cellStyle name="메모 2 28" xfId="7241" xr:uid="{00000000-0005-0000-0000-0000C4220000}"/>
    <cellStyle name="메모 2 28 2" xfId="7242" xr:uid="{00000000-0005-0000-0000-0000C5220000}"/>
    <cellStyle name="메모 2 29" xfId="7243" xr:uid="{00000000-0005-0000-0000-0000C6220000}"/>
    <cellStyle name="메모 2 29 2" xfId="7244" xr:uid="{00000000-0005-0000-0000-0000C7220000}"/>
    <cellStyle name="메모 2 3" xfId="7245" xr:uid="{00000000-0005-0000-0000-0000C8220000}"/>
    <cellStyle name="메모 2 3 2" xfId="7246" xr:uid="{00000000-0005-0000-0000-0000C9220000}"/>
    <cellStyle name="메모 2 3 2 2" xfId="7247" xr:uid="{00000000-0005-0000-0000-0000CA220000}"/>
    <cellStyle name="메모 2 3 2 3" xfId="11917" xr:uid="{00000000-0005-0000-0000-0000CB220000}"/>
    <cellStyle name="메모 2 3 3" xfId="7248" xr:uid="{00000000-0005-0000-0000-0000CC220000}"/>
    <cellStyle name="메모 2 3 4" xfId="11916" xr:uid="{00000000-0005-0000-0000-0000CD220000}"/>
    <cellStyle name="메모 2 30" xfId="7249" xr:uid="{00000000-0005-0000-0000-0000CE220000}"/>
    <cellStyle name="메모 2 30 2" xfId="7250" xr:uid="{00000000-0005-0000-0000-0000CF220000}"/>
    <cellStyle name="메모 2 31" xfId="7251" xr:uid="{00000000-0005-0000-0000-0000D0220000}"/>
    <cellStyle name="메모 2 31 2" xfId="7252" xr:uid="{00000000-0005-0000-0000-0000D1220000}"/>
    <cellStyle name="메모 2 32" xfId="7253" xr:uid="{00000000-0005-0000-0000-0000D2220000}"/>
    <cellStyle name="메모 2 32 2" xfId="7254" xr:uid="{00000000-0005-0000-0000-0000D3220000}"/>
    <cellStyle name="메모 2 33" xfId="7255" xr:uid="{00000000-0005-0000-0000-0000D4220000}"/>
    <cellStyle name="메모 2 34" xfId="11896" xr:uid="{00000000-0005-0000-0000-0000D5220000}"/>
    <cellStyle name="메모 2 4" xfId="7256" xr:uid="{00000000-0005-0000-0000-0000D6220000}"/>
    <cellStyle name="메모 2 4 2" xfId="7257" xr:uid="{00000000-0005-0000-0000-0000D7220000}"/>
    <cellStyle name="메모 2 4 2 2" xfId="11919" xr:uid="{00000000-0005-0000-0000-0000D8220000}"/>
    <cellStyle name="메모 2 4 3" xfId="11918" xr:uid="{00000000-0005-0000-0000-0000D9220000}"/>
    <cellStyle name="메모 2 5" xfId="7258" xr:uid="{00000000-0005-0000-0000-0000DA220000}"/>
    <cellStyle name="메모 2 5 2" xfId="7259" xr:uid="{00000000-0005-0000-0000-0000DB220000}"/>
    <cellStyle name="메모 2 5 2 2" xfId="11921" xr:uid="{00000000-0005-0000-0000-0000DC220000}"/>
    <cellStyle name="메모 2 5 3" xfId="11920" xr:uid="{00000000-0005-0000-0000-0000DD220000}"/>
    <cellStyle name="메모 2 6" xfId="7260" xr:uid="{00000000-0005-0000-0000-0000DE220000}"/>
    <cellStyle name="메모 2 6 2" xfId="7261" xr:uid="{00000000-0005-0000-0000-0000DF220000}"/>
    <cellStyle name="메모 2 6 2 2" xfId="11923" xr:uid="{00000000-0005-0000-0000-0000E0220000}"/>
    <cellStyle name="메모 2 6 3" xfId="11922" xr:uid="{00000000-0005-0000-0000-0000E1220000}"/>
    <cellStyle name="메모 2 7" xfId="7262" xr:uid="{00000000-0005-0000-0000-0000E2220000}"/>
    <cellStyle name="메모 2 7 2" xfId="7263" xr:uid="{00000000-0005-0000-0000-0000E3220000}"/>
    <cellStyle name="메모 2 7 2 2" xfId="11925" xr:uid="{00000000-0005-0000-0000-0000E4220000}"/>
    <cellStyle name="메모 2 7 3" xfId="11924" xr:uid="{00000000-0005-0000-0000-0000E5220000}"/>
    <cellStyle name="메모 2 8" xfId="7264" xr:uid="{00000000-0005-0000-0000-0000E6220000}"/>
    <cellStyle name="메모 2 8 2" xfId="7265" xr:uid="{00000000-0005-0000-0000-0000E7220000}"/>
    <cellStyle name="메모 2 8 2 2" xfId="11927" xr:uid="{00000000-0005-0000-0000-0000E8220000}"/>
    <cellStyle name="메모 2 8 3" xfId="11926" xr:uid="{00000000-0005-0000-0000-0000E9220000}"/>
    <cellStyle name="메모 2 9" xfId="7266" xr:uid="{00000000-0005-0000-0000-0000EA220000}"/>
    <cellStyle name="메모 2 9 2" xfId="7267" xr:uid="{00000000-0005-0000-0000-0000EB220000}"/>
    <cellStyle name="메모 2 9 2 2" xfId="11929" xr:uid="{00000000-0005-0000-0000-0000EC220000}"/>
    <cellStyle name="메모 2 9 3" xfId="11928" xr:uid="{00000000-0005-0000-0000-0000ED220000}"/>
    <cellStyle name="메모 20" xfId="7268" xr:uid="{00000000-0005-0000-0000-0000EE220000}"/>
    <cellStyle name="메모 20 2" xfId="7269" xr:uid="{00000000-0005-0000-0000-0000EF220000}"/>
    <cellStyle name="메모 21" xfId="7270" xr:uid="{00000000-0005-0000-0000-0000F0220000}"/>
    <cellStyle name="메모 21 2" xfId="7271" xr:uid="{00000000-0005-0000-0000-0000F1220000}"/>
    <cellStyle name="메모 22" xfId="7272" xr:uid="{00000000-0005-0000-0000-0000F2220000}"/>
    <cellStyle name="메모 22 2" xfId="7273" xr:uid="{00000000-0005-0000-0000-0000F3220000}"/>
    <cellStyle name="메모 23" xfId="7274" xr:uid="{00000000-0005-0000-0000-0000F4220000}"/>
    <cellStyle name="메모 23 2" xfId="7275" xr:uid="{00000000-0005-0000-0000-0000F5220000}"/>
    <cellStyle name="메모 24" xfId="7276" xr:uid="{00000000-0005-0000-0000-0000F6220000}"/>
    <cellStyle name="메모 24 2" xfId="7277" xr:uid="{00000000-0005-0000-0000-0000F7220000}"/>
    <cellStyle name="메모 25" xfId="7278" xr:uid="{00000000-0005-0000-0000-0000F8220000}"/>
    <cellStyle name="메모 25 2" xfId="7279" xr:uid="{00000000-0005-0000-0000-0000F9220000}"/>
    <cellStyle name="메모 26" xfId="7280" xr:uid="{00000000-0005-0000-0000-0000FA220000}"/>
    <cellStyle name="메모 26 2" xfId="7281" xr:uid="{00000000-0005-0000-0000-0000FB220000}"/>
    <cellStyle name="메모 27" xfId="7282" xr:uid="{00000000-0005-0000-0000-0000FC220000}"/>
    <cellStyle name="메모 27 2" xfId="7283" xr:uid="{00000000-0005-0000-0000-0000FD220000}"/>
    <cellStyle name="메모 28" xfId="7284" xr:uid="{00000000-0005-0000-0000-0000FE220000}"/>
    <cellStyle name="메모 28 2" xfId="7285" xr:uid="{00000000-0005-0000-0000-0000FF220000}"/>
    <cellStyle name="메모 29" xfId="7286" xr:uid="{00000000-0005-0000-0000-000000230000}"/>
    <cellStyle name="메모 29 2" xfId="7287" xr:uid="{00000000-0005-0000-0000-000001230000}"/>
    <cellStyle name="메모 3" xfId="7288" xr:uid="{00000000-0005-0000-0000-000002230000}"/>
    <cellStyle name="메모 3 10" xfId="7289" xr:uid="{00000000-0005-0000-0000-000003230000}"/>
    <cellStyle name="메모 3 10 2" xfId="7290" xr:uid="{00000000-0005-0000-0000-000004230000}"/>
    <cellStyle name="메모 3 11" xfId="7291" xr:uid="{00000000-0005-0000-0000-000005230000}"/>
    <cellStyle name="메모 3 11 2" xfId="7292" xr:uid="{00000000-0005-0000-0000-000006230000}"/>
    <cellStyle name="메모 3 12" xfId="7293" xr:uid="{00000000-0005-0000-0000-000007230000}"/>
    <cellStyle name="메모 3 12 2" xfId="7294" xr:uid="{00000000-0005-0000-0000-000008230000}"/>
    <cellStyle name="메모 3 13" xfId="7295" xr:uid="{00000000-0005-0000-0000-000009230000}"/>
    <cellStyle name="메모 3 13 2" xfId="7296" xr:uid="{00000000-0005-0000-0000-00000A230000}"/>
    <cellStyle name="메모 3 14" xfId="7297" xr:uid="{00000000-0005-0000-0000-00000B230000}"/>
    <cellStyle name="메모 3 14 2" xfId="7298" xr:uid="{00000000-0005-0000-0000-00000C230000}"/>
    <cellStyle name="메모 3 15" xfId="7299" xr:uid="{00000000-0005-0000-0000-00000D230000}"/>
    <cellStyle name="메모 3 15 2" xfId="7300" xr:uid="{00000000-0005-0000-0000-00000E230000}"/>
    <cellStyle name="메모 3 16" xfId="7301" xr:uid="{00000000-0005-0000-0000-00000F230000}"/>
    <cellStyle name="메모 3 16 2" xfId="7302" xr:uid="{00000000-0005-0000-0000-000010230000}"/>
    <cellStyle name="메모 3 17" xfId="7303" xr:uid="{00000000-0005-0000-0000-000011230000}"/>
    <cellStyle name="메모 3 17 2" xfId="7304" xr:uid="{00000000-0005-0000-0000-000012230000}"/>
    <cellStyle name="메모 3 18" xfId="7305" xr:uid="{00000000-0005-0000-0000-000013230000}"/>
    <cellStyle name="메모 3 18 2" xfId="7306" xr:uid="{00000000-0005-0000-0000-000014230000}"/>
    <cellStyle name="메모 3 19" xfId="7307" xr:uid="{00000000-0005-0000-0000-000015230000}"/>
    <cellStyle name="메모 3 19 2" xfId="7308" xr:uid="{00000000-0005-0000-0000-000016230000}"/>
    <cellStyle name="메모 3 2" xfId="7309" xr:uid="{00000000-0005-0000-0000-000017230000}"/>
    <cellStyle name="메모 3 2 10" xfId="7310" xr:uid="{00000000-0005-0000-0000-000018230000}"/>
    <cellStyle name="메모 3 2 10 2" xfId="7311" xr:uid="{00000000-0005-0000-0000-000019230000}"/>
    <cellStyle name="메모 3 2 11" xfId="7312" xr:uid="{00000000-0005-0000-0000-00001A230000}"/>
    <cellStyle name="메모 3 2 11 2" xfId="7313" xr:uid="{00000000-0005-0000-0000-00001B230000}"/>
    <cellStyle name="메모 3 2 12" xfId="7314" xr:uid="{00000000-0005-0000-0000-00001C230000}"/>
    <cellStyle name="메모 3 2 2" xfId="7315" xr:uid="{00000000-0005-0000-0000-00001D230000}"/>
    <cellStyle name="메모 3 2 2 2" xfId="7316" xr:uid="{00000000-0005-0000-0000-00001E230000}"/>
    <cellStyle name="메모 3 2 3" xfId="7317" xr:uid="{00000000-0005-0000-0000-00001F230000}"/>
    <cellStyle name="메모 3 2 3 2" xfId="7318" xr:uid="{00000000-0005-0000-0000-000020230000}"/>
    <cellStyle name="메모 3 2 4" xfId="7319" xr:uid="{00000000-0005-0000-0000-000021230000}"/>
    <cellStyle name="메모 3 2 4 2" xfId="7320" xr:uid="{00000000-0005-0000-0000-000022230000}"/>
    <cellStyle name="메모 3 2 5" xfId="7321" xr:uid="{00000000-0005-0000-0000-000023230000}"/>
    <cellStyle name="메모 3 2 5 2" xfId="7322" xr:uid="{00000000-0005-0000-0000-000024230000}"/>
    <cellStyle name="메모 3 2 6" xfId="7323" xr:uid="{00000000-0005-0000-0000-000025230000}"/>
    <cellStyle name="메모 3 2 6 2" xfId="7324" xr:uid="{00000000-0005-0000-0000-000026230000}"/>
    <cellStyle name="메모 3 2 7" xfId="7325" xr:uid="{00000000-0005-0000-0000-000027230000}"/>
    <cellStyle name="메모 3 2 7 2" xfId="7326" xr:uid="{00000000-0005-0000-0000-000028230000}"/>
    <cellStyle name="메모 3 2 8" xfId="7327" xr:uid="{00000000-0005-0000-0000-000029230000}"/>
    <cellStyle name="메모 3 2 8 2" xfId="7328" xr:uid="{00000000-0005-0000-0000-00002A230000}"/>
    <cellStyle name="메모 3 2 9" xfId="7329" xr:uid="{00000000-0005-0000-0000-00002B230000}"/>
    <cellStyle name="메모 3 2 9 2" xfId="7330" xr:uid="{00000000-0005-0000-0000-00002C230000}"/>
    <cellStyle name="메모 3 20" xfId="7331" xr:uid="{00000000-0005-0000-0000-00002D230000}"/>
    <cellStyle name="메모 3 20 2" xfId="7332" xr:uid="{00000000-0005-0000-0000-00002E230000}"/>
    <cellStyle name="메모 3 21" xfId="7333" xr:uid="{00000000-0005-0000-0000-00002F230000}"/>
    <cellStyle name="메모 3 21 2" xfId="7334" xr:uid="{00000000-0005-0000-0000-000030230000}"/>
    <cellStyle name="메모 3 22" xfId="7335" xr:uid="{00000000-0005-0000-0000-000031230000}"/>
    <cellStyle name="메모 3 22 2" xfId="7336" xr:uid="{00000000-0005-0000-0000-000032230000}"/>
    <cellStyle name="메모 3 23" xfId="7337" xr:uid="{00000000-0005-0000-0000-000033230000}"/>
    <cellStyle name="메모 3 23 2" xfId="7338" xr:uid="{00000000-0005-0000-0000-000034230000}"/>
    <cellStyle name="메모 3 24" xfId="7339" xr:uid="{00000000-0005-0000-0000-000035230000}"/>
    <cellStyle name="메모 3 24 2" xfId="7340" xr:uid="{00000000-0005-0000-0000-000036230000}"/>
    <cellStyle name="메모 3 25" xfId="7341" xr:uid="{00000000-0005-0000-0000-000037230000}"/>
    <cellStyle name="메모 3 25 2" xfId="7342" xr:uid="{00000000-0005-0000-0000-000038230000}"/>
    <cellStyle name="메모 3 26" xfId="7343" xr:uid="{00000000-0005-0000-0000-000039230000}"/>
    <cellStyle name="메모 3 26 2" xfId="7344" xr:uid="{00000000-0005-0000-0000-00003A230000}"/>
    <cellStyle name="메모 3 27" xfId="7345" xr:uid="{00000000-0005-0000-0000-00003B230000}"/>
    <cellStyle name="메모 3 27 2" xfId="7346" xr:uid="{00000000-0005-0000-0000-00003C230000}"/>
    <cellStyle name="메모 3 28" xfId="7347" xr:uid="{00000000-0005-0000-0000-00003D230000}"/>
    <cellStyle name="메모 3 28 2" xfId="7348" xr:uid="{00000000-0005-0000-0000-00003E230000}"/>
    <cellStyle name="메모 3 29" xfId="7349" xr:uid="{00000000-0005-0000-0000-00003F230000}"/>
    <cellStyle name="메모 3 29 2" xfId="7350" xr:uid="{00000000-0005-0000-0000-000040230000}"/>
    <cellStyle name="메모 3 3" xfId="7351" xr:uid="{00000000-0005-0000-0000-000041230000}"/>
    <cellStyle name="메모 3 3 2" xfId="7352" xr:uid="{00000000-0005-0000-0000-000042230000}"/>
    <cellStyle name="메모 3 3 2 2" xfId="7353" xr:uid="{00000000-0005-0000-0000-000043230000}"/>
    <cellStyle name="메모 3 3 3" xfId="7354" xr:uid="{00000000-0005-0000-0000-000044230000}"/>
    <cellStyle name="메모 3 30" xfId="7355" xr:uid="{00000000-0005-0000-0000-000045230000}"/>
    <cellStyle name="메모 3 30 2" xfId="7356" xr:uid="{00000000-0005-0000-0000-000046230000}"/>
    <cellStyle name="메모 3 31" xfId="7357" xr:uid="{00000000-0005-0000-0000-000047230000}"/>
    <cellStyle name="메모 3 31 2" xfId="7358" xr:uid="{00000000-0005-0000-0000-000048230000}"/>
    <cellStyle name="메모 3 32" xfId="7359" xr:uid="{00000000-0005-0000-0000-000049230000}"/>
    <cellStyle name="메모 3 32 2" xfId="7360" xr:uid="{00000000-0005-0000-0000-00004A230000}"/>
    <cellStyle name="메모 3 33" xfId="7361" xr:uid="{00000000-0005-0000-0000-00004B230000}"/>
    <cellStyle name="메모 3 34" xfId="11930" xr:uid="{00000000-0005-0000-0000-00004C230000}"/>
    <cellStyle name="메모 3 4" xfId="7362" xr:uid="{00000000-0005-0000-0000-00004D230000}"/>
    <cellStyle name="메모 3 4 2" xfId="7363" xr:uid="{00000000-0005-0000-0000-00004E230000}"/>
    <cellStyle name="메모 3 5" xfId="7364" xr:uid="{00000000-0005-0000-0000-00004F230000}"/>
    <cellStyle name="메모 3 5 2" xfId="7365" xr:uid="{00000000-0005-0000-0000-000050230000}"/>
    <cellStyle name="메모 3 6" xfId="7366" xr:uid="{00000000-0005-0000-0000-000051230000}"/>
    <cellStyle name="메모 3 6 2" xfId="7367" xr:uid="{00000000-0005-0000-0000-000052230000}"/>
    <cellStyle name="메모 3 7" xfId="7368" xr:uid="{00000000-0005-0000-0000-000053230000}"/>
    <cellStyle name="메모 3 7 2" xfId="7369" xr:uid="{00000000-0005-0000-0000-000054230000}"/>
    <cellStyle name="메모 3 8" xfId="7370" xr:uid="{00000000-0005-0000-0000-000055230000}"/>
    <cellStyle name="메모 3 8 2" xfId="7371" xr:uid="{00000000-0005-0000-0000-000056230000}"/>
    <cellStyle name="메모 3 9" xfId="7372" xr:uid="{00000000-0005-0000-0000-000057230000}"/>
    <cellStyle name="메모 3 9 2" xfId="7373" xr:uid="{00000000-0005-0000-0000-000058230000}"/>
    <cellStyle name="메모 30" xfId="7374" xr:uid="{00000000-0005-0000-0000-000059230000}"/>
    <cellStyle name="메모 30 2" xfId="7375" xr:uid="{00000000-0005-0000-0000-00005A230000}"/>
    <cellStyle name="메모 31" xfId="7376" xr:uid="{00000000-0005-0000-0000-00005B230000}"/>
    <cellStyle name="메모 31 2" xfId="7377" xr:uid="{00000000-0005-0000-0000-00005C230000}"/>
    <cellStyle name="메모 32" xfId="7378" xr:uid="{00000000-0005-0000-0000-00005D230000}"/>
    <cellStyle name="메모 32 2" xfId="7379" xr:uid="{00000000-0005-0000-0000-00005E230000}"/>
    <cellStyle name="메모 33" xfId="7380" xr:uid="{00000000-0005-0000-0000-00005F230000}"/>
    <cellStyle name="메모 34" xfId="7381" xr:uid="{00000000-0005-0000-0000-000060230000}"/>
    <cellStyle name="메모 35" xfId="7382" xr:uid="{00000000-0005-0000-0000-000061230000}"/>
    <cellStyle name="메모 36" xfId="12505" xr:uid="{00000000-0005-0000-0000-000062230000}"/>
    <cellStyle name="메모 4" xfId="7383" xr:uid="{00000000-0005-0000-0000-000063230000}"/>
    <cellStyle name="메모 4 10" xfId="7384" xr:uid="{00000000-0005-0000-0000-000064230000}"/>
    <cellStyle name="메모 4 10 2" xfId="7385" xr:uid="{00000000-0005-0000-0000-000065230000}"/>
    <cellStyle name="메모 4 11" xfId="7386" xr:uid="{00000000-0005-0000-0000-000066230000}"/>
    <cellStyle name="메모 4 11 2" xfId="7387" xr:uid="{00000000-0005-0000-0000-000067230000}"/>
    <cellStyle name="메모 4 12" xfId="7388" xr:uid="{00000000-0005-0000-0000-000068230000}"/>
    <cellStyle name="메모 4 12 2" xfId="7389" xr:uid="{00000000-0005-0000-0000-000069230000}"/>
    <cellStyle name="메모 4 13" xfId="7390" xr:uid="{00000000-0005-0000-0000-00006A230000}"/>
    <cellStyle name="메모 4 13 2" xfId="7391" xr:uid="{00000000-0005-0000-0000-00006B230000}"/>
    <cellStyle name="메모 4 14" xfId="7392" xr:uid="{00000000-0005-0000-0000-00006C230000}"/>
    <cellStyle name="메모 4 14 2" xfId="7393" xr:uid="{00000000-0005-0000-0000-00006D230000}"/>
    <cellStyle name="메모 4 15" xfId="7394" xr:uid="{00000000-0005-0000-0000-00006E230000}"/>
    <cellStyle name="메모 4 15 2" xfId="7395" xr:uid="{00000000-0005-0000-0000-00006F230000}"/>
    <cellStyle name="메모 4 16" xfId="7396" xr:uid="{00000000-0005-0000-0000-000070230000}"/>
    <cellStyle name="메모 4 16 2" xfId="7397" xr:uid="{00000000-0005-0000-0000-000071230000}"/>
    <cellStyle name="메모 4 17" xfId="7398" xr:uid="{00000000-0005-0000-0000-000072230000}"/>
    <cellStyle name="메모 4 17 2" xfId="7399" xr:uid="{00000000-0005-0000-0000-000073230000}"/>
    <cellStyle name="메모 4 18" xfId="7400" xr:uid="{00000000-0005-0000-0000-000074230000}"/>
    <cellStyle name="메모 4 18 2" xfId="7401" xr:uid="{00000000-0005-0000-0000-000075230000}"/>
    <cellStyle name="메모 4 19" xfId="7402" xr:uid="{00000000-0005-0000-0000-000076230000}"/>
    <cellStyle name="메모 4 19 2" xfId="7403" xr:uid="{00000000-0005-0000-0000-000077230000}"/>
    <cellStyle name="메모 4 2" xfId="7404" xr:uid="{00000000-0005-0000-0000-000078230000}"/>
    <cellStyle name="메모 4 2 10" xfId="7405" xr:uid="{00000000-0005-0000-0000-000079230000}"/>
    <cellStyle name="메모 4 2 10 2" xfId="7406" xr:uid="{00000000-0005-0000-0000-00007A230000}"/>
    <cellStyle name="메모 4 2 11" xfId="7407" xr:uid="{00000000-0005-0000-0000-00007B230000}"/>
    <cellStyle name="메모 4 2 11 2" xfId="7408" xr:uid="{00000000-0005-0000-0000-00007C230000}"/>
    <cellStyle name="메모 4 2 12" xfId="7409" xr:uid="{00000000-0005-0000-0000-00007D230000}"/>
    <cellStyle name="메모 4 2 2" xfId="7410" xr:uid="{00000000-0005-0000-0000-00007E230000}"/>
    <cellStyle name="메모 4 2 2 2" xfId="7411" xr:uid="{00000000-0005-0000-0000-00007F230000}"/>
    <cellStyle name="메모 4 2 3" xfId="7412" xr:uid="{00000000-0005-0000-0000-000080230000}"/>
    <cellStyle name="메모 4 2 3 2" xfId="7413" xr:uid="{00000000-0005-0000-0000-000081230000}"/>
    <cellStyle name="메모 4 2 4" xfId="7414" xr:uid="{00000000-0005-0000-0000-000082230000}"/>
    <cellStyle name="메모 4 2 4 2" xfId="7415" xr:uid="{00000000-0005-0000-0000-000083230000}"/>
    <cellStyle name="메모 4 2 5" xfId="7416" xr:uid="{00000000-0005-0000-0000-000084230000}"/>
    <cellStyle name="메모 4 2 5 2" xfId="7417" xr:uid="{00000000-0005-0000-0000-000085230000}"/>
    <cellStyle name="메모 4 2 6" xfId="7418" xr:uid="{00000000-0005-0000-0000-000086230000}"/>
    <cellStyle name="메모 4 2 6 2" xfId="7419" xr:uid="{00000000-0005-0000-0000-000087230000}"/>
    <cellStyle name="메모 4 2 7" xfId="7420" xr:uid="{00000000-0005-0000-0000-000088230000}"/>
    <cellStyle name="메모 4 2 7 2" xfId="7421" xr:uid="{00000000-0005-0000-0000-000089230000}"/>
    <cellStyle name="메모 4 2 8" xfId="7422" xr:uid="{00000000-0005-0000-0000-00008A230000}"/>
    <cellStyle name="메모 4 2 8 2" xfId="7423" xr:uid="{00000000-0005-0000-0000-00008B230000}"/>
    <cellStyle name="메모 4 2 9" xfId="7424" xr:uid="{00000000-0005-0000-0000-00008C230000}"/>
    <cellStyle name="메모 4 2 9 2" xfId="7425" xr:uid="{00000000-0005-0000-0000-00008D230000}"/>
    <cellStyle name="메모 4 20" xfId="7426" xr:uid="{00000000-0005-0000-0000-00008E230000}"/>
    <cellStyle name="메모 4 20 2" xfId="7427" xr:uid="{00000000-0005-0000-0000-00008F230000}"/>
    <cellStyle name="메모 4 21" xfId="7428" xr:uid="{00000000-0005-0000-0000-000090230000}"/>
    <cellStyle name="메모 4 21 2" xfId="7429" xr:uid="{00000000-0005-0000-0000-000091230000}"/>
    <cellStyle name="메모 4 22" xfId="7430" xr:uid="{00000000-0005-0000-0000-000092230000}"/>
    <cellStyle name="메모 4 22 2" xfId="7431" xr:uid="{00000000-0005-0000-0000-000093230000}"/>
    <cellStyle name="메모 4 23" xfId="7432" xr:uid="{00000000-0005-0000-0000-000094230000}"/>
    <cellStyle name="메모 4 23 2" xfId="7433" xr:uid="{00000000-0005-0000-0000-000095230000}"/>
    <cellStyle name="메모 4 24" xfId="7434" xr:uid="{00000000-0005-0000-0000-000096230000}"/>
    <cellStyle name="메모 4 24 2" xfId="7435" xr:uid="{00000000-0005-0000-0000-000097230000}"/>
    <cellStyle name="메모 4 25" xfId="7436" xr:uid="{00000000-0005-0000-0000-000098230000}"/>
    <cellStyle name="메모 4 25 2" xfId="7437" xr:uid="{00000000-0005-0000-0000-000099230000}"/>
    <cellStyle name="메모 4 26" xfId="7438" xr:uid="{00000000-0005-0000-0000-00009A230000}"/>
    <cellStyle name="메모 4 26 2" xfId="7439" xr:uid="{00000000-0005-0000-0000-00009B230000}"/>
    <cellStyle name="메모 4 27" xfId="7440" xr:uid="{00000000-0005-0000-0000-00009C230000}"/>
    <cellStyle name="메모 4 27 2" xfId="7441" xr:uid="{00000000-0005-0000-0000-00009D230000}"/>
    <cellStyle name="메모 4 28" xfId="7442" xr:uid="{00000000-0005-0000-0000-00009E230000}"/>
    <cellStyle name="메모 4 28 2" xfId="7443" xr:uid="{00000000-0005-0000-0000-00009F230000}"/>
    <cellStyle name="메모 4 29" xfId="7444" xr:uid="{00000000-0005-0000-0000-0000A0230000}"/>
    <cellStyle name="메모 4 29 2" xfId="7445" xr:uid="{00000000-0005-0000-0000-0000A1230000}"/>
    <cellStyle name="메모 4 3" xfId="7446" xr:uid="{00000000-0005-0000-0000-0000A2230000}"/>
    <cellStyle name="메모 4 3 2" xfId="7447" xr:uid="{00000000-0005-0000-0000-0000A3230000}"/>
    <cellStyle name="메모 4 3 2 2" xfId="7448" xr:uid="{00000000-0005-0000-0000-0000A4230000}"/>
    <cellStyle name="메모 4 3 3" xfId="7449" xr:uid="{00000000-0005-0000-0000-0000A5230000}"/>
    <cellStyle name="메모 4 30" xfId="7450" xr:uid="{00000000-0005-0000-0000-0000A6230000}"/>
    <cellStyle name="메모 4 30 2" xfId="7451" xr:uid="{00000000-0005-0000-0000-0000A7230000}"/>
    <cellStyle name="메모 4 31" xfId="7452" xr:uid="{00000000-0005-0000-0000-0000A8230000}"/>
    <cellStyle name="메모 4 31 2" xfId="7453" xr:uid="{00000000-0005-0000-0000-0000A9230000}"/>
    <cellStyle name="메모 4 32" xfId="7454" xr:uid="{00000000-0005-0000-0000-0000AA230000}"/>
    <cellStyle name="메모 4 32 2" xfId="7455" xr:uid="{00000000-0005-0000-0000-0000AB230000}"/>
    <cellStyle name="메모 4 33" xfId="7456" xr:uid="{00000000-0005-0000-0000-0000AC230000}"/>
    <cellStyle name="메모 4 4" xfId="7457" xr:uid="{00000000-0005-0000-0000-0000AD230000}"/>
    <cellStyle name="메모 4 4 2" xfId="7458" xr:uid="{00000000-0005-0000-0000-0000AE230000}"/>
    <cellStyle name="메모 4 5" xfId="7459" xr:uid="{00000000-0005-0000-0000-0000AF230000}"/>
    <cellStyle name="메모 4 5 2" xfId="7460" xr:uid="{00000000-0005-0000-0000-0000B0230000}"/>
    <cellStyle name="메모 4 6" xfId="7461" xr:uid="{00000000-0005-0000-0000-0000B1230000}"/>
    <cellStyle name="메모 4 6 2" xfId="7462" xr:uid="{00000000-0005-0000-0000-0000B2230000}"/>
    <cellStyle name="메모 4 7" xfId="7463" xr:uid="{00000000-0005-0000-0000-0000B3230000}"/>
    <cellStyle name="메모 4 7 2" xfId="7464" xr:uid="{00000000-0005-0000-0000-0000B4230000}"/>
    <cellStyle name="메모 4 8" xfId="7465" xr:uid="{00000000-0005-0000-0000-0000B5230000}"/>
    <cellStyle name="메모 4 8 2" xfId="7466" xr:uid="{00000000-0005-0000-0000-0000B6230000}"/>
    <cellStyle name="메모 4 9" xfId="7467" xr:uid="{00000000-0005-0000-0000-0000B7230000}"/>
    <cellStyle name="메모 4 9 2" xfId="7468" xr:uid="{00000000-0005-0000-0000-0000B8230000}"/>
    <cellStyle name="메모 5" xfId="7469" xr:uid="{00000000-0005-0000-0000-0000B9230000}"/>
    <cellStyle name="메모 5 10" xfId="7470" xr:uid="{00000000-0005-0000-0000-0000BA230000}"/>
    <cellStyle name="메모 5 10 2" xfId="7471" xr:uid="{00000000-0005-0000-0000-0000BB230000}"/>
    <cellStyle name="메모 5 11" xfId="7472" xr:uid="{00000000-0005-0000-0000-0000BC230000}"/>
    <cellStyle name="메모 5 11 2" xfId="7473" xr:uid="{00000000-0005-0000-0000-0000BD230000}"/>
    <cellStyle name="메모 5 12" xfId="7474" xr:uid="{00000000-0005-0000-0000-0000BE230000}"/>
    <cellStyle name="메모 5 12 2" xfId="7475" xr:uid="{00000000-0005-0000-0000-0000BF230000}"/>
    <cellStyle name="메모 5 13" xfId="7476" xr:uid="{00000000-0005-0000-0000-0000C0230000}"/>
    <cellStyle name="메모 5 13 2" xfId="7477" xr:uid="{00000000-0005-0000-0000-0000C1230000}"/>
    <cellStyle name="메모 5 14" xfId="7478" xr:uid="{00000000-0005-0000-0000-0000C2230000}"/>
    <cellStyle name="메모 5 14 2" xfId="7479" xr:uid="{00000000-0005-0000-0000-0000C3230000}"/>
    <cellStyle name="메모 5 15" xfId="7480" xr:uid="{00000000-0005-0000-0000-0000C4230000}"/>
    <cellStyle name="메모 5 15 2" xfId="7481" xr:uid="{00000000-0005-0000-0000-0000C5230000}"/>
    <cellStyle name="메모 5 16" xfId="7482" xr:uid="{00000000-0005-0000-0000-0000C6230000}"/>
    <cellStyle name="메모 5 16 2" xfId="7483" xr:uid="{00000000-0005-0000-0000-0000C7230000}"/>
    <cellStyle name="메모 5 17" xfId="7484" xr:uid="{00000000-0005-0000-0000-0000C8230000}"/>
    <cellStyle name="메모 5 17 2" xfId="7485" xr:uid="{00000000-0005-0000-0000-0000C9230000}"/>
    <cellStyle name="메모 5 18" xfId="7486" xr:uid="{00000000-0005-0000-0000-0000CA230000}"/>
    <cellStyle name="메모 5 18 2" xfId="7487" xr:uid="{00000000-0005-0000-0000-0000CB230000}"/>
    <cellStyle name="메모 5 19" xfId="7488" xr:uid="{00000000-0005-0000-0000-0000CC230000}"/>
    <cellStyle name="메모 5 19 2" xfId="7489" xr:uid="{00000000-0005-0000-0000-0000CD230000}"/>
    <cellStyle name="메모 5 2" xfId="7490" xr:uid="{00000000-0005-0000-0000-0000CE230000}"/>
    <cellStyle name="메모 5 2 10" xfId="7491" xr:uid="{00000000-0005-0000-0000-0000CF230000}"/>
    <cellStyle name="메모 5 2 10 2" xfId="7492" xr:uid="{00000000-0005-0000-0000-0000D0230000}"/>
    <cellStyle name="메모 5 2 11" xfId="7493" xr:uid="{00000000-0005-0000-0000-0000D1230000}"/>
    <cellStyle name="메모 5 2 11 2" xfId="7494" xr:uid="{00000000-0005-0000-0000-0000D2230000}"/>
    <cellStyle name="메모 5 2 12" xfId="7495" xr:uid="{00000000-0005-0000-0000-0000D3230000}"/>
    <cellStyle name="메모 5 2 2" xfId="7496" xr:uid="{00000000-0005-0000-0000-0000D4230000}"/>
    <cellStyle name="메모 5 2 2 2" xfId="7497" xr:uid="{00000000-0005-0000-0000-0000D5230000}"/>
    <cellStyle name="메모 5 2 3" xfId="7498" xr:uid="{00000000-0005-0000-0000-0000D6230000}"/>
    <cellStyle name="메모 5 2 3 2" xfId="7499" xr:uid="{00000000-0005-0000-0000-0000D7230000}"/>
    <cellStyle name="메모 5 2 4" xfId="7500" xr:uid="{00000000-0005-0000-0000-0000D8230000}"/>
    <cellStyle name="메모 5 2 4 2" xfId="7501" xr:uid="{00000000-0005-0000-0000-0000D9230000}"/>
    <cellStyle name="메모 5 2 5" xfId="7502" xr:uid="{00000000-0005-0000-0000-0000DA230000}"/>
    <cellStyle name="메모 5 2 5 2" xfId="7503" xr:uid="{00000000-0005-0000-0000-0000DB230000}"/>
    <cellStyle name="메모 5 2 6" xfId="7504" xr:uid="{00000000-0005-0000-0000-0000DC230000}"/>
    <cellStyle name="메모 5 2 6 2" xfId="7505" xr:uid="{00000000-0005-0000-0000-0000DD230000}"/>
    <cellStyle name="메모 5 2 7" xfId="7506" xr:uid="{00000000-0005-0000-0000-0000DE230000}"/>
    <cellStyle name="메모 5 2 7 2" xfId="7507" xr:uid="{00000000-0005-0000-0000-0000DF230000}"/>
    <cellStyle name="메모 5 2 8" xfId="7508" xr:uid="{00000000-0005-0000-0000-0000E0230000}"/>
    <cellStyle name="메모 5 2 8 2" xfId="7509" xr:uid="{00000000-0005-0000-0000-0000E1230000}"/>
    <cellStyle name="메모 5 2 9" xfId="7510" xr:uid="{00000000-0005-0000-0000-0000E2230000}"/>
    <cellStyle name="메모 5 2 9 2" xfId="7511" xr:uid="{00000000-0005-0000-0000-0000E3230000}"/>
    <cellStyle name="메모 5 20" xfId="7512" xr:uid="{00000000-0005-0000-0000-0000E4230000}"/>
    <cellStyle name="메모 5 20 2" xfId="7513" xr:uid="{00000000-0005-0000-0000-0000E5230000}"/>
    <cellStyle name="메모 5 21" xfId="7514" xr:uid="{00000000-0005-0000-0000-0000E6230000}"/>
    <cellStyle name="메모 5 21 2" xfId="7515" xr:uid="{00000000-0005-0000-0000-0000E7230000}"/>
    <cellStyle name="메모 5 22" xfId="7516" xr:uid="{00000000-0005-0000-0000-0000E8230000}"/>
    <cellStyle name="메모 5 22 2" xfId="7517" xr:uid="{00000000-0005-0000-0000-0000E9230000}"/>
    <cellStyle name="메모 5 23" xfId="7518" xr:uid="{00000000-0005-0000-0000-0000EA230000}"/>
    <cellStyle name="메모 5 23 2" xfId="7519" xr:uid="{00000000-0005-0000-0000-0000EB230000}"/>
    <cellStyle name="메모 5 24" xfId="7520" xr:uid="{00000000-0005-0000-0000-0000EC230000}"/>
    <cellStyle name="메모 5 24 2" xfId="7521" xr:uid="{00000000-0005-0000-0000-0000ED230000}"/>
    <cellStyle name="메모 5 25" xfId="7522" xr:uid="{00000000-0005-0000-0000-0000EE230000}"/>
    <cellStyle name="메모 5 25 2" xfId="7523" xr:uid="{00000000-0005-0000-0000-0000EF230000}"/>
    <cellStyle name="메모 5 26" xfId="7524" xr:uid="{00000000-0005-0000-0000-0000F0230000}"/>
    <cellStyle name="메모 5 26 2" xfId="7525" xr:uid="{00000000-0005-0000-0000-0000F1230000}"/>
    <cellStyle name="메모 5 27" xfId="7526" xr:uid="{00000000-0005-0000-0000-0000F2230000}"/>
    <cellStyle name="메모 5 27 2" xfId="7527" xr:uid="{00000000-0005-0000-0000-0000F3230000}"/>
    <cellStyle name="메모 5 28" xfId="7528" xr:uid="{00000000-0005-0000-0000-0000F4230000}"/>
    <cellStyle name="메모 5 28 2" xfId="7529" xr:uid="{00000000-0005-0000-0000-0000F5230000}"/>
    <cellStyle name="메모 5 29" xfId="7530" xr:uid="{00000000-0005-0000-0000-0000F6230000}"/>
    <cellStyle name="메모 5 29 2" xfId="7531" xr:uid="{00000000-0005-0000-0000-0000F7230000}"/>
    <cellStyle name="메모 5 3" xfId="7532" xr:uid="{00000000-0005-0000-0000-0000F8230000}"/>
    <cellStyle name="메모 5 3 2" xfId="7533" xr:uid="{00000000-0005-0000-0000-0000F9230000}"/>
    <cellStyle name="메모 5 3 2 2" xfId="7534" xr:uid="{00000000-0005-0000-0000-0000FA230000}"/>
    <cellStyle name="메모 5 3 3" xfId="7535" xr:uid="{00000000-0005-0000-0000-0000FB230000}"/>
    <cellStyle name="메모 5 30" xfId="7536" xr:uid="{00000000-0005-0000-0000-0000FC230000}"/>
    <cellStyle name="메모 5 30 2" xfId="7537" xr:uid="{00000000-0005-0000-0000-0000FD230000}"/>
    <cellStyle name="메모 5 31" xfId="7538" xr:uid="{00000000-0005-0000-0000-0000FE230000}"/>
    <cellStyle name="메모 5 31 2" xfId="7539" xr:uid="{00000000-0005-0000-0000-0000FF230000}"/>
    <cellStyle name="메모 5 32" xfId="7540" xr:uid="{00000000-0005-0000-0000-000000240000}"/>
    <cellStyle name="메모 5 32 2" xfId="7541" xr:uid="{00000000-0005-0000-0000-000001240000}"/>
    <cellStyle name="메모 5 33" xfId="7542" xr:uid="{00000000-0005-0000-0000-000002240000}"/>
    <cellStyle name="메모 5 4" xfId="7543" xr:uid="{00000000-0005-0000-0000-000003240000}"/>
    <cellStyle name="메모 5 4 2" xfId="7544" xr:uid="{00000000-0005-0000-0000-000004240000}"/>
    <cellStyle name="메모 5 5" xfId="7545" xr:uid="{00000000-0005-0000-0000-000005240000}"/>
    <cellStyle name="메모 5 5 2" xfId="7546" xr:uid="{00000000-0005-0000-0000-000006240000}"/>
    <cellStyle name="메모 5 6" xfId="7547" xr:uid="{00000000-0005-0000-0000-000007240000}"/>
    <cellStyle name="메모 5 6 2" xfId="7548" xr:uid="{00000000-0005-0000-0000-000008240000}"/>
    <cellStyle name="메모 5 7" xfId="7549" xr:uid="{00000000-0005-0000-0000-000009240000}"/>
    <cellStyle name="메모 5 7 2" xfId="7550" xr:uid="{00000000-0005-0000-0000-00000A240000}"/>
    <cellStyle name="메모 5 8" xfId="7551" xr:uid="{00000000-0005-0000-0000-00000B240000}"/>
    <cellStyle name="메모 5 8 2" xfId="7552" xr:uid="{00000000-0005-0000-0000-00000C240000}"/>
    <cellStyle name="메모 5 9" xfId="7553" xr:uid="{00000000-0005-0000-0000-00000D240000}"/>
    <cellStyle name="메모 5 9 2" xfId="7554" xr:uid="{00000000-0005-0000-0000-00000E240000}"/>
    <cellStyle name="메모 6" xfId="7555" xr:uid="{00000000-0005-0000-0000-00000F240000}"/>
    <cellStyle name="메모 6 10" xfId="7556" xr:uid="{00000000-0005-0000-0000-000010240000}"/>
    <cellStyle name="메모 6 10 2" xfId="7557" xr:uid="{00000000-0005-0000-0000-000011240000}"/>
    <cellStyle name="메모 6 11" xfId="7558" xr:uid="{00000000-0005-0000-0000-000012240000}"/>
    <cellStyle name="메모 6 11 2" xfId="7559" xr:uid="{00000000-0005-0000-0000-000013240000}"/>
    <cellStyle name="메모 6 12" xfId="7560" xr:uid="{00000000-0005-0000-0000-000014240000}"/>
    <cellStyle name="메모 6 12 2" xfId="7561" xr:uid="{00000000-0005-0000-0000-000015240000}"/>
    <cellStyle name="메모 6 13" xfId="7562" xr:uid="{00000000-0005-0000-0000-000016240000}"/>
    <cellStyle name="메모 6 13 2" xfId="7563" xr:uid="{00000000-0005-0000-0000-000017240000}"/>
    <cellStyle name="메모 6 14" xfId="7564" xr:uid="{00000000-0005-0000-0000-000018240000}"/>
    <cellStyle name="메모 6 14 2" xfId="7565" xr:uid="{00000000-0005-0000-0000-000019240000}"/>
    <cellStyle name="메모 6 15" xfId="7566" xr:uid="{00000000-0005-0000-0000-00001A240000}"/>
    <cellStyle name="메모 6 15 2" xfId="7567" xr:uid="{00000000-0005-0000-0000-00001B240000}"/>
    <cellStyle name="메모 6 16" xfId="7568" xr:uid="{00000000-0005-0000-0000-00001C240000}"/>
    <cellStyle name="메모 6 16 2" xfId="7569" xr:uid="{00000000-0005-0000-0000-00001D240000}"/>
    <cellStyle name="메모 6 17" xfId="7570" xr:uid="{00000000-0005-0000-0000-00001E240000}"/>
    <cellStyle name="메모 6 17 2" xfId="7571" xr:uid="{00000000-0005-0000-0000-00001F240000}"/>
    <cellStyle name="메모 6 18" xfId="7572" xr:uid="{00000000-0005-0000-0000-000020240000}"/>
    <cellStyle name="메모 6 18 2" xfId="7573" xr:uid="{00000000-0005-0000-0000-000021240000}"/>
    <cellStyle name="메모 6 19" xfId="7574" xr:uid="{00000000-0005-0000-0000-000022240000}"/>
    <cellStyle name="메모 6 19 2" xfId="7575" xr:uid="{00000000-0005-0000-0000-000023240000}"/>
    <cellStyle name="메모 6 2" xfId="7576" xr:uid="{00000000-0005-0000-0000-000024240000}"/>
    <cellStyle name="메모 6 2 10" xfId="7577" xr:uid="{00000000-0005-0000-0000-000025240000}"/>
    <cellStyle name="메모 6 2 10 2" xfId="7578" xr:uid="{00000000-0005-0000-0000-000026240000}"/>
    <cellStyle name="메모 6 2 11" xfId="7579" xr:uid="{00000000-0005-0000-0000-000027240000}"/>
    <cellStyle name="메모 6 2 11 2" xfId="7580" xr:uid="{00000000-0005-0000-0000-000028240000}"/>
    <cellStyle name="메모 6 2 12" xfId="7581" xr:uid="{00000000-0005-0000-0000-000029240000}"/>
    <cellStyle name="메모 6 2 2" xfId="7582" xr:uid="{00000000-0005-0000-0000-00002A240000}"/>
    <cellStyle name="메모 6 2 2 2" xfId="7583" xr:uid="{00000000-0005-0000-0000-00002B240000}"/>
    <cellStyle name="메모 6 2 3" xfId="7584" xr:uid="{00000000-0005-0000-0000-00002C240000}"/>
    <cellStyle name="메모 6 2 3 2" xfId="7585" xr:uid="{00000000-0005-0000-0000-00002D240000}"/>
    <cellStyle name="메모 6 2 4" xfId="7586" xr:uid="{00000000-0005-0000-0000-00002E240000}"/>
    <cellStyle name="메모 6 2 4 2" xfId="7587" xr:uid="{00000000-0005-0000-0000-00002F240000}"/>
    <cellStyle name="메모 6 2 5" xfId="7588" xr:uid="{00000000-0005-0000-0000-000030240000}"/>
    <cellStyle name="메모 6 2 5 2" xfId="7589" xr:uid="{00000000-0005-0000-0000-000031240000}"/>
    <cellStyle name="메모 6 2 6" xfId="7590" xr:uid="{00000000-0005-0000-0000-000032240000}"/>
    <cellStyle name="메모 6 2 6 2" xfId="7591" xr:uid="{00000000-0005-0000-0000-000033240000}"/>
    <cellStyle name="메모 6 2 7" xfId="7592" xr:uid="{00000000-0005-0000-0000-000034240000}"/>
    <cellStyle name="메모 6 2 7 2" xfId="7593" xr:uid="{00000000-0005-0000-0000-000035240000}"/>
    <cellStyle name="메모 6 2 8" xfId="7594" xr:uid="{00000000-0005-0000-0000-000036240000}"/>
    <cellStyle name="메모 6 2 8 2" xfId="7595" xr:uid="{00000000-0005-0000-0000-000037240000}"/>
    <cellStyle name="메모 6 2 9" xfId="7596" xr:uid="{00000000-0005-0000-0000-000038240000}"/>
    <cellStyle name="메모 6 2 9 2" xfId="7597" xr:uid="{00000000-0005-0000-0000-000039240000}"/>
    <cellStyle name="메모 6 20" xfId="7598" xr:uid="{00000000-0005-0000-0000-00003A240000}"/>
    <cellStyle name="메모 6 20 2" xfId="7599" xr:uid="{00000000-0005-0000-0000-00003B240000}"/>
    <cellStyle name="메모 6 21" xfId="7600" xr:uid="{00000000-0005-0000-0000-00003C240000}"/>
    <cellStyle name="메모 6 21 2" xfId="7601" xr:uid="{00000000-0005-0000-0000-00003D240000}"/>
    <cellStyle name="메모 6 22" xfId="7602" xr:uid="{00000000-0005-0000-0000-00003E240000}"/>
    <cellStyle name="메모 6 22 2" xfId="7603" xr:uid="{00000000-0005-0000-0000-00003F240000}"/>
    <cellStyle name="메모 6 23" xfId="7604" xr:uid="{00000000-0005-0000-0000-000040240000}"/>
    <cellStyle name="메모 6 23 2" xfId="7605" xr:uid="{00000000-0005-0000-0000-000041240000}"/>
    <cellStyle name="메모 6 24" xfId="7606" xr:uid="{00000000-0005-0000-0000-000042240000}"/>
    <cellStyle name="메모 6 24 2" xfId="7607" xr:uid="{00000000-0005-0000-0000-000043240000}"/>
    <cellStyle name="메모 6 25" xfId="7608" xr:uid="{00000000-0005-0000-0000-000044240000}"/>
    <cellStyle name="메모 6 25 2" xfId="7609" xr:uid="{00000000-0005-0000-0000-000045240000}"/>
    <cellStyle name="메모 6 26" xfId="7610" xr:uid="{00000000-0005-0000-0000-000046240000}"/>
    <cellStyle name="메모 6 26 2" xfId="7611" xr:uid="{00000000-0005-0000-0000-000047240000}"/>
    <cellStyle name="메모 6 27" xfId="7612" xr:uid="{00000000-0005-0000-0000-000048240000}"/>
    <cellStyle name="메모 6 3" xfId="7613" xr:uid="{00000000-0005-0000-0000-000049240000}"/>
    <cellStyle name="메모 6 3 2" xfId="7614" xr:uid="{00000000-0005-0000-0000-00004A240000}"/>
    <cellStyle name="메모 6 3 2 2" xfId="7615" xr:uid="{00000000-0005-0000-0000-00004B240000}"/>
    <cellStyle name="메모 6 3 3" xfId="7616" xr:uid="{00000000-0005-0000-0000-00004C240000}"/>
    <cellStyle name="메모 6 4" xfId="7617" xr:uid="{00000000-0005-0000-0000-00004D240000}"/>
    <cellStyle name="메모 6 4 2" xfId="7618" xr:uid="{00000000-0005-0000-0000-00004E240000}"/>
    <cellStyle name="메모 6 5" xfId="7619" xr:uid="{00000000-0005-0000-0000-00004F240000}"/>
    <cellStyle name="메모 6 5 2" xfId="7620" xr:uid="{00000000-0005-0000-0000-000050240000}"/>
    <cellStyle name="메모 6 6" xfId="7621" xr:uid="{00000000-0005-0000-0000-000051240000}"/>
    <cellStyle name="메모 6 6 2" xfId="7622" xr:uid="{00000000-0005-0000-0000-000052240000}"/>
    <cellStyle name="메모 6 7" xfId="7623" xr:uid="{00000000-0005-0000-0000-000053240000}"/>
    <cellStyle name="메모 6 7 2" xfId="7624" xr:uid="{00000000-0005-0000-0000-000054240000}"/>
    <cellStyle name="메모 6 8" xfId="7625" xr:uid="{00000000-0005-0000-0000-000055240000}"/>
    <cellStyle name="메모 6 8 2" xfId="7626" xr:uid="{00000000-0005-0000-0000-000056240000}"/>
    <cellStyle name="메모 6 9" xfId="7627" xr:uid="{00000000-0005-0000-0000-000057240000}"/>
    <cellStyle name="메모 6 9 2" xfId="7628" xr:uid="{00000000-0005-0000-0000-000058240000}"/>
    <cellStyle name="메모 7" xfId="7629" xr:uid="{00000000-0005-0000-0000-000059240000}"/>
    <cellStyle name="메모 7 10" xfId="7630" xr:uid="{00000000-0005-0000-0000-00005A240000}"/>
    <cellStyle name="메모 7 10 2" xfId="7631" xr:uid="{00000000-0005-0000-0000-00005B240000}"/>
    <cellStyle name="메모 7 11" xfId="7632" xr:uid="{00000000-0005-0000-0000-00005C240000}"/>
    <cellStyle name="메모 7 11 2" xfId="7633" xr:uid="{00000000-0005-0000-0000-00005D240000}"/>
    <cellStyle name="메모 7 12" xfId="7634" xr:uid="{00000000-0005-0000-0000-00005E240000}"/>
    <cellStyle name="메모 7 12 2" xfId="7635" xr:uid="{00000000-0005-0000-0000-00005F240000}"/>
    <cellStyle name="메모 7 13" xfId="7636" xr:uid="{00000000-0005-0000-0000-000060240000}"/>
    <cellStyle name="메모 7 13 2" xfId="7637" xr:uid="{00000000-0005-0000-0000-000061240000}"/>
    <cellStyle name="메모 7 14" xfId="7638" xr:uid="{00000000-0005-0000-0000-000062240000}"/>
    <cellStyle name="메모 7 14 2" xfId="7639" xr:uid="{00000000-0005-0000-0000-000063240000}"/>
    <cellStyle name="메모 7 15" xfId="7640" xr:uid="{00000000-0005-0000-0000-000064240000}"/>
    <cellStyle name="메모 7 15 2" xfId="7641" xr:uid="{00000000-0005-0000-0000-000065240000}"/>
    <cellStyle name="메모 7 16" xfId="7642" xr:uid="{00000000-0005-0000-0000-000066240000}"/>
    <cellStyle name="메모 7 16 2" xfId="7643" xr:uid="{00000000-0005-0000-0000-000067240000}"/>
    <cellStyle name="메모 7 17" xfId="7644" xr:uid="{00000000-0005-0000-0000-000068240000}"/>
    <cellStyle name="메모 7 17 2" xfId="7645" xr:uid="{00000000-0005-0000-0000-000069240000}"/>
    <cellStyle name="메모 7 18" xfId="7646" xr:uid="{00000000-0005-0000-0000-00006A240000}"/>
    <cellStyle name="메모 7 18 2" xfId="7647" xr:uid="{00000000-0005-0000-0000-00006B240000}"/>
    <cellStyle name="메모 7 19" xfId="7648" xr:uid="{00000000-0005-0000-0000-00006C240000}"/>
    <cellStyle name="메모 7 19 2" xfId="7649" xr:uid="{00000000-0005-0000-0000-00006D240000}"/>
    <cellStyle name="메모 7 2" xfId="7650" xr:uid="{00000000-0005-0000-0000-00006E240000}"/>
    <cellStyle name="메모 7 2 10" xfId="7651" xr:uid="{00000000-0005-0000-0000-00006F240000}"/>
    <cellStyle name="메모 7 2 10 2" xfId="7652" xr:uid="{00000000-0005-0000-0000-000070240000}"/>
    <cellStyle name="메모 7 2 11" xfId="7653" xr:uid="{00000000-0005-0000-0000-000071240000}"/>
    <cellStyle name="메모 7 2 11 2" xfId="7654" xr:uid="{00000000-0005-0000-0000-000072240000}"/>
    <cellStyle name="메모 7 2 12" xfId="7655" xr:uid="{00000000-0005-0000-0000-000073240000}"/>
    <cellStyle name="메모 7 2 2" xfId="7656" xr:uid="{00000000-0005-0000-0000-000074240000}"/>
    <cellStyle name="메모 7 2 2 2" xfId="7657" xr:uid="{00000000-0005-0000-0000-000075240000}"/>
    <cellStyle name="메모 7 2 3" xfId="7658" xr:uid="{00000000-0005-0000-0000-000076240000}"/>
    <cellStyle name="메모 7 2 3 2" xfId="7659" xr:uid="{00000000-0005-0000-0000-000077240000}"/>
    <cellStyle name="메모 7 2 4" xfId="7660" xr:uid="{00000000-0005-0000-0000-000078240000}"/>
    <cellStyle name="메모 7 2 4 2" xfId="7661" xr:uid="{00000000-0005-0000-0000-000079240000}"/>
    <cellStyle name="메모 7 2 5" xfId="7662" xr:uid="{00000000-0005-0000-0000-00007A240000}"/>
    <cellStyle name="메모 7 2 5 2" xfId="7663" xr:uid="{00000000-0005-0000-0000-00007B240000}"/>
    <cellStyle name="메모 7 2 6" xfId="7664" xr:uid="{00000000-0005-0000-0000-00007C240000}"/>
    <cellStyle name="메모 7 2 6 2" xfId="7665" xr:uid="{00000000-0005-0000-0000-00007D240000}"/>
    <cellStyle name="메모 7 2 7" xfId="7666" xr:uid="{00000000-0005-0000-0000-00007E240000}"/>
    <cellStyle name="메모 7 2 7 2" xfId="7667" xr:uid="{00000000-0005-0000-0000-00007F240000}"/>
    <cellStyle name="메모 7 2 8" xfId="7668" xr:uid="{00000000-0005-0000-0000-000080240000}"/>
    <cellStyle name="메모 7 2 8 2" xfId="7669" xr:uid="{00000000-0005-0000-0000-000081240000}"/>
    <cellStyle name="메모 7 2 9" xfId="7670" xr:uid="{00000000-0005-0000-0000-000082240000}"/>
    <cellStyle name="메모 7 2 9 2" xfId="7671" xr:uid="{00000000-0005-0000-0000-000083240000}"/>
    <cellStyle name="메모 7 20" xfId="7672" xr:uid="{00000000-0005-0000-0000-000084240000}"/>
    <cellStyle name="메모 7 20 2" xfId="7673" xr:uid="{00000000-0005-0000-0000-000085240000}"/>
    <cellStyle name="메모 7 21" xfId="7674" xr:uid="{00000000-0005-0000-0000-000086240000}"/>
    <cellStyle name="메모 7 21 2" xfId="7675" xr:uid="{00000000-0005-0000-0000-000087240000}"/>
    <cellStyle name="메모 7 22" xfId="7676" xr:uid="{00000000-0005-0000-0000-000088240000}"/>
    <cellStyle name="메모 7 22 2" xfId="7677" xr:uid="{00000000-0005-0000-0000-000089240000}"/>
    <cellStyle name="메모 7 23" xfId="7678" xr:uid="{00000000-0005-0000-0000-00008A240000}"/>
    <cellStyle name="메모 7 23 2" xfId="7679" xr:uid="{00000000-0005-0000-0000-00008B240000}"/>
    <cellStyle name="메모 7 24" xfId="7680" xr:uid="{00000000-0005-0000-0000-00008C240000}"/>
    <cellStyle name="메모 7 24 2" xfId="7681" xr:uid="{00000000-0005-0000-0000-00008D240000}"/>
    <cellStyle name="메모 7 25" xfId="7682" xr:uid="{00000000-0005-0000-0000-00008E240000}"/>
    <cellStyle name="메모 7 25 2" xfId="7683" xr:uid="{00000000-0005-0000-0000-00008F240000}"/>
    <cellStyle name="메모 7 26" xfId="7684" xr:uid="{00000000-0005-0000-0000-000090240000}"/>
    <cellStyle name="메모 7 26 2" xfId="7685" xr:uid="{00000000-0005-0000-0000-000091240000}"/>
    <cellStyle name="메모 7 27" xfId="7686" xr:uid="{00000000-0005-0000-0000-000092240000}"/>
    <cellStyle name="메모 7 3" xfId="7687" xr:uid="{00000000-0005-0000-0000-000093240000}"/>
    <cellStyle name="메모 7 3 2" xfId="7688" xr:uid="{00000000-0005-0000-0000-000094240000}"/>
    <cellStyle name="메모 7 3 2 2" xfId="7689" xr:uid="{00000000-0005-0000-0000-000095240000}"/>
    <cellStyle name="메모 7 3 3" xfId="7690" xr:uid="{00000000-0005-0000-0000-000096240000}"/>
    <cellStyle name="메모 7 4" xfId="7691" xr:uid="{00000000-0005-0000-0000-000097240000}"/>
    <cellStyle name="메모 7 4 2" xfId="7692" xr:uid="{00000000-0005-0000-0000-000098240000}"/>
    <cellStyle name="메모 7 5" xfId="7693" xr:uid="{00000000-0005-0000-0000-000099240000}"/>
    <cellStyle name="메모 7 5 2" xfId="7694" xr:uid="{00000000-0005-0000-0000-00009A240000}"/>
    <cellStyle name="메모 7 6" xfId="7695" xr:uid="{00000000-0005-0000-0000-00009B240000}"/>
    <cellStyle name="메모 7 6 2" xfId="7696" xr:uid="{00000000-0005-0000-0000-00009C240000}"/>
    <cellStyle name="메모 7 7" xfId="7697" xr:uid="{00000000-0005-0000-0000-00009D240000}"/>
    <cellStyle name="메모 7 7 2" xfId="7698" xr:uid="{00000000-0005-0000-0000-00009E240000}"/>
    <cellStyle name="메모 7 8" xfId="7699" xr:uid="{00000000-0005-0000-0000-00009F240000}"/>
    <cellStyle name="메모 7 8 2" xfId="7700" xr:uid="{00000000-0005-0000-0000-0000A0240000}"/>
    <cellStyle name="메모 7 9" xfId="7701" xr:uid="{00000000-0005-0000-0000-0000A1240000}"/>
    <cellStyle name="메모 7 9 2" xfId="7702" xr:uid="{00000000-0005-0000-0000-0000A2240000}"/>
    <cellStyle name="메모 8" xfId="7703" xr:uid="{00000000-0005-0000-0000-0000A3240000}"/>
    <cellStyle name="메모 8 10" xfId="7704" xr:uid="{00000000-0005-0000-0000-0000A4240000}"/>
    <cellStyle name="메모 8 10 2" xfId="7705" xr:uid="{00000000-0005-0000-0000-0000A5240000}"/>
    <cellStyle name="메모 8 11" xfId="7706" xr:uid="{00000000-0005-0000-0000-0000A6240000}"/>
    <cellStyle name="메모 8 11 2" xfId="7707" xr:uid="{00000000-0005-0000-0000-0000A7240000}"/>
    <cellStyle name="메모 8 12" xfId="7708" xr:uid="{00000000-0005-0000-0000-0000A8240000}"/>
    <cellStyle name="메모 8 12 2" xfId="7709" xr:uid="{00000000-0005-0000-0000-0000A9240000}"/>
    <cellStyle name="메모 8 13" xfId="7710" xr:uid="{00000000-0005-0000-0000-0000AA240000}"/>
    <cellStyle name="메모 8 13 2" xfId="7711" xr:uid="{00000000-0005-0000-0000-0000AB240000}"/>
    <cellStyle name="메모 8 14" xfId="7712" xr:uid="{00000000-0005-0000-0000-0000AC240000}"/>
    <cellStyle name="메모 8 14 2" xfId="7713" xr:uid="{00000000-0005-0000-0000-0000AD240000}"/>
    <cellStyle name="메모 8 15" xfId="7714" xr:uid="{00000000-0005-0000-0000-0000AE240000}"/>
    <cellStyle name="메모 8 15 2" xfId="7715" xr:uid="{00000000-0005-0000-0000-0000AF240000}"/>
    <cellStyle name="메모 8 16" xfId="7716" xr:uid="{00000000-0005-0000-0000-0000B0240000}"/>
    <cellStyle name="메모 8 16 2" xfId="7717" xr:uid="{00000000-0005-0000-0000-0000B1240000}"/>
    <cellStyle name="메모 8 17" xfId="7718" xr:uid="{00000000-0005-0000-0000-0000B2240000}"/>
    <cellStyle name="메모 8 17 2" xfId="7719" xr:uid="{00000000-0005-0000-0000-0000B3240000}"/>
    <cellStyle name="메모 8 18" xfId="7720" xr:uid="{00000000-0005-0000-0000-0000B4240000}"/>
    <cellStyle name="메모 8 18 2" xfId="7721" xr:uid="{00000000-0005-0000-0000-0000B5240000}"/>
    <cellStyle name="메모 8 19" xfId="7722" xr:uid="{00000000-0005-0000-0000-0000B6240000}"/>
    <cellStyle name="메모 8 19 2" xfId="7723" xr:uid="{00000000-0005-0000-0000-0000B7240000}"/>
    <cellStyle name="메모 8 2" xfId="7724" xr:uid="{00000000-0005-0000-0000-0000B8240000}"/>
    <cellStyle name="메모 8 2 10" xfId="7725" xr:uid="{00000000-0005-0000-0000-0000B9240000}"/>
    <cellStyle name="메모 8 2 10 2" xfId="7726" xr:uid="{00000000-0005-0000-0000-0000BA240000}"/>
    <cellStyle name="메모 8 2 11" xfId="7727" xr:uid="{00000000-0005-0000-0000-0000BB240000}"/>
    <cellStyle name="메모 8 2 11 2" xfId="7728" xr:uid="{00000000-0005-0000-0000-0000BC240000}"/>
    <cellStyle name="메모 8 2 12" xfId="7729" xr:uid="{00000000-0005-0000-0000-0000BD240000}"/>
    <cellStyle name="메모 8 2 2" xfId="7730" xr:uid="{00000000-0005-0000-0000-0000BE240000}"/>
    <cellStyle name="메모 8 2 2 2" xfId="7731" xr:uid="{00000000-0005-0000-0000-0000BF240000}"/>
    <cellStyle name="메모 8 2 3" xfId="7732" xr:uid="{00000000-0005-0000-0000-0000C0240000}"/>
    <cellStyle name="메모 8 2 3 2" xfId="7733" xr:uid="{00000000-0005-0000-0000-0000C1240000}"/>
    <cellStyle name="메모 8 2 4" xfId="7734" xr:uid="{00000000-0005-0000-0000-0000C2240000}"/>
    <cellStyle name="메모 8 2 4 2" xfId="7735" xr:uid="{00000000-0005-0000-0000-0000C3240000}"/>
    <cellStyle name="메모 8 2 5" xfId="7736" xr:uid="{00000000-0005-0000-0000-0000C4240000}"/>
    <cellStyle name="메모 8 2 5 2" xfId="7737" xr:uid="{00000000-0005-0000-0000-0000C5240000}"/>
    <cellStyle name="메모 8 2 6" xfId="7738" xr:uid="{00000000-0005-0000-0000-0000C6240000}"/>
    <cellStyle name="메모 8 2 6 2" xfId="7739" xr:uid="{00000000-0005-0000-0000-0000C7240000}"/>
    <cellStyle name="메모 8 2 7" xfId="7740" xr:uid="{00000000-0005-0000-0000-0000C8240000}"/>
    <cellStyle name="메모 8 2 7 2" xfId="7741" xr:uid="{00000000-0005-0000-0000-0000C9240000}"/>
    <cellStyle name="메모 8 2 8" xfId="7742" xr:uid="{00000000-0005-0000-0000-0000CA240000}"/>
    <cellStyle name="메모 8 2 8 2" xfId="7743" xr:uid="{00000000-0005-0000-0000-0000CB240000}"/>
    <cellStyle name="메모 8 2 9" xfId="7744" xr:uid="{00000000-0005-0000-0000-0000CC240000}"/>
    <cellStyle name="메모 8 2 9 2" xfId="7745" xr:uid="{00000000-0005-0000-0000-0000CD240000}"/>
    <cellStyle name="메모 8 20" xfId="7746" xr:uid="{00000000-0005-0000-0000-0000CE240000}"/>
    <cellStyle name="메모 8 20 2" xfId="7747" xr:uid="{00000000-0005-0000-0000-0000CF240000}"/>
    <cellStyle name="메모 8 21" xfId="7748" xr:uid="{00000000-0005-0000-0000-0000D0240000}"/>
    <cellStyle name="메모 8 21 2" xfId="7749" xr:uid="{00000000-0005-0000-0000-0000D1240000}"/>
    <cellStyle name="메모 8 22" xfId="7750" xr:uid="{00000000-0005-0000-0000-0000D2240000}"/>
    <cellStyle name="메모 8 22 2" xfId="7751" xr:uid="{00000000-0005-0000-0000-0000D3240000}"/>
    <cellStyle name="메모 8 23" xfId="7752" xr:uid="{00000000-0005-0000-0000-0000D4240000}"/>
    <cellStyle name="메모 8 23 2" xfId="7753" xr:uid="{00000000-0005-0000-0000-0000D5240000}"/>
    <cellStyle name="메모 8 24" xfId="7754" xr:uid="{00000000-0005-0000-0000-0000D6240000}"/>
    <cellStyle name="메모 8 24 2" xfId="7755" xr:uid="{00000000-0005-0000-0000-0000D7240000}"/>
    <cellStyle name="메모 8 25" xfId="7756" xr:uid="{00000000-0005-0000-0000-0000D8240000}"/>
    <cellStyle name="메모 8 25 2" xfId="7757" xr:uid="{00000000-0005-0000-0000-0000D9240000}"/>
    <cellStyle name="메모 8 26" xfId="7758" xr:uid="{00000000-0005-0000-0000-0000DA240000}"/>
    <cellStyle name="메모 8 26 2" xfId="7759" xr:uid="{00000000-0005-0000-0000-0000DB240000}"/>
    <cellStyle name="메모 8 27" xfId="7760" xr:uid="{00000000-0005-0000-0000-0000DC240000}"/>
    <cellStyle name="메모 8 3" xfId="7761" xr:uid="{00000000-0005-0000-0000-0000DD240000}"/>
    <cellStyle name="메모 8 3 2" xfId="7762" xr:uid="{00000000-0005-0000-0000-0000DE240000}"/>
    <cellStyle name="메모 8 3 2 2" xfId="7763" xr:uid="{00000000-0005-0000-0000-0000DF240000}"/>
    <cellStyle name="메모 8 3 3" xfId="7764" xr:uid="{00000000-0005-0000-0000-0000E0240000}"/>
    <cellStyle name="메모 8 4" xfId="7765" xr:uid="{00000000-0005-0000-0000-0000E1240000}"/>
    <cellStyle name="메모 8 4 2" xfId="7766" xr:uid="{00000000-0005-0000-0000-0000E2240000}"/>
    <cellStyle name="메모 8 5" xfId="7767" xr:uid="{00000000-0005-0000-0000-0000E3240000}"/>
    <cellStyle name="메모 8 5 2" xfId="7768" xr:uid="{00000000-0005-0000-0000-0000E4240000}"/>
    <cellStyle name="메모 8 6" xfId="7769" xr:uid="{00000000-0005-0000-0000-0000E5240000}"/>
    <cellStyle name="메모 8 6 2" xfId="7770" xr:uid="{00000000-0005-0000-0000-0000E6240000}"/>
    <cellStyle name="메모 8 7" xfId="7771" xr:uid="{00000000-0005-0000-0000-0000E7240000}"/>
    <cellStyle name="메모 8 7 2" xfId="7772" xr:uid="{00000000-0005-0000-0000-0000E8240000}"/>
    <cellStyle name="메모 8 8" xfId="7773" xr:uid="{00000000-0005-0000-0000-0000E9240000}"/>
    <cellStyle name="메모 8 8 2" xfId="7774" xr:uid="{00000000-0005-0000-0000-0000EA240000}"/>
    <cellStyle name="메모 8 9" xfId="7775" xr:uid="{00000000-0005-0000-0000-0000EB240000}"/>
    <cellStyle name="메모 8 9 2" xfId="7776" xr:uid="{00000000-0005-0000-0000-0000EC240000}"/>
    <cellStyle name="메모 9" xfId="7777" xr:uid="{00000000-0005-0000-0000-0000ED240000}"/>
    <cellStyle name="메모 9 10" xfId="7778" xr:uid="{00000000-0005-0000-0000-0000EE240000}"/>
    <cellStyle name="메모 9 10 2" xfId="7779" xr:uid="{00000000-0005-0000-0000-0000EF240000}"/>
    <cellStyle name="메모 9 11" xfId="7780" xr:uid="{00000000-0005-0000-0000-0000F0240000}"/>
    <cellStyle name="메모 9 11 2" xfId="7781" xr:uid="{00000000-0005-0000-0000-0000F1240000}"/>
    <cellStyle name="메모 9 12" xfId="7782" xr:uid="{00000000-0005-0000-0000-0000F2240000}"/>
    <cellStyle name="메모 9 12 2" xfId="7783" xr:uid="{00000000-0005-0000-0000-0000F3240000}"/>
    <cellStyle name="메모 9 13" xfId="7784" xr:uid="{00000000-0005-0000-0000-0000F4240000}"/>
    <cellStyle name="메모 9 13 2" xfId="7785" xr:uid="{00000000-0005-0000-0000-0000F5240000}"/>
    <cellStyle name="메모 9 14" xfId="7786" xr:uid="{00000000-0005-0000-0000-0000F6240000}"/>
    <cellStyle name="메모 9 14 2" xfId="7787" xr:uid="{00000000-0005-0000-0000-0000F7240000}"/>
    <cellStyle name="메모 9 15" xfId="7788" xr:uid="{00000000-0005-0000-0000-0000F8240000}"/>
    <cellStyle name="메모 9 15 2" xfId="7789" xr:uid="{00000000-0005-0000-0000-0000F9240000}"/>
    <cellStyle name="메모 9 16" xfId="7790" xr:uid="{00000000-0005-0000-0000-0000FA240000}"/>
    <cellStyle name="메모 9 16 2" xfId="7791" xr:uid="{00000000-0005-0000-0000-0000FB240000}"/>
    <cellStyle name="메모 9 17" xfId="7792" xr:uid="{00000000-0005-0000-0000-0000FC240000}"/>
    <cellStyle name="메모 9 17 2" xfId="7793" xr:uid="{00000000-0005-0000-0000-0000FD240000}"/>
    <cellStyle name="메모 9 18" xfId="7794" xr:uid="{00000000-0005-0000-0000-0000FE240000}"/>
    <cellStyle name="메모 9 18 2" xfId="7795" xr:uid="{00000000-0005-0000-0000-0000FF240000}"/>
    <cellStyle name="메모 9 19" xfId="7796" xr:uid="{00000000-0005-0000-0000-000000250000}"/>
    <cellStyle name="메모 9 19 2" xfId="7797" xr:uid="{00000000-0005-0000-0000-000001250000}"/>
    <cellStyle name="메모 9 2" xfId="7798" xr:uid="{00000000-0005-0000-0000-000002250000}"/>
    <cellStyle name="메모 9 2 10" xfId="7799" xr:uid="{00000000-0005-0000-0000-000003250000}"/>
    <cellStyle name="메모 9 2 10 2" xfId="7800" xr:uid="{00000000-0005-0000-0000-000004250000}"/>
    <cellStyle name="메모 9 2 11" xfId="7801" xr:uid="{00000000-0005-0000-0000-000005250000}"/>
    <cellStyle name="메모 9 2 11 2" xfId="7802" xr:uid="{00000000-0005-0000-0000-000006250000}"/>
    <cellStyle name="메모 9 2 12" xfId="7803" xr:uid="{00000000-0005-0000-0000-000007250000}"/>
    <cellStyle name="메모 9 2 2" xfId="7804" xr:uid="{00000000-0005-0000-0000-000008250000}"/>
    <cellStyle name="메모 9 2 2 2" xfId="7805" xr:uid="{00000000-0005-0000-0000-000009250000}"/>
    <cellStyle name="메모 9 2 3" xfId="7806" xr:uid="{00000000-0005-0000-0000-00000A250000}"/>
    <cellStyle name="메모 9 2 3 2" xfId="7807" xr:uid="{00000000-0005-0000-0000-00000B250000}"/>
    <cellStyle name="메모 9 2 4" xfId="7808" xr:uid="{00000000-0005-0000-0000-00000C250000}"/>
    <cellStyle name="메모 9 2 4 2" xfId="7809" xr:uid="{00000000-0005-0000-0000-00000D250000}"/>
    <cellStyle name="메모 9 2 5" xfId="7810" xr:uid="{00000000-0005-0000-0000-00000E250000}"/>
    <cellStyle name="메모 9 2 5 2" xfId="7811" xr:uid="{00000000-0005-0000-0000-00000F250000}"/>
    <cellStyle name="메모 9 2 6" xfId="7812" xr:uid="{00000000-0005-0000-0000-000010250000}"/>
    <cellStyle name="메모 9 2 6 2" xfId="7813" xr:uid="{00000000-0005-0000-0000-000011250000}"/>
    <cellStyle name="메모 9 2 7" xfId="7814" xr:uid="{00000000-0005-0000-0000-000012250000}"/>
    <cellStyle name="메모 9 2 7 2" xfId="7815" xr:uid="{00000000-0005-0000-0000-000013250000}"/>
    <cellStyle name="메모 9 2 8" xfId="7816" xr:uid="{00000000-0005-0000-0000-000014250000}"/>
    <cellStyle name="메모 9 2 8 2" xfId="7817" xr:uid="{00000000-0005-0000-0000-000015250000}"/>
    <cellStyle name="메모 9 2 9" xfId="7818" xr:uid="{00000000-0005-0000-0000-000016250000}"/>
    <cellStyle name="메모 9 2 9 2" xfId="7819" xr:uid="{00000000-0005-0000-0000-000017250000}"/>
    <cellStyle name="메모 9 20" xfId="7820" xr:uid="{00000000-0005-0000-0000-000018250000}"/>
    <cellStyle name="메모 9 20 2" xfId="7821" xr:uid="{00000000-0005-0000-0000-000019250000}"/>
    <cellStyle name="메모 9 21" xfId="7822" xr:uid="{00000000-0005-0000-0000-00001A250000}"/>
    <cellStyle name="메모 9 21 2" xfId="7823" xr:uid="{00000000-0005-0000-0000-00001B250000}"/>
    <cellStyle name="메모 9 22" xfId="7824" xr:uid="{00000000-0005-0000-0000-00001C250000}"/>
    <cellStyle name="메모 9 22 2" xfId="7825" xr:uid="{00000000-0005-0000-0000-00001D250000}"/>
    <cellStyle name="메모 9 23" xfId="7826" xr:uid="{00000000-0005-0000-0000-00001E250000}"/>
    <cellStyle name="메모 9 23 2" xfId="7827" xr:uid="{00000000-0005-0000-0000-00001F250000}"/>
    <cellStyle name="메모 9 24" xfId="7828" xr:uid="{00000000-0005-0000-0000-000020250000}"/>
    <cellStyle name="메모 9 24 2" xfId="7829" xr:uid="{00000000-0005-0000-0000-000021250000}"/>
    <cellStyle name="메모 9 25" xfId="7830" xr:uid="{00000000-0005-0000-0000-000022250000}"/>
    <cellStyle name="메모 9 25 2" xfId="7831" xr:uid="{00000000-0005-0000-0000-000023250000}"/>
    <cellStyle name="메모 9 26" xfId="7832" xr:uid="{00000000-0005-0000-0000-000024250000}"/>
    <cellStyle name="메모 9 26 2" xfId="7833" xr:uid="{00000000-0005-0000-0000-000025250000}"/>
    <cellStyle name="메모 9 27" xfId="7834" xr:uid="{00000000-0005-0000-0000-000026250000}"/>
    <cellStyle name="메모 9 3" xfId="7835" xr:uid="{00000000-0005-0000-0000-000027250000}"/>
    <cellStyle name="메모 9 3 2" xfId="7836" xr:uid="{00000000-0005-0000-0000-000028250000}"/>
    <cellStyle name="메모 9 3 2 2" xfId="7837" xr:uid="{00000000-0005-0000-0000-000029250000}"/>
    <cellStyle name="메모 9 3 3" xfId="7838" xr:uid="{00000000-0005-0000-0000-00002A250000}"/>
    <cellStyle name="메모 9 4" xfId="7839" xr:uid="{00000000-0005-0000-0000-00002B250000}"/>
    <cellStyle name="메모 9 4 2" xfId="7840" xr:uid="{00000000-0005-0000-0000-00002C250000}"/>
    <cellStyle name="메모 9 5" xfId="7841" xr:uid="{00000000-0005-0000-0000-00002D250000}"/>
    <cellStyle name="메모 9 5 2" xfId="7842" xr:uid="{00000000-0005-0000-0000-00002E250000}"/>
    <cellStyle name="메모 9 6" xfId="7843" xr:uid="{00000000-0005-0000-0000-00002F250000}"/>
    <cellStyle name="메모 9 6 2" xfId="7844" xr:uid="{00000000-0005-0000-0000-000030250000}"/>
    <cellStyle name="메모 9 7" xfId="7845" xr:uid="{00000000-0005-0000-0000-000031250000}"/>
    <cellStyle name="메모 9 7 2" xfId="7846" xr:uid="{00000000-0005-0000-0000-000032250000}"/>
    <cellStyle name="메모 9 8" xfId="7847" xr:uid="{00000000-0005-0000-0000-000033250000}"/>
    <cellStyle name="메모 9 8 2" xfId="7848" xr:uid="{00000000-0005-0000-0000-000034250000}"/>
    <cellStyle name="메모 9 9" xfId="7849" xr:uid="{00000000-0005-0000-0000-000035250000}"/>
    <cellStyle name="메모 9 9 2" xfId="7850" xr:uid="{00000000-0005-0000-0000-000036250000}"/>
    <cellStyle name="묮뎋 [0.00]_NT Server " xfId="7851" xr:uid="{00000000-0005-0000-0000-000037250000}"/>
    <cellStyle name="묮뎋_NT Server " xfId="7852" xr:uid="{00000000-0005-0000-0000-000038250000}"/>
    <cellStyle name="믅됞 [0.00]_laroux" xfId="7853" xr:uid="{00000000-0005-0000-0000-000039250000}"/>
    <cellStyle name="믅됞_laroux" xfId="7854" xr:uid="{00000000-0005-0000-0000-00003A250000}"/>
    <cellStyle name="바탕" xfId="11931" xr:uid="{00000000-0005-0000-0000-00003B250000}"/>
    <cellStyle name="배분" xfId="7855" xr:uid="{00000000-0005-0000-0000-00003C250000}"/>
    <cellStyle name="백" xfId="7856" xr:uid="{00000000-0005-0000-0000-00003D250000}"/>
    <cellStyle name="백 " xfId="7857" xr:uid="{00000000-0005-0000-0000-00003E250000}"/>
    <cellStyle name="백 2" xfId="7858" xr:uid="{00000000-0005-0000-0000-00003F250000}"/>
    <cellStyle name="백 3" xfId="11932" xr:uid="{00000000-0005-0000-0000-000040250000}"/>
    <cellStyle name="백 4" xfId="12297" xr:uid="{00000000-0005-0000-0000-000041250000}"/>
    <cellStyle name="백_01--실행예산내역(구미원호-ver10)_예산팀송부_4차" xfId="7859" xr:uid="{00000000-0005-0000-0000-000042250000}"/>
    <cellStyle name="백_02. 본실행예산내역(상무FINAL)-일괄비교용" xfId="7860" xr:uid="{00000000-0005-0000-0000-000043250000}"/>
    <cellStyle name="백_03__가설철콘내역_동빙고(081223)" xfId="7861" xr:uid="{00000000-0005-0000-0000-000044250000}"/>
    <cellStyle name="백_uz" xfId="7862" xr:uid="{00000000-0005-0000-0000-000045250000}"/>
    <cellStyle name="백_경비투입현황(해운대중동)" xfId="7863" xr:uid="{00000000-0005-0000-0000-000046250000}"/>
    <cellStyle name="백_단가DATA" xfId="7864" xr:uid="{00000000-0005-0000-0000-000047250000}"/>
    <cellStyle name="백_도로수량" xfId="7865" xr:uid="{00000000-0005-0000-0000-000048250000}"/>
    <cellStyle name="백_도로수량_토공사" xfId="7866" xr:uid="{00000000-0005-0000-0000-000049250000}"/>
    <cellStyle name="백_부분실행최종051227CIP수정-파일선시공" xfId="7867" xr:uid="{00000000-0005-0000-0000-00004A250000}"/>
    <cellStyle name="백_설변내역" xfId="7868" xr:uid="{00000000-0005-0000-0000-00004B250000}"/>
    <cellStyle name="백_설변내역_설변내역" xfId="7869" xr:uid="{00000000-0005-0000-0000-00004C250000}"/>
    <cellStyle name="백_설변내역_설변내역_설변내역" xfId="7870" xr:uid="{00000000-0005-0000-0000-00004D250000}"/>
    <cellStyle name="백_설변내역_설변내역_설변내역_정산내역" xfId="7871" xr:uid="{00000000-0005-0000-0000-00004E250000}"/>
    <cellStyle name="백_설변내역_설변내역_정산내역" xfId="7872" xr:uid="{00000000-0005-0000-0000-00004F250000}"/>
    <cellStyle name="백_설변내역_설변내역_한강로설계변경0617" xfId="7873" xr:uid="{00000000-0005-0000-0000-000050250000}"/>
    <cellStyle name="백_설변내역_정산내역" xfId="7874" xr:uid="{00000000-0005-0000-0000-000051250000}"/>
    <cellStyle name="백_설변내역_한강로설계변경0617" xfId="7875" xr:uid="{00000000-0005-0000-0000-000052250000}"/>
    <cellStyle name="백_송도공사분석3" xfId="7876" xr:uid="{00000000-0005-0000-0000-000053250000}"/>
    <cellStyle name="백_송도공사분석3_03__가설철콘내역_동빙고(081223)" xfId="7877" xr:uid="{00000000-0005-0000-0000-000054250000}"/>
    <cellStyle name="백_송도공사분석3_토공사" xfId="7878" xr:uid="{00000000-0005-0000-0000-000055250000}"/>
    <cellStyle name="백_송도금융비" xfId="7879" xr:uid="{00000000-0005-0000-0000-000056250000}"/>
    <cellStyle name="백_실행대비시행결의현황" xfId="7880" xr:uid="{00000000-0005-0000-0000-000057250000}"/>
    <cellStyle name="백_안양백조-지정-0329" xfId="7881" xr:uid="{00000000-0005-0000-0000-000058250000}"/>
    <cellStyle name="백_예산대비원가집행현황" xfId="7882" xr:uid="{00000000-0005-0000-0000-000059250000}"/>
    <cellStyle name="백_입찰견적(놀이시설)-상봉동" xfId="7883" xr:uid="{00000000-0005-0000-0000-00005A250000}"/>
    <cellStyle name="백_입찰견적(놀이시설)-상봉동_설변내역" xfId="7884" xr:uid="{00000000-0005-0000-0000-00005B250000}"/>
    <cellStyle name="백_입찰견적(놀이시설)-상봉동_설변내역_설변내역" xfId="7885" xr:uid="{00000000-0005-0000-0000-00005C250000}"/>
    <cellStyle name="백_입찰견적(놀이시설)-상봉동_설변내역_설변내역_설변내역" xfId="7886" xr:uid="{00000000-0005-0000-0000-00005D250000}"/>
    <cellStyle name="백_입찰견적(놀이시설)-상봉동_설변내역_설변내역_설변내역_정산내역" xfId="7887" xr:uid="{00000000-0005-0000-0000-00005E250000}"/>
    <cellStyle name="백_입찰견적(놀이시설)-상봉동_설변내역_설변내역_정산내역" xfId="7888" xr:uid="{00000000-0005-0000-0000-00005F250000}"/>
    <cellStyle name="백_입찰견적(놀이시설)-상봉동_설변내역_설변내역_한강로설계변경0617" xfId="7889" xr:uid="{00000000-0005-0000-0000-000060250000}"/>
    <cellStyle name="백_입찰견적(놀이시설)-상봉동_설변내역_정산내역" xfId="7890" xr:uid="{00000000-0005-0000-0000-000061250000}"/>
    <cellStyle name="백_입찰견적(놀이시설)-상봉동_설변내역_한강로설계변경0617" xfId="7891" xr:uid="{00000000-0005-0000-0000-000062250000}"/>
    <cellStyle name="백_입찰견적(놀이시설)-상봉동_정산내역" xfId="7892" xr:uid="{00000000-0005-0000-0000-000063250000}"/>
    <cellStyle name="백_입찰견적(조경)-당산동(동부)" xfId="7893" xr:uid="{00000000-0005-0000-0000-000064250000}"/>
    <cellStyle name="백_입찰견적(조경)-당산동(동부)_설변내역" xfId="7894" xr:uid="{00000000-0005-0000-0000-000065250000}"/>
    <cellStyle name="백_입찰견적(조경)-당산동(동부)_설변내역_설변내역" xfId="7895" xr:uid="{00000000-0005-0000-0000-000066250000}"/>
    <cellStyle name="백_입찰견적(조경)-당산동(동부)_설변내역_설변내역_설변내역" xfId="7896" xr:uid="{00000000-0005-0000-0000-000067250000}"/>
    <cellStyle name="백_입찰견적(조경)-당산동(동부)_설변내역_설변내역_설변내역_정산내역" xfId="7897" xr:uid="{00000000-0005-0000-0000-000068250000}"/>
    <cellStyle name="백_입찰견적(조경)-당산동(동부)_설변내역_설변내역_정산내역" xfId="7898" xr:uid="{00000000-0005-0000-0000-000069250000}"/>
    <cellStyle name="백_입찰견적(조경)-당산동(동부)_설변내역_설변내역_한강로설계변경0617" xfId="7899" xr:uid="{00000000-0005-0000-0000-00006A250000}"/>
    <cellStyle name="백_입찰견적(조경)-당산동(동부)_설변내역_정산내역" xfId="7900" xr:uid="{00000000-0005-0000-0000-00006B250000}"/>
    <cellStyle name="백_입찰견적(조경)-당산동(동부)_설변내역_한강로설계변경0617" xfId="7901" xr:uid="{00000000-0005-0000-0000-00006C250000}"/>
    <cellStyle name="백_입찰견적(조경)-당산동(동부)_정산내역" xfId="7902" xr:uid="{00000000-0005-0000-0000-00006D250000}"/>
    <cellStyle name="백_입찰견적-가락동" xfId="7903" xr:uid="{00000000-0005-0000-0000-00006E250000}"/>
    <cellStyle name="백_입찰견적-가락동_설변내역" xfId="7904" xr:uid="{00000000-0005-0000-0000-00006F250000}"/>
    <cellStyle name="백_입찰견적-가락동_설변내역_설변내역" xfId="7905" xr:uid="{00000000-0005-0000-0000-000070250000}"/>
    <cellStyle name="백_입찰견적-가락동_설변내역_설변내역_설변내역" xfId="7906" xr:uid="{00000000-0005-0000-0000-000071250000}"/>
    <cellStyle name="백_입찰견적-가락동_설변내역_설변내역_설변내역_정산내역" xfId="7907" xr:uid="{00000000-0005-0000-0000-000072250000}"/>
    <cellStyle name="백_입찰견적-가락동_설변내역_설변내역_정산내역" xfId="7908" xr:uid="{00000000-0005-0000-0000-000073250000}"/>
    <cellStyle name="백_입찰견적-가락동_설변내역_설변내역_한강로설계변경0617" xfId="7909" xr:uid="{00000000-0005-0000-0000-000074250000}"/>
    <cellStyle name="백_입찰견적-가락동_설변내역_정산내역" xfId="7910" xr:uid="{00000000-0005-0000-0000-000075250000}"/>
    <cellStyle name="백_입찰견적-가락동_설변내역_한강로설계변경0617" xfId="7911" xr:uid="{00000000-0005-0000-0000-000076250000}"/>
    <cellStyle name="백_입찰견적-가락동_정산내역" xfId="7912" xr:uid="{00000000-0005-0000-0000-000077250000}"/>
    <cellStyle name="백_정보입력1" xfId="7913" xr:uid="{00000000-0005-0000-0000-000078250000}"/>
    <cellStyle name="백_정산내역" xfId="7914" xr:uid="{00000000-0005-0000-0000-000079250000}"/>
    <cellStyle name="백_토공사" xfId="7915" xr:uid="{00000000-0005-0000-0000-00007A250000}"/>
    <cellStyle name="백_토목내역서" xfId="7916" xr:uid="{00000000-0005-0000-0000-00007B250000}"/>
    <cellStyle name="백_토목내역서_설변내역" xfId="7917" xr:uid="{00000000-0005-0000-0000-00007C250000}"/>
    <cellStyle name="백_토목내역서_설변내역_설변내역" xfId="7918" xr:uid="{00000000-0005-0000-0000-00007D250000}"/>
    <cellStyle name="백_토목내역서_설변내역_설변내역_설변내역" xfId="7919" xr:uid="{00000000-0005-0000-0000-00007E250000}"/>
    <cellStyle name="백_토목내역서_설변내역_설변내역_설변내역_정산내역" xfId="7920" xr:uid="{00000000-0005-0000-0000-00007F250000}"/>
    <cellStyle name="백_토목내역서_설변내역_설변내역_정산내역" xfId="7921" xr:uid="{00000000-0005-0000-0000-000080250000}"/>
    <cellStyle name="백_토목내역서_설변내역_설변내역_한강로설계변경0617" xfId="7922" xr:uid="{00000000-0005-0000-0000-000081250000}"/>
    <cellStyle name="백_토목내역서_설변내역_정산내역" xfId="7923" xr:uid="{00000000-0005-0000-0000-000082250000}"/>
    <cellStyle name="백_토목내역서_설변내역_한강로설계변경0617" xfId="7924" xr:uid="{00000000-0005-0000-0000-000083250000}"/>
    <cellStyle name="백_토목내역서_입찰견적(놀이시설)-상봉동" xfId="7925" xr:uid="{00000000-0005-0000-0000-000084250000}"/>
    <cellStyle name="백_토목내역서_입찰견적(놀이시설)-상봉동_설변내역" xfId="7926" xr:uid="{00000000-0005-0000-0000-000085250000}"/>
    <cellStyle name="백_토목내역서_입찰견적(놀이시설)-상봉동_설변내역_설변내역" xfId="7927" xr:uid="{00000000-0005-0000-0000-000086250000}"/>
    <cellStyle name="백_토목내역서_입찰견적(놀이시설)-상봉동_설변내역_설변내역_설변내역" xfId="7928" xr:uid="{00000000-0005-0000-0000-000087250000}"/>
    <cellStyle name="백_토목내역서_입찰견적(놀이시설)-상봉동_설변내역_설변내역_설변내역_정산내역" xfId="7929" xr:uid="{00000000-0005-0000-0000-000088250000}"/>
    <cellStyle name="백_토목내역서_입찰견적(놀이시설)-상봉동_설변내역_설변내역_정산내역" xfId="7930" xr:uid="{00000000-0005-0000-0000-000089250000}"/>
    <cellStyle name="백_토목내역서_입찰견적(놀이시설)-상봉동_설변내역_설변내역_한강로설계변경0617" xfId="7931" xr:uid="{00000000-0005-0000-0000-00008A250000}"/>
    <cellStyle name="백_토목내역서_입찰견적(놀이시설)-상봉동_설변내역_정산내역" xfId="7932" xr:uid="{00000000-0005-0000-0000-00008B250000}"/>
    <cellStyle name="백_토목내역서_입찰견적(놀이시설)-상봉동_설변내역_한강로설계변경0617" xfId="7933" xr:uid="{00000000-0005-0000-0000-00008C250000}"/>
    <cellStyle name="백_토목내역서_입찰견적(놀이시설)-상봉동_정산내역" xfId="7934" xr:uid="{00000000-0005-0000-0000-00008D250000}"/>
    <cellStyle name="백_토목내역서_입찰견적(조경)-당산동(동부)" xfId="7935" xr:uid="{00000000-0005-0000-0000-00008E250000}"/>
    <cellStyle name="백_토목내역서_입찰견적(조경)-당산동(동부)_설변내역" xfId="7936" xr:uid="{00000000-0005-0000-0000-00008F250000}"/>
    <cellStyle name="백_토목내역서_입찰견적(조경)-당산동(동부)_설변내역_설변내역" xfId="7937" xr:uid="{00000000-0005-0000-0000-000090250000}"/>
    <cellStyle name="백_토목내역서_입찰견적(조경)-당산동(동부)_설변내역_설변내역_설변내역" xfId="7938" xr:uid="{00000000-0005-0000-0000-000091250000}"/>
    <cellStyle name="백_토목내역서_입찰견적(조경)-당산동(동부)_설변내역_설변내역_설변내역_정산내역" xfId="7939" xr:uid="{00000000-0005-0000-0000-000092250000}"/>
    <cellStyle name="백_토목내역서_입찰견적(조경)-당산동(동부)_설변내역_설변내역_정산내역" xfId="7940" xr:uid="{00000000-0005-0000-0000-000093250000}"/>
    <cellStyle name="백_토목내역서_입찰견적(조경)-당산동(동부)_설변내역_설변내역_한강로설계변경0617" xfId="7941" xr:uid="{00000000-0005-0000-0000-000094250000}"/>
    <cellStyle name="백_토목내역서_입찰견적(조경)-당산동(동부)_설변내역_정산내역" xfId="7942" xr:uid="{00000000-0005-0000-0000-000095250000}"/>
    <cellStyle name="백_토목내역서_입찰견적(조경)-당산동(동부)_설변내역_한강로설계변경0617" xfId="7943" xr:uid="{00000000-0005-0000-0000-000096250000}"/>
    <cellStyle name="백_토목내역서_입찰견적(조경)-당산동(동부)_정산내역" xfId="7944" xr:uid="{00000000-0005-0000-0000-000097250000}"/>
    <cellStyle name="백_토목내역서_입찰견적-가락동" xfId="7945" xr:uid="{00000000-0005-0000-0000-000098250000}"/>
    <cellStyle name="백_토목내역서_입찰견적-가락동_설변내역" xfId="7946" xr:uid="{00000000-0005-0000-0000-000099250000}"/>
    <cellStyle name="백_토목내역서_입찰견적-가락동_설변내역_설변내역" xfId="7947" xr:uid="{00000000-0005-0000-0000-00009A250000}"/>
    <cellStyle name="백_토목내역서_입찰견적-가락동_설변내역_설변내역_설변내역" xfId="7948" xr:uid="{00000000-0005-0000-0000-00009B250000}"/>
    <cellStyle name="백_토목내역서_입찰견적-가락동_설변내역_설변내역_설변내역_정산내역" xfId="7949" xr:uid="{00000000-0005-0000-0000-00009C250000}"/>
    <cellStyle name="백_토목내역서_입찰견적-가락동_설변내역_설변내역_정산내역" xfId="7950" xr:uid="{00000000-0005-0000-0000-00009D250000}"/>
    <cellStyle name="백_토목내역서_입찰견적-가락동_설변내역_설변내역_한강로설계변경0617" xfId="7951" xr:uid="{00000000-0005-0000-0000-00009E250000}"/>
    <cellStyle name="백_토목내역서_입찰견적-가락동_설변내역_정산내역" xfId="7952" xr:uid="{00000000-0005-0000-0000-00009F250000}"/>
    <cellStyle name="백_토목내역서_입찰견적-가락동_설변내역_한강로설계변경0617" xfId="7953" xr:uid="{00000000-0005-0000-0000-0000A0250000}"/>
    <cellStyle name="백_토목내역서_입찰견적-가락동_정산내역" xfId="7954" xr:uid="{00000000-0005-0000-0000-0000A1250000}"/>
    <cellStyle name="백_토목내역서_정산내역" xfId="7955" xr:uid="{00000000-0005-0000-0000-0000A2250000}"/>
    <cellStyle name="백_할증" xfId="7956" xr:uid="{00000000-0005-0000-0000-0000A3250000}"/>
    <cellStyle name="백_현대건설_창호견적" xfId="7957" xr:uid="{00000000-0005-0000-0000-0000A4250000}"/>
    <cellStyle name="백분율" xfId="2" builtinId="5"/>
    <cellStyle name="백분율 [△1]" xfId="7958" xr:uid="{00000000-0005-0000-0000-0000A6250000}"/>
    <cellStyle name="백분율 [△2]" xfId="7959" xr:uid="{00000000-0005-0000-0000-0000A7250000}"/>
    <cellStyle name="백분율 [0]" xfId="7960" xr:uid="{00000000-0005-0000-0000-0000A8250000}"/>
    <cellStyle name="백분율 [2]" xfId="7961" xr:uid="{00000000-0005-0000-0000-0000A9250000}"/>
    <cellStyle name="백분율 2" xfId="7962" xr:uid="{00000000-0005-0000-0000-0000AA250000}"/>
    <cellStyle name="백분율 2 10" xfId="7963" xr:uid="{00000000-0005-0000-0000-0000AB250000}"/>
    <cellStyle name="백분율 2 11" xfId="7964" xr:uid="{00000000-0005-0000-0000-0000AC250000}"/>
    <cellStyle name="백분율 2 12" xfId="7965" xr:uid="{00000000-0005-0000-0000-0000AD250000}"/>
    <cellStyle name="백분율 2 13" xfId="7966" xr:uid="{00000000-0005-0000-0000-0000AE250000}"/>
    <cellStyle name="백분율 2 14" xfId="7967" xr:uid="{00000000-0005-0000-0000-0000AF250000}"/>
    <cellStyle name="백분율 2 15" xfId="7968" xr:uid="{00000000-0005-0000-0000-0000B0250000}"/>
    <cellStyle name="백분율 2 16" xfId="7969" xr:uid="{00000000-0005-0000-0000-0000B1250000}"/>
    <cellStyle name="백분율 2 17" xfId="7970" xr:uid="{00000000-0005-0000-0000-0000B2250000}"/>
    <cellStyle name="백분율 2 18" xfId="7971" xr:uid="{00000000-0005-0000-0000-0000B3250000}"/>
    <cellStyle name="백분율 2 19" xfId="7972" xr:uid="{00000000-0005-0000-0000-0000B4250000}"/>
    <cellStyle name="백분율 2 2" xfId="7973" xr:uid="{00000000-0005-0000-0000-0000B5250000}"/>
    <cellStyle name="백분율 2 2 10" xfId="7974" xr:uid="{00000000-0005-0000-0000-0000B6250000}"/>
    <cellStyle name="백분율 2 2 11" xfId="7975" xr:uid="{00000000-0005-0000-0000-0000B7250000}"/>
    <cellStyle name="백분율 2 2 12" xfId="7976" xr:uid="{00000000-0005-0000-0000-0000B8250000}"/>
    <cellStyle name="백분율 2 2 13" xfId="7977" xr:uid="{00000000-0005-0000-0000-0000B9250000}"/>
    <cellStyle name="백분율 2 2 14" xfId="7978" xr:uid="{00000000-0005-0000-0000-0000BA250000}"/>
    <cellStyle name="백분율 2 2 15" xfId="7979" xr:uid="{00000000-0005-0000-0000-0000BB250000}"/>
    <cellStyle name="백분율 2 2 16" xfId="7980" xr:uid="{00000000-0005-0000-0000-0000BC250000}"/>
    <cellStyle name="백분율 2 2 17" xfId="7981" xr:uid="{00000000-0005-0000-0000-0000BD250000}"/>
    <cellStyle name="백분율 2 2 18" xfId="7982" xr:uid="{00000000-0005-0000-0000-0000BE250000}"/>
    <cellStyle name="백분율 2 2 2" xfId="7983" xr:uid="{00000000-0005-0000-0000-0000BF250000}"/>
    <cellStyle name="백분율 2 2 3" xfId="7984" xr:uid="{00000000-0005-0000-0000-0000C0250000}"/>
    <cellStyle name="백분율 2 2 4" xfId="7985" xr:uid="{00000000-0005-0000-0000-0000C1250000}"/>
    <cellStyle name="백분율 2 2 5" xfId="7986" xr:uid="{00000000-0005-0000-0000-0000C2250000}"/>
    <cellStyle name="백분율 2 2 6" xfId="7987" xr:uid="{00000000-0005-0000-0000-0000C3250000}"/>
    <cellStyle name="백분율 2 2 7" xfId="7988" xr:uid="{00000000-0005-0000-0000-0000C4250000}"/>
    <cellStyle name="백분율 2 2 8" xfId="7989" xr:uid="{00000000-0005-0000-0000-0000C5250000}"/>
    <cellStyle name="백분율 2 2 9" xfId="7990" xr:uid="{00000000-0005-0000-0000-0000C6250000}"/>
    <cellStyle name="백분율 2 20" xfId="7991" xr:uid="{00000000-0005-0000-0000-0000C7250000}"/>
    <cellStyle name="백분율 2 21" xfId="7992" xr:uid="{00000000-0005-0000-0000-0000C8250000}"/>
    <cellStyle name="백분율 2 22" xfId="7993" xr:uid="{00000000-0005-0000-0000-0000C9250000}"/>
    <cellStyle name="백분율 2 23" xfId="7994" xr:uid="{00000000-0005-0000-0000-0000CA250000}"/>
    <cellStyle name="백분율 2 24" xfId="7995" xr:uid="{00000000-0005-0000-0000-0000CB250000}"/>
    <cellStyle name="백분율 2 25" xfId="7996" xr:uid="{00000000-0005-0000-0000-0000CC250000}"/>
    <cellStyle name="백분율 2 26" xfId="7997" xr:uid="{00000000-0005-0000-0000-0000CD250000}"/>
    <cellStyle name="백분율 2 27" xfId="7998" xr:uid="{00000000-0005-0000-0000-0000CE250000}"/>
    <cellStyle name="백분율 2 28" xfId="7999" xr:uid="{00000000-0005-0000-0000-0000CF250000}"/>
    <cellStyle name="백분율 2 29" xfId="8000" xr:uid="{00000000-0005-0000-0000-0000D0250000}"/>
    <cellStyle name="백분율 2 3" xfId="8001" xr:uid="{00000000-0005-0000-0000-0000D1250000}"/>
    <cellStyle name="백분율 2 30" xfId="8002" xr:uid="{00000000-0005-0000-0000-0000D2250000}"/>
    <cellStyle name="백분율 2 31" xfId="8003" xr:uid="{00000000-0005-0000-0000-0000D3250000}"/>
    <cellStyle name="백분율 2 32" xfId="8004" xr:uid="{00000000-0005-0000-0000-0000D4250000}"/>
    <cellStyle name="백분율 2 33" xfId="11933" xr:uid="{00000000-0005-0000-0000-0000D5250000}"/>
    <cellStyle name="백분율 2 4" xfId="8005" xr:uid="{00000000-0005-0000-0000-0000D6250000}"/>
    <cellStyle name="백분율 2 5" xfId="8006" xr:uid="{00000000-0005-0000-0000-0000D7250000}"/>
    <cellStyle name="백분율 2 6" xfId="8007" xr:uid="{00000000-0005-0000-0000-0000D8250000}"/>
    <cellStyle name="백분율 2 7" xfId="8008" xr:uid="{00000000-0005-0000-0000-0000D9250000}"/>
    <cellStyle name="백분율 2 8" xfId="8009" xr:uid="{00000000-0005-0000-0000-0000DA250000}"/>
    <cellStyle name="백분율 2 9" xfId="8010" xr:uid="{00000000-0005-0000-0000-0000DB250000}"/>
    <cellStyle name="백분율 3" xfId="8011" xr:uid="{00000000-0005-0000-0000-0000DC250000}"/>
    <cellStyle name="백분율 3 2" xfId="8012" xr:uid="{00000000-0005-0000-0000-0000DD250000}"/>
    <cellStyle name="백분율 3 3" xfId="11934" xr:uid="{00000000-0005-0000-0000-0000DE250000}"/>
    <cellStyle name="백분율 4" xfId="8013" xr:uid="{00000000-0005-0000-0000-0000DF250000}"/>
    <cellStyle name="백분율［△1］" xfId="8014" xr:uid="{00000000-0005-0000-0000-0000E0250000}"/>
    <cellStyle name="백분율［△2］" xfId="8015" xr:uid="{00000000-0005-0000-0000-0000E1250000}"/>
    <cellStyle name="벭?_Q1 PRODUCT ACTUAL_4월 (2)" xfId="8016" xr:uid="{00000000-0005-0000-0000-0000E2250000}"/>
    <cellStyle name="병합 후 가운데 맞춤" xfId="8017" xr:uid="{00000000-0005-0000-0000-0000E3250000}"/>
    <cellStyle name="병합 후 가운데 정열" xfId="8018" xr:uid="{00000000-0005-0000-0000-0000E4250000}"/>
    <cellStyle name="보통 10" xfId="8019" xr:uid="{00000000-0005-0000-0000-0000E5250000}"/>
    <cellStyle name="보통 10 2" xfId="11935" xr:uid="{00000000-0005-0000-0000-0000E6250000}"/>
    <cellStyle name="보통 11" xfId="8020" xr:uid="{00000000-0005-0000-0000-0000E7250000}"/>
    <cellStyle name="보통 12" xfId="12506" xr:uid="{00000000-0005-0000-0000-0000E8250000}"/>
    <cellStyle name="보통 2" xfId="8021" xr:uid="{00000000-0005-0000-0000-0000E9250000}"/>
    <cellStyle name="보통 2 2" xfId="11937" xr:uid="{00000000-0005-0000-0000-0000EA250000}"/>
    <cellStyle name="보통 2 3" xfId="11938" xr:uid="{00000000-0005-0000-0000-0000EB250000}"/>
    <cellStyle name="보통 2 4" xfId="11939" xr:uid="{00000000-0005-0000-0000-0000EC250000}"/>
    <cellStyle name="보통 2 5" xfId="11936" xr:uid="{00000000-0005-0000-0000-0000ED250000}"/>
    <cellStyle name="보통 2_Gen부재풍하중_물량산정" xfId="11940" xr:uid="{00000000-0005-0000-0000-0000EE250000}"/>
    <cellStyle name="보통 3" xfId="8022" xr:uid="{00000000-0005-0000-0000-0000EF250000}"/>
    <cellStyle name="보통 3 2" xfId="11941" xr:uid="{00000000-0005-0000-0000-0000F0250000}"/>
    <cellStyle name="보통 4" xfId="8023" xr:uid="{00000000-0005-0000-0000-0000F1250000}"/>
    <cellStyle name="보통 4 2" xfId="11942" xr:uid="{00000000-0005-0000-0000-0000F2250000}"/>
    <cellStyle name="보통 5" xfId="8024" xr:uid="{00000000-0005-0000-0000-0000F3250000}"/>
    <cellStyle name="보통 5 2" xfId="11943" xr:uid="{00000000-0005-0000-0000-0000F4250000}"/>
    <cellStyle name="보통 6" xfId="8025" xr:uid="{00000000-0005-0000-0000-0000F5250000}"/>
    <cellStyle name="보통 6 2" xfId="11944" xr:uid="{00000000-0005-0000-0000-0000F6250000}"/>
    <cellStyle name="보통 7" xfId="8026" xr:uid="{00000000-0005-0000-0000-0000F7250000}"/>
    <cellStyle name="보통 7 2" xfId="11945" xr:uid="{00000000-0005-0000-0000-0000F8250000}"/>
    <cellStyle name="보통 8" xfId="8027" xr:uid="{00000000-0005-0000-0000-0000F9250000}"/>
    <cellStyle name="보통 8 2" xfId="11946" xr:uid="{00000000-0005-0000-0000-0000FA250000}"/>
    <cellStyle name="보통 9" xfId="8028" xr:uid="{00000000-0005-0000-0000-0000FB250000}"/>
    <cellStyle name="보통 9 2" xfId="11947" xr:uid="{00000000-0005-0000-0000-0000FC250000}"/>
    <cellStyle name="뷭?" xfId="8029" xr:uid="{00000000-0005-0000-0000-0000FD250000}"/>
    <cellStyle name="뷭? 2" xfId="11949" xr:uid="{00000000-0005-0000-0000-0000FE250000}"/>
    <cellStyle name="뷭? 2 2" xfId="11950" xr:uid="{00000000-0005-0000-0000-0000FF250000}"/>
    <cellStyle name="뷭? 2 2 2" xfId="12255" xr:uid="{00000000-0005-0000-0000-000000260000}"/>
    <cellStyle name="뷭? 3" xfId="11951" xr:uid="{00000000-0005-0000-0000-000001260000}"/>
    <cellStyle name="뷭? 3 2" xfId="12256" xr:uid="{00000000-0005-0000-0000-000002260000}"/>
    <cellStyle name="뷭? 4" xfId="11948" xr:uid="{00000000-0005-0000-0000-000003260000}"/>
    <cellStyle name="빨간색" xfId="8030" xr:uid="{00000000-0005-0000-0000-000004260000}"/>
    <cellStyle name="빨강" xfId="8031" xr:uid="{00000000-0005-0000-0000-000005260000}"/>
    <cellStyle name="猀Ԁ" xfId="8032" xr:uid="{00000000-0005-0000-0000-000006260000}"/>
    <cellStyle name="선택영역" xfId="8033" xr:uid="{00000000-0005-0000-0000-000007260000}"/>
    <cellStyle name="선택영역의 가운데로" xfId="8034" xr:uid="{00000000-0005-0000-0000-000008260000}"/>
    <cellStyle name="설계서" xfId="8035" xr:uid="{00000000-0005-0000-0000-000009260000}"/>
    <cellStyle name="설계서 2" xfId="8036" xr:uid="{00000000-0005-0000-0000-00000A260000}"/>
    <cellStyle name="설계서 2 2" xfId="8037" xr:uid="{00000000-0005-0000-0000-00000B260000}"/>
    <cellStyle name="설계서 2 2 2" xfId="8038" xr:uid="{00000000-0005-0000-0000-00000C260000}"/>
    <cellStyle name="설계서 2 3" xfId="8039" xr:uid="{00000000-0005-0000-0000-00000D260000}"/>
    <cellStyle name="설계서 2 3 2" xfId="8040" xr:uid="{00000000-0005-0000-0000-00000E260000}"/>
    <cellStyle name="설계서 2 4" xfId="8041" xr:uid="{00000000-0005-0000-0000-00000F260000}"/>
    <cellStyle name="설계서 3" xfId="8042" xr:uid="{00000000-0005-0000-0000-000010260000}"/>
    <cellStyle name="설계서 3 2" xfId="8043" xr:uid="{00000000-0005-0000-0000-000011260000}"/>
    <cellStyle name="설계서 4" xfId="8044" xr:uid="{00000000-0005-0000-0000-000012260000}"/>
    <cellStyle name="설계서 4 2" xfId="8045" xr:uid="{00000000-0005-0000-0000-000013260000}"/>
    <cellStyle name="설계서 5" xfId="8046" xr:uid="{00000000-0005-0000-0000-000014260000}"/>
    <cellStyle name="설계서 5 2" xfId="8047" xr:uid="{00000000-0005-0000-0000-000015260000}"/>
    <cellStyle name="설계서 6" xfId="8048" xr:uid="{00000000-0005-0000-0000-000016260000}"/>
    <cellStyle name="설명 텍스트 10" xfId="8049" xr:uid="{00000000-0005-0000-0000-000017260000}"/>
    <cellStyle name="설명 텍스트 11" xfId="8050" xr:uid="{00000000-0005-0000-0000-000018260000}"/>
    <cellStyle name="설명 텍스트 12" xfId="12507" xr:uid="{00000000-0005-0000-0000-000019260000}"/>
    <cellStyle name="설명 텍스트 2" xfId="8051" xr:uid="{00000000-0005-0000-0000-00001A260000}"/>
    <cellStyle name="설명 텍스트 2 2" xfId="11953" xr:uid="{00000000-0005-0000-0000-00001B260000}"/>
    <cellStyle name="설명 텍스트 2 3" xfId="11954" xr:uid="{00000000-0005-0000-0000-00001C260000}"/>
    <cellStyle name="설명 텍스트 2 4" xfId="11952" xr:uid="{00000000-0005-0000-0000-00001D260000}"/>
    <cellStyle name="설명 텍스트 2_2.Load_PR01_20131113_문정일수정" xfId="11955" xr:uid="{00000000-0005-0000-0000-00001E260000}"/>
    <cellStyle name="설명 텍스트 3" xfId="8052" xr:uid="{00000000-0005-0000-0000-00001F260000}"/>
    <cellStyle name="설명 텍스트 3 2" xfId="11956" xr:uid="{00000000-0005-0000-0000-000020260000}"/>
    <cellStyle name="설명 텍스트 4" xfId="8053" xr:uid="{00000000-0005-0000-0000-000021260000}"/>
    <cellStyle name="설명 텍스트 5" xfId="8054" xr:uid="{00000000-0005-0000-0000-000022260000}"/>
    <cellStyle name="설명 텍스트 6" xfId="8055" xr:uid="{00000000-0005-0000-0000-000023260000}"/>
    <cellStyle name="설명 텍스트 7" xfId="8056" xr:uid="{00000000-0005-0000-0000-000024260000}"/>
    <cellStyle name="설명 텍스트 8" xfId="8057" xr:uid="{00000000-0005-0000-0000-000025260000}"/>
    <cellStyle name="설명 텍스트 9" xfId="8058" xr:uid="{00000000-0005-0000-0000-000026260000}"/>
    <cellStyle name="셀 확인 10" xfId="8059" xr:uid="{00000000-0005-0000-0000-000027260000}"/>
    <cellStyle name="셀 확인 11" xfId="8060" xr:uid="{00000000-0005-0000-0000-000028260000}"/>
    <cellStyle name="셀 확인 12" xfId="12508" xr:uid="{00000000-0005-0000-0000-000029260000}"/>
    <cellStyle name="셀 확인 2" xfId="8061" xr:uid="{00000000-0005-0000-0000-00002A260000}"/>
    <cellStyle name="셀 확인 2 2" xfId="11958" xr:uid="{00000000-0005-0000-0000-00002B260000}"/>
    <cellStyle name="셀 확인 2 3" xfId="11959" xr:uid="{00000000-0005-0000-0000-00002C260000}"/>
    <cellStyle name="셀 확인 2 4" xfId="11957" xr:uid="{00000000-0005-0000-0000-00002D260000}"/>
    <cellStyle name="셀 확인 2_2.Load_PR01_20131113_문정일수정" xfId="11960" xr:uid="{00000000-0005-0000-0000-00002E260000}"/>
    <cellStyle name="셀 확인 3" xfId="8062" xr:uid="{00000000-0005-0000-0000-00002F260000}"/>
    <cellStyle name="셀 확인 3 2" xfId="11961" xr:uid="{00000000-0005-0000-0000-000030260000}"/>
    <cellStyle name="셀 확인 4" xfId="8063" xr:uid="{00000000-0005-0000-0000-000031260000}"/>
    <cellStyle name="셀 확인 5" xfId="8064" xr:uid="{00000000-0005-0000-0000-000032260000}"/>
    <cellStyle name="셀 확인 6" xfId="8065" xr:uid="{00000000-0005-0000-0000-000033260000}"/>
    <cellStyle name="셀 확인 7" xfId="8066" xr:uid="{00000000-0005-0000-0000-000034260000}"/>
    <cellStyle name="셀 확인 8" xfId="8067" xr:uid="{00000000-0005-0000-0000-000035260000}"/>
    <cellStyle name="셀 확인 9" xfId="8068" xr:uid="{00000000-0005-0000-0000-000036260000}"/>
    <cellStyle name="소계" xfId="8069" xr:uid="{00000000-0005-0000-0000-000037260000}"/>
    <cellStyle name="소계 10" xfId="8070" xr:uid="{00000000-0005-0000-0000-000038260000}"/>
    <cellStyle name="소계 11" xfId="8071" xr:uid="{00000000-0005-0000-0000-000039260000}"/>
    <cellStyle name="소계 12" xfId="8072" xr:uid="{00000000-0005-0000-0000-00003A260000}"/>
    <cellStyle name="소계 13" xfId="8073" xr:uid="{00000000-0005-0000-0000-00003B260000}"/>
    <cellStyle name="소계 14" xfId="8074" xr:uid="{00000000-0005-0000-0000-00003C260000}"/>
    <cellStyle name="소계 15" xfId="8075" xr:uid="{00000000-0005-0000-0000-00003D260000}"/>
    <cellStyle name="소계 16" xfId="8076" xr:uid="{00000000-0005-0000-0000-00003E260000}"/>
    <cellStyle name="소계 17" xfId="8077" xr:uid="{00000000-0005-0000-0000-00003F260000}"/>
    <cellStyle name="소계 18" xfId="8078" xr:uid="{00000000-0005-0000-0000-000040260000}"/>
    <cellStyle name="소계 19" xfId="8079" xr:uid="{00000000-0005-0000-0000-000041260000}"/>
    <cellStyle name="소계 2" xfId="8080" xr:uid="{00000000-0005-0000-0000-000042260000}"/>
    <cellStyle name="소계 2 2" xfId="8081" xr:uid="{00000000-0005-0000-0000-000043260000}"/>
    <cellStyle name="소계 2 3" xfId="8082" xr:uid="{00000000-0005-0000-0000-000044260000}"/>
    <cellStyle name="소계 2 4" xfId="8083" xr:uid="{00000000-0005-0000-0000-000045260000}"/>
    <cellStyle name="소계 2 5" xfId="8084" xr:uid="{00000000-0005-0000-0000-000046260000}"/>
    <cellStyle name="소계 2 6" xfId="8085" xr:uid="{00000000-0005-0000-0000-000047260000}"/>
    <cellStyle name="소계 2 7" xfId="8086" xr:uid="{00000000-0005-0000-0000-000048260000}"/>
    <cellStyle name="소계 2 8" xfId="8087" xr:uid="{00000000-0005-0000-0000-000049260000}"/>
    <cellStyle name="소계 20" xfId="8088" xr:uid="{00000000-0005-0000-0000-00004A260000}"/>
    <cellStyle name="소계 21" xfId="8089" xr:uid="{00000000-0005-0000-0000-00004B260000}"/>
    <cellStyle name="소계 22" xfId="8090" xr:uid="{00000000-0005-0000-0000-00004C260000}"/>
    <cellStyle name="소계 23" xfId="8091" xr:uid="{00000000-0005-0000-0000-00004D260000}"/>
    <cellStyle name="소계 24" xfId="8092" xr:uid="{00000000-0005-0000-0000-00004E260000}"/>
    <cellStyle name="소계 25" xfId="8093" xr:uid="{00000000-0005-0000-0000-00004F260000}"/>
    <cellStyle name="소계 3" xfId="8094" xr:uid="{00000000-0005-0000-0000-000050260000}"/>
    <cellStyle name="소계 3 2" xfId="8095" xr:uid="{00000000-0005-0000-0000-000051260000}"/>
    <cellStyle name="소계 3 3" xfId="8096" xr:uid="{00000000-0005-0000-0000-000052260000}"/>
    <cellStyle name="소계 3 4" xfId="8097" xr:uid="{00000000-0005-0000-0000-000053260000}"/>
    <cellStyle name="소계 3 5" xfId="8098" xr:uid="{00000000-0005-0000-0000-000054260000}"/>
    <cellStyle name="소계 3 6" xfId="8099" xr:uid="{00000000-0005-0000-0000-000055260000}"/>
    <cellStyle name="소계 3 7" xfId="8100" xr:uid="{00000000-0005-0000-0000-000056260000}"/>
    <cellStyle name="소계 4" xfId="8101" xr:uid="{00000000-0005-0000-0000-000057260000}"/>
    <cellStyle name="소계 4 2" xfId="8102" xr:uid="{00000000-0005-0000-0000-000058260000}"/>
    <cellStyle name="소계 4 3" xfId="8103" xr:uid="{00000000-0005-0000-0000-000059260000}"/>
    <cellStyle name="소계 4 4" xfId="8104" xr:uid="{00000000-0005-0000-0000-00005A260000}"/>
    <cellStyle name="소계 4 5" xfId="8105" xr:uid="{00000000-0005-0000-0000-00005B260000}"/>
    <cellStyle name="소계 4 6" xfId="8106" xr:uid="{00000000-0005-0000-0000-00005C260000}"/>
    <cellStyle name="소계 4 7" xfId="8107" xr:uid="{00000000-0005-0000-0000-00005D260000}"/>
    <cellStyle name="소계 5" xfId="8108" xr:uid="{00000000-0005-0000-0000-00005E260000}"/>
    <cellStyle name="소계 5 2" xfId="8109" xr:uid="{00000000-0005-0000-0000-00005F260000}"/>
    <cellStyle name="소계 5 3" xfId="8110" xr:uid="{00000000-0005-0000-0000-000060260000}"/>
    <cellStyle name="소계 5 4" xfId="8111" xr:uid="{00000000-0005-0000-0000-000061260000}"/>
    <cellStyle name="소계 5 5" xfId="8112" xr:uid="{00000000-0005-0000-0000-000062260000}"/>
    <cellStyle name="소계 5 6" xfId="8113" xr:uid="{00000000-0005-0000-0000-000063260000}"/>
    <cellStyle name="소계 5 7" xfId="8114" xr:uid="{00000000-0005-0000-0000-000064260000}"/>
    <cellStyle name="소계 6" xfId="8115" xr:uid="{00000000-0005-0000-0000-000065260000}"/>
    <cellStyle name="소계 7" xfId="8116" xr:uid="{00000000-0005-0000-0000-000066260000}"/>
    <cellStyle name="소계 8" xfId="8117" xr:uid="{00000000-0005-0000-0000-000067260000}"/>
    <cellStyle name="소계 9" xfId="8118" xr:uid="{00000000-0005-0000-0000-000068260000}"/>
    <cellStyle name="소수" xfId="8119" xr:uid="{00000000-0005-0000-0000-000069260000}"/>
    <cellStyle name="소수3" xfId="8120" xr:uid="{00000000-0005-0000-0000-00006A260000}"/>
    <cellStyle name="소수4" xfId="8121" xr:uid="{00000000-0005-0000-0000-00006B260000}"/>
    <cellStyle name="소수점" xfId="8122" xr:uid="{00000000-0005-0000-0000-00006C260000}"/>
    <cellStyle name="수량" xfId="8123" xr:uid="{00000000-0005-0000-0000-00006D260000}"/>
    <cellStyle name="수량1" xfId="8124" xr:uid="{00000000-0005-0000-0000-00006E260000}"/>
    <cellStyle name="수목명" xfId="8125" xr:uid="{00000000-0005-0000-0000-00006F260000}"/>
    <cellStyle name="숫자" xfId="8126" xr:uid="{00000000-0005-0000-0000-000070260000}"/>
    <cellStyle name="숫자(R)" xfId="8127" xr:uid="{00000000-0005-0000-0000-000071260000}"/>
    <cellStyle name="숫자(R) 10" xfId="8128" xr:uid="{00000000-0005-0000-0000-000072260000}"/>
    <cellStyle name="숫자(R) 11" xfId="8129" xr:uid="{00000000-0005-0000-0000-000073260000}"/>
    <cellStyle name="숫자(R) 12" xfId="8130" xr:uid="{00000000-0005-0000-0000-000074260000}"/>
    <cellStyle name="숫자(R) 13" xfId="8131" xr:uid="{00000000-0005-0000-0000-000075260000}"/>
    <cellStyle name="숫자(R) 14" xfId="8132" xr:uid="{00000000-0005-0000-0000-000076260000}"/>
    <cellStyle name="숫자(R) 15" xfId="8133" xr:uid="{00000000-0005-0000-0000-000077260000}"/>
    <cellStyle name="숫자(R) 16" xfId="8134" xr:uid="{00000000-0005-0000-0000-000078260000}"/>
    <cellStyle name="숫자(R) 17" xfId="8135" xr:uid="{00000000-0005-0000-0000-000079260000}"/>
    <cellStyle name="숫자(R) 18" xfId="8136" xr:uid="{00000000-0005-0000-0000-00007A260000}"/>
    <cellStyle name="숫자(R) 19" xfId="8137" xr:uid="{00000000-0005-0000-0000-00007B260000}"/>
    <cellStyle name="숫자(R) 2" xfId="8138" xr:uid="{00000000-0005-0000-0000-00007C260000}"/>
    <cellStyle name="숫자(R) 20" xfId="8139" xr:uid="{00000000-0005-0000-0000-00007D260000}"/>
    <cellStyle name="숫자(R) 21" xfId="8140" xr:uid="{00000000-0005-0000-0000-00007E260000}"/>
    <cellStyle name="숫자(R) 22" xfId="8141" xr:uid="{00000000-0005-0000-0000-00007F260000}"/>
    <cellStyle name="숫자(R) 23" xfId="8142" xr:uid="{00000000-0005-0000-0000-000080260000}"/>
    <cellStyle name="숫자(R) 24" xfId="8143" xr:uid="{00000000-0005-0000-0000-000081260000}"/>
    <cellStyle name="숫자(R) 25" xfId="8144" xr:uid="{00000000-0005-0000-0000-000082260000}"/>
    <cellStyle name="숫자(R) 26" xfId="8145" xr:uid="{00000000-0005-0000-0000-000083260000}"/>
    <cellStyle name="숫자(R) 27" xfId="8146" xr:uid="{00000000-0005-0000-0000-000084260000}"/>
    <cellStyle name="숫자(R) 28" xfId="8147" xr:uid="{00000000-0005-0000-0000-000085260000}"/>
    <cellStyle name="숫자(R) 29" xfId="8148" xr:uid="{00000000-0005-0000-0000-000086260000}"/>
    <cellStyle name="숫자(R) 3" xfId="8149" xr:uid="{00000000-0005-0000-0000-000087260000}"/>
    <cellStyle name="숫자(R) 30" xfId="8150" xr:uid="{00000000-0005-0000-0000-000088260000}"/>
    <cellStyle name="숫자(R) 31" xfId="8151" xr:uid="{00000000-0005-0000-0000-000089260000}"/>
    <cellStyle name="숫자(R) 32" xfId="8152" xr:uid="{00000000-0005-0000-0000-00008A260000}"/>
    <cellStyle name="숫자(R) 33" xfId="8153" xr:uid="{00000000-0005-0000-0000-00008B260000}"/>
    <cellStyle name="숫자(R) 34" xfId="8154" xr:uid="{00000000-0005-0000-0000-00008C260000}"/>
    <cellStyle name="숫자(R) 35" xfId="8155" xr:uid="{00000000-0005-0000-0000-00008D260000}"/>
    <cellStyle name="숫자(R) 36" xfId="8156" xr:uid="{00000000-0005-0000-0000-00008E260000}"/>
    <cellStyle name="숫자(R) 37" xfId="8157" xr:uid="{00000000-0005-0000-0000-00008F260000}"/>
    <cellStyle name="숫자(R) 38" xfId="8158" xr:uid="{00000000-0005-0000-0000-000090260000}"/>
    <cellStyle name="숫자(R) 39" xfId="8159" xr:uid="{00000000-0005-0000-0000-000091260000}"/>
    <cellStyle name="숫자(R) 4" xfId="8160" xr:uid="{00000000-0005-0000-0000-000092260000}"/>
    <cellStyle name="숫자(R) 4 2" xfId="8161" xr:uid="{00000000-0005-0000-0000-000093260000}"/>
    <cellStyle name="숫자(R) 4 3" xfId="8162" xr:uid="{00000000-0005-0000-0000-000094260000}"/>
    <cellStyle name="숫자(R) 4 4" xfId="8163" xr:uid="{00000000-0005-0000-0000-000095260000}"/>
    <cellStyle name="숫자(R) 4 5" xfId="8164" xr:uid="{00000000-0005-0000-0000-000096260000}"/>
    <cellStyle name="숫자(R) 4 6" xfId="8165" xr:uid="{00000000-0005-0000-0000-000097260000}"/>
    <cellStyle name="숫자(R) 4 7" xfId="8166" xr:uid="{00000000-0005-0000-0000-000098260000}"/>
    <cellStyle name="숫자(R) 40" xfId="8167" xr:uid="{00000000-0005-0000-0000-000099260000}"/>
    <cellStyle name="숫자(R) 41" xfId="8168" xr:uid="{00000000-0005-0000-0000-00009A260000}"/>
    <cellStyle name="숫자(R) 42" xfId="11962" xr:uid="{00000000-0005-0000-0000-00009B260000}"/>
    <cellStyle name="숫자(R) 5" xfId="8169" xr:uid="{00000000-0005-0000-0000-00009C260000}"/>
    <cellStyle name="숫자(R) 6" xfId="8170" xr:uid="{00000000-0005-0000-0000-00009D260000}"/>
    <cellStyle name="숫자(R) 7" xfId="8171" xr:uid="{00000000-0005-0000-0000-00009E260000}"/>
    <cellStyle name="숫자(R) 8" xfId="8172" xr:uid="{00000000-0005-0000-0000-00009F260000}"/>
    <cellStyle name="숫자(R) 9" xfId="8173" xr:uid="{00000000-0005-0000-0000-0000A0260000}"/>
    <cellStyle name="숫자1" xfId="8174" xr:uid="{00000000-0005-0000-0000-0000A1260000}"/>
    <cellStyle name="숫자3" xfId="8175" xr:uid="{00000000-0005-0000-0000-0000A2260000}"/>
    <cellStyle name="쉼" xfId="8176" xr:uid="{00000000-0005-0000-0000-0000A3260000}"/>
    <cellStyle name="쉼_01--실행예산내역(구미원호-ver10)_예산팀송부_4차" xfId="8177" xr:uid="{00000000-0005-0000-0000-0000A4260000}"/>
    <cellStyle name="쉼_02. 본실행예산내역(상무FINAL)-일괄비교용" xfId="8178" xr:uid="{00000000-0005-0000-0000-0000A5260000}"/>
    <cellStyle name="쉼_03__가설철콘내역_동빙고(081223)" xfId="8179" xr:uid="{00000000-0005-0000-0000-0000A6260000}"/>
    <cellStyle name="쉼_uz" xfId="8180" xr:uid="{00000000-0005-0000-0000-0000A7260000}"/>
    <cellStyle name="쉼_단가DATA" xfId="8181" xr:uid="{00000000-0005-0000-0000-0000A8260000}"/>
    <cellStyle name="쉼_정보입력1" xfId="8182" xr:uid="{00000000-0005-0000-0000-0000A9260000}"/>
    <cellStyle name="쉼_토공사" xfId="8183" xr:uid="{00000000-0005-0000-0000-0000AA260000}"/>
    <cellStyle name="쉼표 [" xfId="8184" xr:uid="{00000000-0005-0000-0000-0000AB260000}"/>
    <cellStyle name="쉼표 [0]" xfId="1" builtinId="6"/>
    <cellStyle name="쉼표 [0] 10" xfId="8185" xr:uid="{00000000-0005-0000-0000-0000AD260000}"/>
    <cellStyle name="쉼표 [0] 11" xfId="8186" xr:uid="{00000000-0005-0000-0000-0000AE260000}"/>
    <cellStyle name="쉼표 [0] 12" xfId="8187" xr:uid="{00000000-0005-0000-0000-0000AF260000}"/>
    <cellStyle name="쉼표 [0] 13" xfId="8188" xr:uid="{00000000-0005-0000-0000-0000B0260000}"/>
    <cellStyle name="쉼표 [0] 14" xfId="12509" xr:uid="{00000000-0005-0000-0000-0000B1260000}"/>
    <cellStyle name="쉼표 [0] 14 2" xfId="12616" xr:uid="{00000000-0005-0000-0000-0000B2260000}"/>
    <cellStyle name="쉼표 [0] 14 2 2" xfId="12784" xr:uid="{00000000-0005-0000-0000-0000B3260000}"/>
    <cellStyle name="쉼표 [0] 14 3" xfId="12700" xr:uid="{00000000-0005-0000-0000-0000B4260000}"/>
    <cellStyle name="쉼표 [0] 15" xfId="12533" xr:uid="{00000000-0005-0000-0000-0000B5260000}"/>
    <cellStyle name="쉼표 [0] 15 2" xfId="12701" xr:uid="{00000000-0005-0000-0000-0000B6260000}"/>
    <cellStyle name="쉼표 [0] 16" xfId="12617" xr:uid="{00000000-0005-0000-0000-0000B7260000}"/>
    <cellStyle name="쉼표 [0] 17" xfId="12788" xr:uid="{00000000-0005-0000-0000-0000B8260000}"/>
    <cellStyle name="쉼표 [0] 18" xfId="12791" xr:uid="{00000000-0005-0000-0000-0000B9260000}"/>
    <cellStyle name="쉼표 [0] 2" xfId="8189" xr:uid="{00000000-0005-0000-0000-0000BA260000}"/>
    <cellStyle name="쉼표 [0] 2 10" xfId="8190" xr:uid="{00000000-0005-0000-0000-0000BB260000}"/>
    <cellStyle name="쉼표 [0] 2 11" xfId="8191" xr:uid="{00000000-0005-0000-0000-0000BC260000}"/>
    <cellStyle name="쉼표 [0] 2 12" xfId="8192" xr:uid="{00000000-0005-0000-0000-0000BD260000}"/>
    <cellStyle name="쉼표 [0] 2 13" xfId="8193" xr:uid="{00000000-0005-0000-0000-0000BE260000}"/>
    <cellStyle name="쉼표 [0] 2 14" xfId="8194" xr:uid="{00000000-0005-0000-0000-0000BF260000}"/>
    <cellStyle name="쉼표 [0] 2 15" xfId="8195" xr:uid="{00000000-0005-0000-0000-0000C0260000}"/>
    <cellStyle name="쉼표 [0] 2 16" xfId="8196" xr:uid="{00000000-0005-0000-0000-0000C1260000}"/>
    <cellStyle name="쉼표 [0] 2 17" xfId="8197" xr:uid="{00000000-0005-0000-0000-0000C2260000}"/>
    <cellStyle name="쉼표 [0] 2 18" xfId="8198" xr:uid="{00000000-0005-0000-0000-0000C3260000}"/>
    <cellStyle name="쉼표 [0] 2 19" xfId="8199" xr:uid="{00000000-0005-0000-0000-0000C4260000}"/>
    <cellStyle name="쉼표 [0] 2 2" xfId="8200" xr:uid="{00000000-0005-0000-0000-0000C5260000}"/>
    <cellStyle name="쉼표 [0] 2 2 2" xfId="11964" xr:uid="{00000000-0005-0000-0000-0000C6260000}"/>
    <cellStyle name="쉼표 [0] 2 2 2 2" xfId="12605" xr:uid="{00000000-0005-0000-0000-0000C7260000}"/>
    <cellStyle name="쉼표 [0] 2 2 2 2 2" xfId="12773" xr:uid="{00000000-0005-0000-0000-0000C8260000}"/>
    <cellStyle name="쉼표 [0] 2 2 2 3" xfId="12689" xr:uid="{00000000-0005-0000-0000-0000C9260000}"/>
    <cellStyle name="쉼표 [0] 2 2 3" xfId="12299" xr:uid="{00000000-0005-0000-0000-0000CA260000}"/>
    <cellStyle name="쉼표 [0] 2 2 3 2" xfId="12614" xr:uid="{00000000-0005-0000-0000-0000CB260000}"/>
    <cellStyle name="쉼표 [0] 2 2 3 2 2" xfId="12782" xr:uid="{00000000-0005-0000-0000-0000CC260000}"/>
    <cellStyle name="쉼표 [0] 2 2 3 3" xfId="12698" xr:uid="{00000000-0005-0000-0000-0000CD260000}"/>
    <cellStyle name="쉼표 [0] 2 20" xfId="8201" xr:uid="{00000000-0005-0000-0000-0000CE260000}"/>
    <cellStyle name="쉼표 [0] 2 21" xfId="8202" xr:uid="{00000000-0005-0000-0000-0000CF260000}"/>
    <cellStyle name="쉼표 [0] 2 22" xfId="8203" xr:uid="{00000000-0005-0000-0000-0000D0260000}"/>
    <cellStyle name="쉼표 [0] 2 23" xfId="8204" xr:uid="{00000000-0005-0000-0000-0000D1260000}"/>
    <cellStyle name="쉼표 [0] 2 24" xfId="8205" xr:uid="{00000000-0005-0000-0000-0000D2260000}"/>
    <cellStyle name="쉼표 [0] 2 25" xfId="8206" xr:uid="{00000000-0005-0000-0000-0000D3260000}"/>
    <cellStyle name="쉼표 [0] 2 26" xfId="8207" xr:uid="{00000000-0005-0000-0000-0000D4260000}"/>
    <cellStyle name="쉼표 [0] 2 27" xfId="8208" xr:uid="{00000000-0005-0000-0000-0000D5260000}"/>
    <cellStyle name="쉼표 [0] 2 28" xfId="8209" xr:uid="{00000000-0005-0000-0000-0000D6260000}"/>
    <cellStyle name="쉼표 [0] 2 29" xfId="8210" xr:uid="{00000000-0005-0000-0000-0000D7260000}"/>
    <cellStyle name="쉼표 [0] 2 3" xfId="8211" xr:uid="{00000000-0005-0000-0000-0000D8260000}"/>
    <cellStyle name="쉼표 [0] 2 30" xfId="8212" xr:uid="{00000000-0005-0000-0000-0000D9260000}"/>
    <cellStyle name="쉼표 [0] 2 31" xfId="8213" xr:uid="{00000000-0005-0000-0000-0000DA260000}"/>
    <cellStyle name="쉼표 [0] 2 32" xfId="8214" xr:uid="{00000000-0005-0000-0000-0000DB260000}"/>
    <cellStyle name="쉼표 [0] 2 33" xfId="8215" xr:uid="{00000000-0005-0000-0000-0000DC260000}"/>
    <cellStyle name="쉼표 [0] 2 34" xfId="8216" xr:uid="{00000000-0005-0000-0000-0000DD260000}"/>
    <cellStyle name="쉼표 [0] 2 35" xfId="8217" xr:uid="{00000000-0005-0000-0000-0000DE260000}"/>
    <cellStyle name="쉼표 [0] 2 36" xfId="8218" xr:uid="{00000000-0005-0000-0000-0000DF260000}"/>
    <cellStyle name="쉼표 [0] 2 37" xfId="8219" xr:uid="{00000000-0005-0000-0000-0000E0260000}"/>
    <cellStyle name="쉼표 [0] 2 38" xfId="8220" xr:uid="{00000000-0005-0000-0000-0000E1260000}"/>
    <cellStyle name="쉼표 [0] 2 39" xfId="8221" xr:uid="{00000000-0005-0000-0000-0000E2260000}"/>
    <cellStyle name="쉼표 [0] 2 4" xfId="8222" xr:uid="{00000000-0005-0000-0000-0000E3260000}"/>
    <cellStyle name="쉼표 [0] 2 40" xfId="8223" xr:uid="{00000000-0005-0000-0000-0000E4260000}"/>
    <cellStyle name="쉼표 [0] 2 41" xfId="11963" xr:uid="{00000000-0005-0000-0000-0000E5260000}"/>
    <cellStyle name="쉼표 [0] 2 41 2" xfId="12604" xr:uid="{00000000-0005-0000-0000-0000E6260000}"/>
    <cellStyle name="쉼표 [0] 2 41 2 2" xfId="12772" xr:uid="{00000000-0005-0000-0000-0000E7260000}"/>
    <cellStyle name="쉼표 [0] 2 41 3" xfId="12688" xr:uid="{00000000-0005-0000-0000-0000E8260000}"/>
    <cellStyle name="쉼표 [0] 2 42" xfId="12298" xr:uid="{00000000-0005-0000-0000-0000E9260000}"/>
    <cellStyle name="쉼표 [0] 2 42 2" xfId="12613" xr:uid="{00000000-0005-0000-0000-0000EA260000}"/>
    <cellStyle name="쉼표 [0] 2 42 2 2" xfId="12781" xr:uid="{00000000-0005-0000-0000-0000EB260000}"/>
    <cellStyle name="쉼표 [0] 2 42 3" xfId="12697" xr:uid="{00000000-0005-0000-0000-0000EC260000}"/>
    <cellStyle name="쉼표 [0] 2 43" xfId="12795" xr:uid="{00000000-0005-0000-0000-0000ED260000}"/>
    <cellStyle name="쉼표 [0] 2 5" xfId="8224" xr:uid="{00000000-0005-0000-0000-0000EE260000}"/>
    <cellStyle name="쉼표 [0] 2 6" xfId="8225" xr:uid="{00000000-0005-0000-0000-0000EF260000}"/>
    <cellStyle name="쉼표 [0] 2 7" xfId="8226" xr:uid="{00000000-0005-0000-0000-0000F0260000}"/>
    <cellStyle name="쉼표 [0] 2 8" xfId="8227" xr:uid="{00000000-0005-0000-0000-0000F1260000}"/>
    <cellStyle name="쉼표 [0] 2 8 2" xfId="8228" xr:uid="{00000000-0005-0000-0000-0000F2260000}"/>
    <cellStyle name="쉼표 [0] 2 9" xfId="8229" xr:uid="{00000000-0005-0000-0000-0000F3260000}"/>
    <cellStyle name="쉼표 [0] 2_Gen부재풍하중_물량산정" xfId="11965" xr:uid="{00000000-0005-0000-0000-0000F4260000}"/>
    <cellStyle name="쉼표 [0] 3" xfId="8230" xr:uid="{00000000-0005-0000-0000-0000F5260000}"/>
    <cellStyle name="쉼표 [0] 3 10" xfId="8231" xr:uid="{00000000-0005-0000-0000-0000F6260000}"/>
    <cellStyle name="쉼표 [0] 3 11" xfId="11966" xr:uid="{00000000-0005-0000-0000-0000F7260000}"/>
    <cellStyle name="쉼표 [0] 3 11 2" xfId="12606" xr:uid="{00000000-0005-0000-0000-0000F8260000}"/>
    <cellStyle name="쉼표 [0] 3 11 2 2" xfId="12774" xr:uid="{00000000-0005-0000-0000-0000F9260000}"/>
    <cellStyle name="쉼표 [0] 3 11 3" xfId="12690" xr:uid="{00000000-0005-0000-0000-0000FA260000}"/>
    <cellStyle name="쉼표 [0] 3 12" xfId="12300" xr:uid="{00000000-0005-0000-0000-0000FB260000}"/>
    <cellStyle name="쉼표 [0] 3 12 2" xfId="12615" xr:uid="{00000000-0005-0000-0000-0000FC260000}"/>
    <cellStyle name="쉼표 [0] 3 12 2 2" xfId="12783" xr:uid="{00000000-0005-0000-0000-0000FD260000}"/>
    <cellStyle name="쉼표 [0] 3 12 3" xfId="12699" xr:uid="{00000000-0005-0000-0000-0000FE260000}"/>
    <cellStyle name="쉼표 [0] 3 2" xfId="8232" xr:uid="{00000000-0005-0000-0000-0000FF260000}"/>
    <cellStyle name="쉼표 [0] 3 3" xfId="8233" xr:uid="{00000000-0005-0000-0000-000000270000}"/>
    <cellStyle name="쉼표 [0] 3 4" xfId="8234" xr:uid="{00000000-0005-0000-0000-000001270000}"/>
    <cellStyle name="쉼표 [0] 3 5" xfId="8235" xr:uid="{00000000-0005-0000-0000-000002270000}"/>
    <cellStyle name="쉼표 [0] 3 6" xfId="8236" xr:uid="{00000000-0005-0000-0000-000003270000}"/>
    <cellStyle name="쉼표 [0] 3 7" xfId="8237" xr:uid="{00000000-0005-0000-0000-000004270000}"/>
    <cellStyle name="쉼표 [0] 3 8" xfId="8238" xr:uid="{00000000-0005-0000-0000-000005270000}"/>
    <cellStyle name="쉼표 [0] 3 9" xfId="8239" xr:uid="{00000000-0005-0000-0000-000006270000}"/>
    <cellStyle name="쉼표 [0] 4" xfId="8240" xr:uid="{00000000-0005-0000-0000-000007270000}"/>
    <cellStyle name="쉼표 [0] 4 2" xfId="11967" xr:uid="{00000000-0005-0000-0000-000008270000}"/>
    <cellStyle name="쉼표 [0] 4 2 2" xfId="12607" xr:uid="{00000000-0005-0000-0000-000009270000}"/>
    <cellStyle name="쉼표 [0] 4 2 2 2" xfId="12775" xr:uid="{00000000-0005-0000-0000-00000A270000}"/>
    <cellStyle name="쉼표 [0] 4 2 3" xfId="12691" xr:uid="{00000000-0005-0000-0000-00000B270000}"/>
    <cellStyle name="쉼표 [0] 5" xfId="8241" xr:uid="{00000000-0005-0000-0000-00000C270000}"/>
    <cellStyle name="쉼표 [0] 5 10" xfId="8242" xr:uid="{00000000-0005-0000-0000-00000D270000}"/>
    <cellStyle name="쉼표 [0] 5 11" xfId="8243" xr:uid="{00000000-0005-0000-0000-00000E270000}"/>
    <cellStyle name="쉼표 [0] 5 12" xfId="8244" xr:uid="{00000000-0005-0000-0000-00000F270000}"/>
    <cellStyle name="쉼표 [0] 5 13" xfId="8245" xr:uid="{00000000-0005-0000-0000-000010270000}"/>
    <cellStyle name="쉼표 [0] 5 14" xfId="8246" xr:uid="{00000000-0005-0000-0000-000011270000}"/>
    <cellStyle name="쉼표 [0] 5 15" xfId="8247" xr:uid="{00000000-0005-0000-0000-000012270000}"/>
    <cellStyle name="쉼표 [0] 5 16" xfId="8248" xr:uid="{00000000-0005-0000-0000-000013270000}"/>
    <cellStyle name="쉼표 [0] 5 17" xfId="8249" xr:uid="{00000000-0005-0000-0000-000014270000}"/>
    <cellStyle name="쉼표 [0] 5 18" xfId="8250" xr:uid="{00000000-0005-0000-0000-000015270000}"/>
    <cellStyle name="쉼표 [0] 5 19" xfId="11968" xr:uid="{00000000-0005-0000-0000-000016270000}"/>
    <cellStyle name="쉼표 [0] 5 19 2" xfId="12608" xr:uid="{00000000-0005-0000-0000-000017270000}"/>
    <cellStyle name="쉼표 [0] 5 19 2 2" xfId="12776" xr:uid="{00000000-0005-0000-0000-000018270000}"/>
    <cellStyle name="쉼표 [0] 5 19 3" xfId="12692" xr:uid="{00000000-0005-0000-0000-000019270000}"/>
    <cellStyle name="쉼표 [0] 5 2" xfId="8251" xr:uid="{00000000-0005-0000-0000-00001A270000}"/>
    <cellStyle name="쉼표 [0] 5 3" xfId="8252" xr:uid="{00000000-0005-0000-0000-00001B270000}"/>
    <cellStyle name="쉼표 [0] 5 4" xfId="8253" xr:uid="{00000000-0005-0000-0000-00001C270000}"/>
    <cellStyle name="쉼표 [0] 5 5" xfId="8254" xr:uid="{00000000-0005-0000-0000-00001D270000}"/>
    <cellStyle name="쉼표 [0] 5 6" xfId="8255" xr:uid="{00000000-0005-0000-0000-00001E270000}"/>
    <cellStyle name="쉼표 [0] 5 7" xfId="8256" xr:uid="{00000000-0005-0000-0000-00001F270000}"/>
    <cellStyle name="쉼표 [0] 5 8" xfId="8257" xr:uid="{00000000-0005-0000-0000-000020270000}"/>
    <cellStyle name="쉼표 [0] 5 9" xfId="8258" xr:uid="{00000000-0005-0000-0000-000021270000}"/>
    <cellStyle name="쉼표 [0] 6" xfId="8259" xr:uid="{00000000-0005-0000-0000-000022270000}"/>
    <cellStyle name="쉼표 [0] 6 2" xfId="11969" xr:uid="{00000000-0005-0000-0000-000023270000}"/>
    <cellStyle name="쉼표 [0] 6 2 2" xfId="12609" xr:uid="{00000000-0005-0000-0000-000024270000}"/>
    <cellStyle name="쉼표 [0] 6 2 2 2" xfId="12777" xr:uid="{00000000-0005-0000-0000-000025270000}"/>
    <cellStyle name="쉼표 [0] 6 2 3" xfId="12693" xr:uid="{00000000-0005-0000-0000-000026270000}"/>
    <cellStyle name="쉼표 [0] 7" xfId="8260" xr:uid="{00000000-0005-0000-0000-000027270000}"/>
    <cellStyle name="쉼표 [0] 8" xfId="8261" xr:uid="{00000000-0005-0000-0000-000028270000}"/>
    <cellStyle name="쉼표 [0] 8 2" xfId="12794" xr:uid="{00000000-0005-0000-0000-000029270000}"/>
    <cellStyle name="쉼표 [0] 9" xfId="8262" xr:uid="{00000000-0005-0000-0000-00002A270000}"/>
    <cellStyle name="스타일 1" xfId="8263" xr:uid="{00000000-0005-0000-0000-00002B270000}"/>
    <cellStyle name="스타일 1 2" xfId="8264" xr:uid="{00000000-0005-0000-0000-00002C270000}"/>
    <cellStyle name="스타일 1 3" xfId="11970" xr:uid="{00000000-0005-0000-0000-00002D270000}"/>
    <cellStyle name="스타일 10" xfId="8265" xr:uid="{00000000-0005-0000-0000-00002E270000}"/>
    <cellStyle name="스타일 10 2" xfId="11971" xr:uid="{00000000-0005-0000-0000-00002F270000}"/>
    <cellStyle name="스타일 11" xfId="8266" xr:uid="{00000000-0005-0000-0000-000030270000}"/>
    <cellStyle name="스타일 11 2" xfId="11972" xr:uid="{00000000-0005-0000-0000-000031270000}"/>
    <cellStyle name="스타일 12" xfId="8267" xr:uid="{00000000-0005-0000-0000-000032270000}"/>
    <cellStyle name="스타일 12 2" xfId="11973" xr:uid="{00000000-0005-0000-0000-000033270000}"/>
    <cellStyle name="스타일 13" xfId="8268" xr:uid="{00000000-0005-0000-0000-000034270000}"/>
    <cellStyle name="스타일 13 2" xfId="11974" xr:uid="{00000000-0005-0000-0000-000035270000}"/>
    <cellStyle name="스타일 14" xfId="8269" xr:uid="{00000000-0005-0000-0000-000036270000}"/>
    <cellStyle name="스타일 14 2" xfId="11975" xr:uid="{00000000-0005-0000-0000-000037270000}"/>
    <cellStyle name="스타일 15" xfId="8270" xr:uid="{00000000-0005-0000-0000-000038270000}"/>
    <cellStyle name="스타일 15 2" xfId="11976" xr:uid="{00000000-0005-0000-0000-000039270000}"/>
    <cellStyle name="스타일 16" xfId="8271" xr:uid="{00000000-0005-0000-0000-00003A270000}"/>
    <cellStyle name="스타일 16 2" xfId="11977" xr:uid="{00000000-0005-0000-0000-00003B270000}"/>
    <cellStyle name="스타일 17" xfId="8272" xr:uid="{00000000-0005-0000-0000-00003C270000}"/>
    <cellStyle name="스타일 17 2" xfId="11978" xr:uid="{00000000-0005-0000-0000-00003D270000}"/>
    <cellStyle name="스타일 18" xfId="8273" xr:uid="{00000000-0005-0000-0000-00003E270000}"/>
    <cellStyle name="스타일 18 2" xfId="11979" xr:uid="{00000000-0005-0000-0000-00003F270000}"/>
    <cellStyle name="스타일 19" xfId="8274" xr:uid="{00000000-0005-0000-0000-000040270000}"/>
    <cellStyle name="스타일 19 2" xfId="11980" xr:uid="{00000000-0005-0000-0000-000041270000}"/>
    <cellStyle name="스타일 2" xfId="8275" xr:uid="{00000000-0005-0000-0000-000042270000}"/>
    <cellStyle name="스타일 2 2" xfId="11981" xr:uid="{00000000-0005-0000-0000-000043270000}"/>
    <cellStyle name="스타일 20" xfId="8276" xr:uid="{00000000-0005-0000-0000-000044270000}"/>
    <cellStyle name="스타일 20 2" xfId="11982" xr:uid="{00000000-0005-0000-0000-000045270000}"/>
    <cellStyle name="스타일 21" xfId="8277" xr:uid="{00000000-0005-0000-0000-000046270000}"/>
    <cellStyle name="스타일 21 2" xfId="11983" xr:uid="{00000000-0005-0000-0000-000047270000}"/>
    <cellStyle name="스타일 22" xfId="8278" xr:uid="{00000000-0005-0000-0000-000048270000}"/>
    <cellStyle name="스타일 22 2" xfId="11984" xr:uid="{00000000-0005-0000-0000-000049270000}"/>
    <cellStyle name="스타일 23" xfId="8279" xr:uid="{00000000-0005-0000-0000-00004A270000}"/>
    <cellStyle name="스타일 23 2" xfId="11985" xr:uid="{00000000-0005-0000-0000-00004B270000}"/>
    <cellStyle name="스타일 24" xfId="8280" xr:uid="{00000000-0005-0000-0000-00004C270000}"/>
    <cellStyle name="스타일 24 2" xfId="11986" xr:uid="{00000000-0005-0000-0000-00004D270000}"/>
    <cellStyle name="스타일 25" xfId="8281" xr:uid="{00000000-0005-0000-0000-00004E270000}"/>
    <cellStyle name="스타일 25 2" xfId="11987" xr:uid="{00000000-0005-0000-0000-00004F270000}"/>
    <cellStyle name="스타일 26" xfId="8282" xr:uid="{00000000-0005-0000-0000-000050270000}"/>
    <cellStyle name="스타일 26 2" xfId="11988" xr:uid="{00000000-0005-0000-0000-000051270000}"/>
    <cellStyle name="스타일 27" xfId="8283" xr:uid="{00000000-0005-0000-0000-000052270000}"/>
    <cellStyle name="스타일 27 2" xfId="11989" xr:uid="{00000000-0005-0000-0000-000053270000}"/>
    <cellStyle name="스타일 28" xfId="8284" xr:uid="{00000000-0005-0000-0000-000054270000}"/>
    <cellStyle name="스타일 28 2" xfId="11990" xr:uid="{00000000-0005-0000-0000-000055270000}"/>
    <cellStyle name="스타일 29" xfId="8285" xr:uid="{00000000-0005-0000-0000-000056270000}"/>
    <cellStyle name="스타일 29 2" xfId="11991" xr:uid="{00000000-0005-0000-0000-000057270000}"/>
    <cellStyle name="스타일 3" xfId="8286" xr:uid="{00000000-0005-0000-0000-000058270000}"/>
    <cellStyle name="스타일 3 2" xfId="11992" xr:uid="{00000000-0005-0000-0000-000059270000}"/>
    <cellStyle name="스타일 30" xfId="11993" xr:uid="{00000000-0005-0000-0000-00005A270000}"/>
    <cellStyle name="스타일 31" xfId="11994" xr:uid="{00000000-0005-0000-0000-00005B270000}"/>
    <cellStyle name="스타일 32" xfId="11995" xr:uid="{00000000-0005-0000-0000-00005C270000}"/>
    <cellStyle name="스타일 33" xfId="11996" xr:uid="{00000000-0005-0000-0000-00005D270000}"/>
    <cellStyle name="스타일 34" xfId="11997" xr:uid="{00000000-0005-0000-0000-00005E270000}"/>
    <cellStyle name="스타일 35" xfId="11998" xr:uid="{00000000-0005-0000-0000-00005F270000}"/>
    <cellStyle name="스타일 36" xfId="11999" xr:uid="{00000000-0005-0000-0000-000060270000}"/>
    <cellStyle name="스타일 37" xfId="12000" xr:uid="{00000000-0005-0000-0000-000061270000}"/>
    <cellStyle name="스타일 38" xfId="12001" xr:uid="{00000000-0005-0000-0000-000062270000}"/>
    <cellStyle name="스타일 39" xfId="12002" xr:uid="{00000000-0005-0000-0000-000063270000}"/>
    <cellStyle name="스타일 4" xfId="8287" xr:uid="{00000000-0005-0000-0000-000064270000}"/>
    <cellStyle name="스타일 4 2" xfId="12003" xr:uid="{00000000-0005-0000-0000-000065270000}"/>
    <cellStyle name="스타일 40" xfId="12004" xr:uid="{00000000-0005-0000-0000-000066270000}"/>
    <cellStyle name="스타일 41" xfId="12005" xr:uid="{00000000-0005-0000-0000-000067270000}"/>
    <cellStyle name="스타일 42" xfId="12006" xr:uid="{00000000-0005-0000-0000-000068270000}"/>
    <cellStyle name="스타일 43" xfId="12007" xr:uid="{00000000-0005-0000-0000-000069270000}"/>
    <cellStyle name="스타일 44" xfId="12008" xr:uid="{00000000-0005-0000-0000-00006A270000}"/>
    <cellStyle name="스타일 45" xfId="12009" xr:uid="{00000000-0005-0000-0000-00006B270000}"/>
    <cellStyle name="스타일 46" xfId="12010" xr:uid="{00000000-0005-0000-0000-00006C270000}"/>
    <cellStyle name="스타일 47" xfId="12011" xr:uid="{00000000-0005-0000-0000-00006D270000}"/>
    <cellStyle name="스타일 48" xfId="12012" xr:uid="{00000000-0005-0000-0000-00006E270000}"/>
    <cellStyle name="스타일 49" xfId="12013" xr:uid="{00000000-0005-0000-0000-00006F270000}"/>
    <cellStyle name="스타일 5" xfId="8288" xr:uid="{00000000-0005-0000-0000-000070270000}"/>
    <cellStyle name="스타일 5 2" xfId="12014" xr:uid="{00000000-0005-0000-0000-000071270000}"/>
    <cellStyle name="스타일 50" xfId="12015" xr:uid="{00000000-0005-0000-0000-000072270000}"/>
    <cellStyle name="스타일 51" xfId="12016" xr:uid="{00000000-0005-0000-0000-000073270000}"/>
    <cellStyle name="스타일 52" xfId="12017" xr:uid="{00000000-0005-0000-0000-000074270000}"/>
    <cellStyle name="스타일 6" xfId="8289" xr:uid="{00000000-0005-0000-0000-000075270000}"/>
    <cellStyle name="스타일 6 2" xfId="12018" xr:uid="{00000000-0005-0000-0000-000076270000}"/>
    <cellStyle name="스타일 7" xfId="8290" xr:uid="{00000000-0005-0000-0000-000077270000}"/>
    <cellStyle name="스타일 7 2" xfId="12019" xr:uid="{00000000-0005-0000-0000-000078270000}"/>
    <cellStyle name="스타일 8" xfId="8291" xr:uid="{00000000-0005-0000-0000-000079270000}"/>
    <cellStyle name="스타일 8 2" xfId="12020" xr:uid="{00000000-0005-0000-0000-00007A270000}"/>
    <cellStyle name="스타일 9" xfId="8292" xr:uid="{00000000-0005-0000-0000-00007B270000}"/>
    <cellStyle name="스타일 9 2" xfId="12021" xr:uid="{00000000-0005-0000-0000-00007C270000}"/>
    <cellStyle name="식" xfId="8293" xr:uid="{00000000-0005-0000-0000-00007D270000}"/>
    <cellStyle name="식_1+030보강흄관여건보고" xfId="8294" xr:uid="{00000000-0005-0000-0000-00007E270000}"/>
    <cellStyle name="식_1+030보강흄관여건보고_시화5공구토공수량-전bj" xfId="8295" xr:uid="{00000000-0005-0000-0000-00007F270000}"/>
    <cellStyle name="식_1+030보강흄관여건보고_시화5공구토공수량-전bj_02.토공수량" xfId="8296" xr:uid="{00000000-0005-0000-0000-000080270000}"/>
    <cellStyle name="식_1+030보강흄관여건보고_시화5공구토공수량-전bj_토취장절취운반집계" xfId="8297" xr:uid="{00000000-0005-0000-0000-000081270000}"/>
    <cellStyle name="식_1+030보강흄관여건보고_시화5공구토공수량-전bj_토취장절취유용표" xfId="8298" xr:uid="{00000000-0005-0000-0000-000082270000}"/>
    <cellStyle name="식_1+030보강흄관여건보고_연약지반깍기수량누락(변경)" xfId="8299" xr:uid="{00000000-0005-0000-0000-000083270000}"/>
    <cellStyle name="식_1+030보강흄관여건보고_용배수로변경(2000.1)" xfId="8300" xr:uid="{00000000-0005-0000-0000-000084270000}"/>
    <cellStyle name="식_1+030보강흄관여건보고_용배수로변경(2000.1)_시화5공구토공수량-전bj" xfId="8301" xr:uid="{00000000-0005-0000-0000-000085270000}"/>
    <cellStyle name="식_1+030보강흄관여건보고_용배수로변경(2000.1)_시화5공구토공수량-전bj_02.토공수량" xfId="8302" xr:uid="{00000000-0005-0000-0000-000086270000}"/>
    <cellStyle name="식_1+030보강흄관여건보고_용배수로변경(2000.1)_시화5공구토공수량-전bj_토취장절취운반집계" xfId="8303" xr:uid="{00000000-0005-0000-0000-000087270000}"/>
    <cellStyle name="식_1+030보강흄관여건보고_용배수로변경(2000.1)_시화5공구토공수량-전bj_토취장절취유용표" xfId="8304" xr:uid="{00000000-0005-0000-0000-000088270000}"/>
    <cellStyle name="식_1+030보강흄관여건보고_용배수로변경(2000.1)_토공유용계획" xfId="8305" xr:uid="{00000000-0005-0000-0000-000089270000}"/>
    <cellStyle name="식_1+030보강흄관여건보고_용배수로변경(2000.1)_토공유용계획_02.토공수량" xfId="8306" xr:uid="{00000000-0005-0000-0000-00008A270000}"/>
    <cellStyle name="식_1+030보강흄관여건보고_용배수로변경(2000.1)_토공유용계획_토취장절취운반집계" xfId="8307" xr:uid="{00000000-0005-0000-0000-00008B270000}"/>
    <cellStyle name="식_1+030보강흄관여건보고_용배수로변경(2000.1)_토공유용계획_토취장절취유용표" xfId="8308" xr:uid="{00000000-0005-0000-0000-00008C270000}"/>
    <cellStyle name="식_1+030보강흄관여건보고_총괄배수공" xfId="8309" xr:uid="{00000000-0005-0000-0000-00008D270000}"/>
    <cellStyle name="식_1+030보강흄관여건보고_총괄배수공_시화5공구토공수량-전bj" xfId="8310" xr:uid="{00000000-0005-0000-0000-00008E270000}"/>
    <cellStyle name="식_1+030보강흄관여건보고_총괄배수공_시화5공구토공수량-전bj_02.토공수량" xfId="8311" xr:uid="{00000000-0005-0000-0000-00008F270000}"/>
    <cellStyle name="식_1+030보강흄관여건보고_총괄배수공_시화5공구토공수량-전bj_토취장절취운반집계" xfId="8312" xr:uid="{00000000-0005-0000-0000-000090270000}"/>
    <cellStyle name="식_1+030보강흄관여건보고_총괄배수공_시화5공구토공수량-전bj_토취장절취유용표" xfId="8313" xr:uid="{00000000-0005-0000-0000-000091270000}"/>
    <cellStyle name="식_1+030보강흄관여건보고_총괄배수공_토공유용계획" xfId="8314" xr:uid="{00000000-0005-0000-0000-000092270000}"/>
    <cellStyle name="식_1+030보강흄관여건보고_총괄배수공_토공유용계획_02.토공수량" xfId="8315" xr:uid="{00000000-0005-0000-0000-000093270000}"/>
    <cellStyle name="식_1+030보강흄관여건보고_총괄배수공_토공유용계획_토취장절취운반집계" xfId="8316" xr:uid="{00000000-0005-0000-0000-000094270000}"/>
    <cellStyle name="식_1+030보강흄관여건보고_총괄배수공_토공유용계획_토취장절취유용표" xfId="8317" xr:uid="{00000000-0005-0000-0000-000095270000}"/>
    <cellStyle name="식_1+030보강흄관여건보고_총괄토공" xfId="8318" xr:uid="{00000000-0005-0000-0000-000096270000}"/>
    <cellStyle name="식_1+030보강흄관여건보고_총괄토공_1" xfId="8319" xr:uid="{00000000-0005-0000-0000-000097270000}"/>
    <cellStyle name="식_1+030보강흄관여건보고_총괄토공_1_시화5공구토공수량-전bj" xfId="8320" xr:uid="{00000000-0005-0000-0000-000098270000}"/>
    <cellStyle name="식_1+030보강흄관여건보고_총괄토공_1_시화5공구토공수량-전bj_02.토공수량" xfId="8321" xr:uid="{00000000-0005-0000-0000-000099270000}"/>
    <cellStyle name="식_1+030보강흄관여건보고_총괄토공_1_시화5공구토공수량-전bj_토취장절취운반집계" xfId="8322" xr:uid="{00000000-0005-0000-0000-00009A270000}"/>
    <cellStyle name="식_1+030보강흄관여건보고_총괄토공_1_시화5공구토공수량-전bj_토취장절취유용표" xfId="8323" xr:uid="{00000000-0005-0000-0000-00009B270000}"/>
    <cellStyle name="식_1+030보강흄관여건보고_총괄토공_1_연약지반깍기수량누락(변경)" xfId="8324" xr:uid="{00000000-0005-0000-0000-00009C270000}"/>
    <cellStyle name="식_1+030보강흄관여건보고_총괄토공_1_연약지반깍기수량누락(변경)_시화5공구토공수량-전bj" xfId="8325" xr:uid="{00000000-0005-0000-0000-00009D270000}"/>
    <cellStyle name="식_1+030보강흄관여건보고_총괄토공_1_연약지반깍기수량누락(변경)_시화5공구토공수량-전bj_02.토공수량" xfId="8326" xr:uid="{00000000-0005-0000-0000-00009E270000}"/>
    <cellStyle name="식_1+030보강흄관여건보고_총괄토공_1_연약지반깍기수량누락(변경)_시화5공구토공수량-전bj_토취장절취운반집계" xfId="8327" xr:uid="{00000000-0005-0000-0000-00009F270000}"/>
    <cellStyle name="식_1+030보강흄관여건보고_총괄토공_1_연약지반깍기수량누락(변경)_시화5공구토공수량-전bj_토취장절취유용표" xfId="8328" xr:uid="{00000000-0005-0000-0000-0000A0270000}"/>
    <cellStyle name="식_1+030보강흄관여건보고_총괄토공_1_연약지반깍기수량누락(변경)_토공유용계획" xfId="8329" xr:uid="{00000000-0005-0000-0000-0000A1270000}"/>
    <cellStyle name="식_1+030보강흄관여건보고_총괄토공_1_연약지반깍기수량누락(변경)_토공유용계획_02.토공수량" xfId="8330" xr:uid="{00000000-0005-0000-0000-0000A2270000}"/>
    <cellStyle name="식_1+030보강흄관여건보고_총괄토공_1_연약지반깍기수량누락(변경)_토공유용계획_토취장절취운반집계" xfId="8331" xr:uid="{00000000-0005-0000-0000-0000A3270000}"/>
    <cellStyle name="식_1+030보강흄관여건보고_총괄토공_1_연약지반깍기수량누락(변경)_토공유용계획_토취장절취유용표" xfId="8332" xr:uid="{00000000-0005-0000-0000-0000A4270000}"/>
    <cellStyle name="식_1+030보강흄관여건보고_총괄토공_1_토공유용계획" xfId="8333" xr:uid="{00000000-0005-0000-0000-0000A5270000}"/>
    <cellStyle name="식_1+030보강흄관여건보고_총괄토공_1_토공유용계획_02.토공수량" xfId="8334" xr:uid="{00000000-0005-0000-0000-0000A6270000}"/>
    <cellStyle name="식_1+030보강흄관여건보고_총괄토공_1_토공유용계획_토취장절취운반집계" xfId="8335" xr:uid="{00000000-0005-0000-0000-0000A7270000}"/>
    <cellStyle name="식_1+030보강흄관여건보고_총괄토공_1_토공유용계획_토취장절취유용표" xfId="8336" xr:uid="{00000000-0005-0000-0000-0000A8270000}"/>
    <cellStyle name="식_1+030보강흄관여건보고_토공유용계획" xfId="8337" xr:uid="{00000000-0005-0000-0000-0000A9270000}"/>
    <cellStyle name="식_1+030보강흄관여건보고_토공유용계획_02.토공수량" xfId="8338" xr:uid="{00000000-0005-0000-0000-0000AA270000}"/>
    <cellStyle name="식_1+030보강흄관여건보고_토공유용계획_토취장절취운반집계" xfId="8339" xr:uid="{00000000-0005-0000-0000-0000AB270000}"/>
    <cellStyle name="식_1+030보강흄관여건보고_토공유용계획_토취장절취유용표" xfId="8340" xr:uid="{00000000-0005-0000-0000-0000AC270000}"/>
    <cellStyle name="식_교대보호브럭당초" xfId="8341" xr:uid="{00000000-0005-0000-0000-0000AD270000}"/>
    <cellStyle name="식_교대보호브럭당초_시화5공구토공수량-전bj" xfId="8342" xr:uid="{00000000-0005-0000-0000-0000AE270000}"/>
    <cellStyle name="식_교대보호브럭당초_시화5공구토공수량-전bj_02.토공수량" xfId="8343" xr:uid="{00000000-0005-0000-0000-0000AF270000}"/>
    <cellStyle name="식_교대보호브럭당초_시화5공구토공수량-전bj_토취장절취운반집계" xfId="8344" xr:uid="{00000000-0005-0000-0000-0000B0270000}"/>
    <cellStyle name="식_교대보호브럭당초_시화5공구토공수량-전bj_토취장절취유용표" xfId="8345" xr:uid="{00000000-0005-0000-0000-0000B1270000}"/>
    <cellStyle name="식_교대보호브럭당초_연약지반깍기수량누락(변경)" xfId="8346" xr:uid="{00000000-0005-0000-0000-0000B2270000}"/>
    <cellStyle name="식_교대보호브럭당초_연약지반깍기수량누락(변경)_시화5공구토공수량-전bj" xfId="8347" xr:uid="{00000000-0005-0000-0000-0000B3270000}"/>
    <cellStyle name="식_교대보호브럭당초_연약지반깍기수량누락(변경)_시화5공구토공수량-전bj_02.토공수량" xfId="8348" xr:uid="{00000000-0005-0000-0000-0000B4270000}"/>
    <cellStyle name="식_교대보호브럭당초_연약지반깍기수량누락(변경)_시화5공구토공수량-전bj_토취장절취운반집계" xfId="8349" xr:uid="{00000000-0005-0000-0000-0000B5270000}"/>
    <cellStyle name="식_교대보호브럭당초_연약지반깍기수량누락(변경)_시화5공구토공수량-전bj_토취장절취유용표" xfId="8350" xr:uid="{00000000-0005-0000-0000-0000B6270000}"/>
    <cellStyle name="식_교대보호브럭당초_연약지반깍기수량누락(변경)_토공유용계획" xfId="8351" xr:uid="{00000000-0005-0000-0000-0000B7270000}"/>
    <cellStyle name="식_교대보호브럭당초_연약지반깍기수량누락(변경)_토공유용계획_02.토공수량" xfId="8352" xr:uid="{00000000-0005-0000-0000-0000B8270000}"/>
    <cellStyle name="식_교대보호브럭당초_연약지반깍기수량누락(변경)_토공유용계획_토취장절취운반집계" xfId="8353" xr:uid="{00000000-0005-0000-0000-0000B9270000}"/>
    <cellStyle name="식_교대보호브럭당초_연약지반깍기수량누락(변경)_토공유용계획_토취장절취유용표" xfId="8354" xr:uid="{00000000-0005-0000-0000-0000BA270000}"/>
    <cellStyle name="식_교대보호브럭당초_토공유용계획" xfId="8355" xr:uid="{00000000-0005-0000-0000-0000BB270000}"/>
    <cellStyle name="식_교대보호브럭당초_토공유용계획_02.토공수량" xfId="8356" xr:uid="{00000000-0005-0000-0000-0000BC270000}"/>
    <cellStyle name="식_교대보호브럭당초_토공유용계획_토취장절취운반집계" xfId="8357" xr:uid="{00000000-0005-0000-0000-0000BD270000}"/>
    <cellStyle name="식_교대보호브럭당초_토공유용계획_토취장절취유용표" xfId="8358" xr:uid="{00000000-0005-0000-0000-0000BE270000}"/>
    <cellStyle name="식_논산1교가시설(변경)" xfId="8359" xr:uid="{00000000-0005-0000-0000-0000BF270000}"/>
    <cellStyle name="식_논산1교가시설(변경)_시화5공구토공수량-전bj" xfId="8360" xr:uid="{00000000-0005-0000-0000-0000C0270000}"/>
    <cellStyle name="식_논산1교가시설(변경)_시화5공구토공수량-전bj_02.토공수량" xfId="8361" xr:uid="{00000000-0005-0000-0000-0000C1270000}"/>
    <cellStyle name="식_논산1교가시설(변경)_시화5공구토공수량-전bj_토취장절취운반집계" xfId="8362" xr:uid="{00000000-0005-0000-0000-0000C2270000}"/>
    <cellStyle name="식_논산1교가시설(변경)_시화5공구토공수량-전bj_토취장절취유용표" xfId="8363" xr:uid="{00000000-0005-0000-0000-0000C3270000}"/>
    <cellStyle name="식_논산1교가시설(변경)_연약지반깍기수량누락(변경)" xfId="8364" xr:uid="{00000000-0005-0000-0000-0000C4270000}"/>
    <cellStyle name="식_논산1교가시설(변경)_용배수로변경(2000.1)" xfId="8365" xr:uid="{00000000-0005-0000-0000-0000C5270000}"/>
    <cellStyle name="식_논산1교가시설(변경)_용배수로변경(2000.1)_시화5공구토공수량-전bj" xfId="8366" xr:uid="{00000000-0005-0000-0000-0000C6270000}"/>
    <cellStyle name="식_논산1교가시설(변경)_용배수로변경(2000.1)_시화5공구토공수량-전bj_02.토공수량" xfId="8367" xr:uid="{00000000-0005-0000-0000-0000C7270000}"/>
    <cellStyle name="식_논산1교가시설(변경)_용배수로변경(2000.1)_시화5공구토공수량-전bj_토취장절취운반집계" xfId="8368" xr:uid="{00000000-0005-0000-0000-0000C8270000}"/>
    <cellStyle name="식_논산1교가시설(변경)_용배수로변경(2000.1)_시화5공구토공수량-전bj_토취장절취유용표" xfId="8369" xr:uid="{00000000-0005-0000-0000-0000C9270000}"/>
    <cellStyle name="식_논산1교가시설(변경)_용배수로변경(2000.1)_토공유용계획" xfId="8370" xr:uid="{00000000-0005-0000-0000-0000CA270000}"/>
    <cellStyle name="식_논산1교가시설(변경)_용배수로변경(2000.1)_토공유용계획_02.토공수량" xfId="8371" xr:uid="{00000000-0005-0000-0000-0000CB270000}"/>
    <cellStyle name="식_논산1교가시설(변경)_용배수로변경(2000.1)_토공유용계획_토취장절취운반집계" xfId="8372" xr:uid="{00000000-0005-0000-0000-0000CC270000}"/>
    <cellStyle name="식_논산1교가시설(변경)_용배수로변경(2000.1)_토공유용계획_토취장절취유용표" xfId="8373" xr:uid="{00000000-0005-0000-0000-0000CD270000}"/>
    <cellStyle name="식_논산1교가시설(변경)_총괄배수공" xfId="8374" xr:uid="{00000000-0005-0000-0000-0000CE270000}"/>
    <cellStyle name="식_논산1교가시설(변경)_총괄배수공_시화5공구토공수량-전bj" xfId="8375" xr:uid="{00000000-0005-0000-0000-0000CF270000}"/>
    <cellStyle name="식_논산1교가시설(변경)_총괄배수공_시화5공구토공수량-전bj_02.토공수량" xfId="8376" xr:uid="{00000000-0005-0000-0000-0000D0270000}"/>
    <cellStyle name="식_논산1교가시설(변경)_총괄배수공_시화5공구토공수량-전bj_토취장절취운반집계" xfId="8377" xr:uid="{00000000-0005-0000-0000-0000D1270000}"/>
    <cellStyle name="식_논산1교가시설(변경)_총괄배수공_시화5공구토공수량-전bj_토취장절취유용표" xfId="8378" xr:uid="{00000000-0005-0000-0000-0000D2270000}"/>
    <cellStyle name="식_논산1교가시설(변경)_총괄배수공_용배수로변경(2000.1)" xfId="8379" xr:uid="{00000000-0005-0000-0000-0000D3270000}"/>
    <cellStyle name="식_논산1교가시설(변경)_총괄배수공_용배수로변경(2000.1)_시화5공구토공수량-전bj" xfId="8380" xr:uid="{00000000-0005-0000-0000-0000D4270000}"/>
    <cellStyle name="식_논산1교가시설(변경)_총괄배수공_용배수로변경(2000.1)_시화5공구토공수량-전bj_02.토공수량" xfId="8381" xr:uid="{00000000-0005-0000-0000-0000D5270000}"/>
    <cellStyle name="식_논산1교가시설(변경)_총괄배수공_용배수로변경(2000.1)_시화5공구토공수량-전bj_토취장절취운반집계" xfId="8382" xr:uid="{00000000-0005-0000-0000-0000D6270000}"/>
    <cellStyle name="식_논산1교가시설(변경)_총괄배수공_용배수로변경(2000.1)_시화5공구토공수량-전bj_토취장절취유용표" xfId="8383" xr:uid="{00000000-0005-0000-0000-0000D7270000}"/>
    <cellStyle name="식_논산1교가시설(변경)_총괄배수공_용배수로변경(2000.1)_토공유용계획" xfId="8384" xr:uid="{00000000-0005-0000-0000-0000D8270000}"/>
    <cellStyle name="식_논산1교가시설(변경)_총괄배수공_용배수로변경(2000.1)_토공유용계획_02.토공수량" xfId="8385" xr:uid="{00000000-0005-0000-0000-0000D9270000}"/>
    <cellStyle name="식_논산1교가시설(변경)_총괄배수공_용배수로변경(2000.1)_토공유용계획_토취장절취운반집계" xfId="8386" xr:uid="{00000000-0005-0000-0000-0000DA270000}"/>
    <cellStyle name="식_논산1교가시설(변경)_총괄배수공_용배수로변경(2000.1)_토공유용계획_토취장절취유용표" xfId="8387" xr:uid="{00000000-0005-0000-0000-0000DB270000}"/>
    <cellStyle name="식_논산1교가시설(변경)_총괄배수공_토공유용계획" xfId="8388" xr:uid="{00000000-0005-0000-0000-0000DC270000}"/>
    <cellStyle name="식_논산1교가시설(변경)_총괄배수공_토공유용계획_02.토공수량" xfId="8389" xr:uid="{00000000-0005-0000-0000-0000DD270000}"/>
    <cellStyle name="식_논산1교가시설(변경)_총괄배수공_토공유용계획_토취장절취운반집계" xfId="8390" xr:uid="{00000000-0005-0000-0000-0000DE270000}"/>
    <cellStyle name="식_논산1교가시설(변경)_총괄배수공_토공유용계획_토취장절취유용표" xfId="8391" xr:uid="{00000000-0005-0000-0000-0000DF270000}"/>
    <cellStyle name="식_논산1교가시설(변경)_총괄토공" xfId="8392" xr:uid="{00000000-0005-0000-0000-0000E0270000}"/>
    <cellStyle name="식_논산1교가시설(변경)_총괄토공_시화5공구토공수량-전bj" xfId="8393" xr:uid="{00000000-0005-0000-0000-0000E1270000}"/>
    <cellStyle name="식_논산1교가시설(변경)_총괄토공_시화5공구토공수량-전bj_02.토공수량" xfId="8394" xr:uid="{00000000-0005-0000-0000-0000E2270000}"/>
    <cellStyle name="식_논산1교가시설(변경)_총괄토공_시화5공구토공수량-전bj_토취장절취운반집계" xfId="8395" xr:uid="{00000000-0005-0000-0000-0000E3270000}"/>
    <cellStyle name="식_논산1교가시설(변경)_총괄토공_시화5공구토공수량-전bj_토취장절취유용표" xfId="8396" xr:uid="{00000000-0005-0000-0000-0000E4270000}"/>
    <cellStyle name="식_논산1교가시설(변경)_총괄토공_연약지반깍기수량누락(변경)" xfId="8397" xr:uid="{00000000-0005-0000-0000-0000E5270000}"/>
    <cellStyle name="식_논산1교가시설(변경)_총괄토공_연약지반깍기수량누락(변경)_시화5공구토공수량-전bj" xfId="8398" xr:uid="{00000000-0005-0000-0000-0000E6270000}"/>
    <cellStyle name="식_논산1교가시설(변경)_총괄토공_연약지반깍기수량누락(변경)_시화5공구토공수량-전bj_02.토공수량" xfId="8399" xr:uid="{00000000-0005-0000-0000-0000E7270000}"/>
    <cellStyle name="식_논산1교가시설(변경)_총괄토공_연약지반깍기수량누락(변경)_시화5공구토공수량-전bj_토취장절취운반집계" xfId="8400" xr:uid="{00000000-0005-0000-0000-0000E8270000}"/>
    <cellStyle name="식_논산1교가시설(변경)_총괄토공_연약지반깍기수량누락(변경)_시화5공구토공수량-전bj_토취장절취유용표" xfId="8401" xr:uid="{00000000-0005-0000-0000-0000E9270000}"/>
    <cellStyle name="식_논산1교가시설(변경)_총괄토공_연약지반깍기수량누락(변경)_토공유용계획" xfId="8402" xr:uid="{00000000-0005-0000-0000-0000EA270000}"/>
    <cellStyle name="식_논산1교가시설(변경)_총괄토공_연약지반깍기수량누락(변경)_토공유용계획_02.토공수량" xfId="8403" xr:uid="{00000000-0005-0000-0000-0000EB270000}"/>
    <cellStyle name="식_논산1교가시설(변경)_총괄토공_연약지반깍기수량누락(변경)_토공유용계획_토취장절취운반집계" xfId="8404" xr:uid="{00000000-0005-0000-0000-0000EC270000}"/>
    <cellStyle name="식_논산1교가시설(변경)_총괄토공_연약지반깍기수량누락(변경)_토공유용계획_토취장절취유용표" xfId="8405" xr:uid="{00000000-0005-0000-0000-0000ED270000}"/>
    <cellStyle name="식_논산1교가시설(변경)_총괄토공_토공유용계획" xfId="8406" xr:uid="{00000000-0005-0000-0000-0000EE270000}"/>
    <cellStyle name="식_논산1교가시설(변경)_총괄토공_토공유용계획_02.토공수량" xfId="8407" xr:uid="{00000000-0005-0000-0000-0000EF270000}"/>
    <cellStyle name="식_논산1교가시설(변경)_총괄토공_토공유용계획_토취장절취운반집계" xfId="8408" xr:uid="{00000000-0005-0000-0000-0000F0270000}"/>
    <cellStyle name="식_논산1교가시설(변경)_총괄토공_토공유용계획_토취장절취유용표" xfId="8409" xr:uid="{00000000-0005-0000-0000-0000F1270000}"/>
    <cellStyle name="식_논산1교가시설(변경)_토공유용계획" xfId="8410" xr:uid="{00000000-0005-0000-0000-0000F2270000}"/>
    <cellStyle name="식_논산1교가시설(변경)_토공유용계획_02.토공수량" xfId="8411" xr:uid="{00000000-0005-0000-0000-0000F3270000}"/>
    <cellStyle name="식_논산1교가시설(변경)_토공유용계획_토취장절취운반집계" xfId="8412" xr:uid="{00000000-0005-0000-0000-0000F4270000}"/>
    <cellStyle name="식_논산1교가시설(변경)_토공유용계획_토취장절취유용표" xfId="8413" xr:uid="{00000000-0005-0000-0000-0000F5270000}"/>
    <cellStyle name="식_시화5공구토공수량-전bj" xfId="8414" xr:uid="{00000000-0005-0000-0000-0000F6270000}"/>
    <cellStyle name="식_시화5공구토공수량-전bj_02.토공수량" xfId="8415" xr:uid="{00000000-0005-0000-0000-0000F7270000}"/>
    <cellStyle name="식_시화5공구토공수량-전bj_토취장절취운반집계" xfId="8416" xr:uid="{00000000-0005-0000-0000-0000F8270000}"/>
    <cellStyle name="식_시화5공구토공수량-전bj_토취장절취유용표" xfId="8417" xr:uid="{00000000-0005-0000-0000-0000F9270000}"/>
    <cellStyle name="식_신규단가 적정성(6공구)" xfId="8418" xr:uid="{00000000-0005-0000-0000-0000FA270000}"/>
    <cellStyle name="식_신규단가 적정성(6공구)_시화5공구토공수량-전bj" xfId="8419" xr:uid="{00000000-0005-0000-0000-0000FB270000}"/>
    <cellStyle name="식_신규단가 적정성(6공구)_시화5공구토공수량-전bj_02.토공수량" xfId="8420" xr:uid="{00000000-0005-0000-0000-0000FC270000}"/>
    <cellStyle name="식_신규단가 적정성(6공구)_시화5공구토공수량-전bj_토취장절취운반집계" xfId="8421" xr:uid="{00000000-0005-0000-0000-0000FD270000}"/>
    <cellStyle name="식_신규단가 적정성(6공구)_시화5공구토공수량-전bj_토취장절취유용표" xfId="8422" xr:uid="{00000000-0005-0000-0000-0000FE270000}"/>
    <cellStyle name="식_신규단가 적정성(6공구)_연약지반깍기수량누락(변경)" xfId="8423" xr:uid="{00000000-0005-0000-0000-0000FF270000}"/>
    <cellStyle name="식_신규단가 적정성(6공구)_연약지반깍기수량누락(변경)_시화5공구토공수량-전bj" xfId="8424" xr:uid="{00000000-0005-0000-0000-000000280000}"/>
    <cellStyle name="식_신규단가 적정성(6공구)_연약지반깍기수량누락(변경)_시화5공구토공수량-전bj_02.토공수량" xfId="8425" xr:uid="{00000000-0005-0000-0000-000001280000}"/>
    <cellStyle name="식_신규단가 적정성(6공구)_연약지반깍기수량누락(변경)_시화5공구토공수량-전bj_토취장절취운반집계" xfId="8426" xr:uid="{00000000-0005-0000-0000-000002280000}"/>
    <cellStyle name="식_신규단가 적정성(6공구)_연약지반깍기수량누락(변경)_시화5공구토공수량-전bj_토취장절취유용표" xfId="8427" xr:uid="{00000000-0005-0000-0000-000003280000}"/>
    <cellStyle name="식_신규단가 적정성(6공구)_연약지반깍기수량누락(변경)_토공유용계획" xfId="8428" xr:uid="{00000000-0005-0000-0000-000004280000}"/>
    <cellStyle name="식_신규단가 적정성(6공구)_연약지반깍기수량누락(변경)_토공유용계획_02.토공수량" xfId="8429" xr:uid="{00000000-0005-0000-0000-000005280000}"/>
    <cellStyle name="식_신규단가 적정성(6공구)_연약지반깍기수량누락(변경)_토공유용계획_토취장절취운반집계" xfId="8430" xr:uid="{00000000-0005-0000-0000-000006280000}"/>
    <cellStyle name="식_신규단가 적정성(6공구)_연약지반깍기수량누락(변경)_토공유용계획_토취장절취유용표" xfId="8431" xr:uid="{00000000-0005-0000-0000-000007280000}"/>
    <cellStyle name="식_신규단가 적정성(6공구)_용배수로변경(2000.1)" xfId="8432" xr:uid="{00000000-0005-0000-0000-000008280000}"/>
    <cellStyle name="식_신규단가 적정성(6공구)_용배수로변경(2000.1)_시화5공구토공수량-전bj" xfId="8433" xr:uid="{00000000-0005-0000-0000-000009280000}"/>
    <cellStyle name="식_신규단가 적정성(6공구)_용배수로변경(2000.1)_시화5공구토공수량-전bj_02.토공수량" xfId="8434" xr:uid="{00000000-0005-0000-0000-00000A280000}"/>
    <cellStyle name="식_신규단가 적정성(6공구)_용배수로변경(2000.1)_시화5공구토공수량-전bj_토취장절취운반집계" xfId="8435" xr:uid="{00000000-0005-0000-0000-00000B280000}"/>
    <cellStyle name="식_신규단가 적정성(6공구)_용배수로변경(2000.1)_시화5공구토공수량-전bj_토취장절취유용표" xfId="8436" xr:uid="{00000000-0005-0000-0000-00000C280000}"/>
    <cellStyle name="식_신규단가 적정성(6공구)_용배수로변경(2000.1)_토공유용계획" xfId="8437" xr:uid="{00000000-0005-0000-0000-00000D280000}"/>
    <cellStyle name="식_신규단가 적정성(6공구)_용배수로변경(2000.1)_토공유용계획_02.토공수량" xfId="8438" xr:uid="{00000000-0005-0000-0000-00000E280000}"/>
    <cellStyle name="식_신규단가 적정성(6공구)_용배수로변경(2000.1)_토공유용계획_토취장절취운반집계" xfId="8439" xr:uid="{00000000-0005-0000-0000-00000F280000}"/>
    <cellStyle name="식_신규단가 적정성(6공구)_용배수로변경(2000.1)_토공유용계획_토취장절취유용표" xfId="8440" xr:uid="{00000000-0005-0000-0000-000010280000}"/>
    <cellStyle name="식_신규단가 적정성(6공구)_총괄배수공" xfId="8441" xr:uid="{00000000-0005-0000-0000-000011280000}"/>
    <cellStyle name="식_신규단가 적정성(6공구)_총괄배수공_시화5공구토공수량-전bj" xfId="8442" xr:uid="{00000000-0005-0000-0000-000012280000}"/>
    <cellStyle name="식_신규단가 적정성(6공구)_총괄배수공_시화5공구토공수량-전bj_02.토공수량" xfId="8443" xr:uid="{00000000-0005-0000-0000-000013280000}"/>
    <cellStyle name="식_신규단가 적정성(6공구)_총괄배수공_시화5공구토공수량-전bj_토취장절취운반집계" xfId="8444" xr:uid="{00000000-0005-0000-0000-000014280000}"/>
    <cellStyle name="식_신규단가 적정성(6공구)_총괄배수공_시화5공구토공수량-전bj_토취장절취유용표" xfId="8445" xr:uid="{00000000-0005-0000-0000-000015280000}"/>
    <cellStyle name="식_신규단가 적정성(6공구)_총괄배수공_토공유용계획" xfId="8446" xr:uid="{00000000-0005-0000-0000-000016280000}"/>
    <cellStyle name="식_신규단가 적정성(6공구)_총괄배수공_토공유용계획_02.토공수량" xfId="8447" xr:uid="{00000000-0005-0000-0000-000017280000}"/>
    <cellStyle name="식_신규단가 적정성(6공구)_총괄배수공_토공유용계획_토취장절취운반집계" xfId="8448" xr:uid="{00000000-0005-0000-0000-000018280000}"/>
    <cellStyle name="식_신규단가 적정성(6공구)_총괄배수공_토공유용계획_토취장절취유용표" xfId="8449" xr:uid="{00000000-0005-0000-0000-000019280000}"/>
    <cellStyle name="식_신규단가 적정성(6공구)_토공유용계획" xfId="8450" xr:uid="{00000000-0005-0000-0000-00001A280000}"/>
    <cellStyle name="식_신규단가 적정성(6공구)_토공유용계획_02.토공수량" xfId="8451" xr:uid="{00000000-0005-0000-0000-00001B280000}"/>
    <cellStyle name="식_신규단가 적정성(6공구)_토공유용계획_토취장절취운반집계" xfId="8452" xr:uid="{00000000-0005-0000-0000-00001C280000}"/>
    <cellStyle name="식_신규단가 적정성(6공구)_토공유용계획_토취장절취유용표" xfId="8453" xr:uid="{00000000-0005-0000-0000-00001D280000}"/>
    <cellStyle name="식_연약지반깍기수량누락(변경)" xfId="8454" xr:uid="{00000000-0005-0000-0000-00001E280000}"/>
    <cellStyle name="식_채운철도교가시설변경여건" xfId="8455" xr:uid="{00000000-0005-0000-0000-00001F280000}"/>
    <cellStyle name="식_채운철도교가시설변경여건_시화5공구토공수량-전bj" xfId="8456" xr:uid="{00000000-0005-0000-0000-000020280000}"/>
    <cellStyle name="식_채운철도교가시설변경여건_시화5공구토공수량-전bj_02.토공수량" xfId="8457" xr:uid="{00000000-0005-0000-0000-000021280000}"/>
    <cellStyle name="식_채운철도교가시설변경여건_시화5공구토공수량-전bj_토취장절취운반집계" xfId="8458" xr:uid="{00000000-0005-0000-0000-000022280000}"/>
    <cellStyle name="식_채운철도교가시설변경여건_시화5공구토공수량-전bj_토취장절취유용표" xfId="8459" xr:uid="{00000000-0005-0000-0000-000023280000}"/>
    <cellStyle name="식_채운철도교가시설변경여건_용배수로변경(2000.1)" xfId="8460" xr:uid="{00000000-0005-0000-0000-000024280000}"/>
    <cellStyle name="식_채운철도교가시설변경여건_용배수로변경(2000.1)_시화5공구토공수량-전bj" xfId="8461" xr:uid="{00000000-0005-0000-0000-000025280000}"/>
    <cellStyle name="식_채운철도교가시설변경여건_용배수로변경(2000.1)_시화5공구토공수량-전bj_02.토공수량" xfId="8462" xr:uid="{00000000-0005-0000-0000-000026280000}"/>
    <cellStyle name="식_채운철도교가시설변경여건_용배수로변경(2000.1)_시화5공구토공수량-전bj_토취장절취운반집계" xfId="8463" xr:uid="{00000000-0005-0000-0000-000027280000}"/>
    <cellStyle name="식_채운철도교가시설변경여건_용배수로변경(2000.1)_시화5공구토공수량-전bj_토취장절취유용표" xfId="8464" xr:uid="{00000000-0005-0000-0000-000028280000}"/>
    <cellStyle name="식_채운철도교가시설변경여건_용배수로변경(2000.1)_토공유용계획" xfId="8465" xr:uid="{00000000-0005-0000-0000-000029280000}"/>
    <cellStyle name="식_채운철도교가시설변경여건_용배수로변경(2000.1)_토공유용계획_02.토공수량" xfId="8466" xr:uid="{00000000-0005-0000-0000-00002A280000}"/>
    <cellStyle name="식_채운철도교가시설변경여건_용배수로변경(2000.1)_토공유용계획_토취장절취운반집계" xfId="8467" xr:uid="{00000000-0005-0000-0000-00002B280000}"/>
    <cellStyle name="식_채운철도교가시설변경여건_용배수로변경(2000.1)_토공유용계획_토취장절취유용표" xfId="8468" xr:uid="{00000000-0005-0000-0000-00002C280000}"/>
    <cellStyle name="식_채운철도교가시설변경여건_토공유용계획" xfId="8469" xr:uid="{00000000-0005-0000-0000-00002D280000}"/>
    <cellStyle name="식_채운철도교가시설변경여건_토공유용계획_02.토공수량" xfId="8470" xr:uid="{00000000-0005-0000-0000-00002E280000}"/>
    <cellStyle name="식_채운철도교가시설변경여건_토공유용계획_토취장절취운반집계" xfId="8471" xr:uid="{00000000-0005-0000-0000-00002F280000}"/>
    <cellStyle name="식_채운철도교가시설변경여건_토공유용계획_토취장절취유용표" xfId="8472" xr:uid="{00000000-0005-0000-0000-000030280000}"/>
    <cellStyle name="식_총괄배수공" xfId="8473" xr:uid="{00000000-0005-0000-0000-000031280000}"/>
    <cellStyle name="식_총괄배수공_1" xfId="8474" xr:uid="{00000000-0005-0000-0000-000032280000}"/>
    <cellStyle name="식_총괄배수공_1_시화5공구토공수량-전bj" xfId="8475" xr:uid="{00000000-0005-0000-0000-000033280000}"/>
    <cellStyle name="식_총괄배수공_1_시화5공구토공수량-전bj_02.토공수량" xfId="8476" xr:uid="{00000000-0005-0000-0000-000034280000}"/>
    <cellStyle name="식_총괄배수공_1_시화5공구토공수량-전bj_토취장절취운반집계" xfId="8477" xr:uid="{00000000-0005-0000-0000-000035280000}"/>
    <cellStyle name="식_총괄배수공_1_시화5공구토공수량-전bj_토취장절취유용표" xfId="8478" xr:uid="{00000000-0005-0000-0000-000036280000}"/>
    <cellStyle name="식_총괄배수공_1_토공유용계획" xfId="8479" xr:uid="{00000000-0005-0000-0000-000037280000}"/>
    <cellStyle name="식_총괄배수공_1_토공유용계획_02.토공수량" xfId="8480" xr:uid="{00000000-0005-0000-0000-000038280000}"/>
    <cellStyle name="식_총괄배수공_1_토공유용계획_토취장절취운반집계" xfId="8481" xr:uid="{00000000-0005-0000-0000-000039280000}"/>
    <cellStyle name="식_총괄배수공_1_토공유용계획_토취장절취유용표" xfId="8482" xr:uid="{00000000-0005-0000-0000-00003A280000}"/>
    <cellStyle name="식_총괄배수공_시화5공구토공수량-전bj" xfId="8483" xr:uid="{00000000-0005-0000-0000-00003B280000}"/>
    <cellStyle name="식_총괄배수공_시화5공구토공수량-전bj_02.토공수량" xfId="8484" xr:uid="{00000000-0005-0000-0000-00003C280000}"/>
    <cellStyle name="식_총괄배수공_시화5공구토공수량-전bj_토취장절취운반집계" xfId="8485" xr:uid="{00000000-0005-0000-0000-00003D280000}"/>
    <cellStyle name="식_총괄배수공_시화5공구토공수량-전bj_토취장절취유용표" xfId="8486" xr:uid="{00000000-0005-0000-0000-00003E280000}"/>
    <cellStyle name="식_총괄배수공_용배수로변경(2000.1)" xfId="8487" xr:uid="{00000000-0005-0000-0000-00003F280000}"/>
    <cellStyle name="식_총괄배수공_용배수로변경(2000.1)_시화5공구토공수량-전bj" xfId="8488" xr:uid="{00000000-0005-0000-0000-000040280000}"/>
    <cellStyle name="식_총괄배수공_용배수로변경(2000.1)_시화5공구토공수량-전bj_02.토공수량" xfId="8489" xr:uid="{00000000-0005-0000-0000-000041280000}"/>
    <cellStyle name="식_총괄배수공_용배수로변경(2000.1)_시화5공구토공수량-전bj_토취장절취운반집계" xfId="8490" xr:uid="{00000000-0005-0000-0000-000042280000}"/>
    <cellStyle name="식_총괄배수공_용배수로변경(2000.1)_시화5공구토공수량-전bj_토취장절취유용표" xfId="8491" xr:uid="{00000000-0005-0000-0000-000043280000}"/>
    <cellStyle name="식_총괄배수공_용배수로변경(2000.1)_토공유용계획" xfId="8492" xr:uid="{00000000-0005-0000-0000-000044280000}"/>
    <cellStyle name="식_총괄배수공_용배수로변경(2000.1)_토공유용계획_02.토공수량" xfId="8493" xr:uid="{00000000-0005-0000-0000-000045280000}"/>
    <cellStyle name="식_총괄배수공_용배수로변경(2000.1)_토공유용계획_토취장절취운반집계" xfId="8494" xr:uid="{00000000-0005-0000-0000-000046280000}"/>
    <cellStyle name="식_총괄배수공_용배수로변경(2000.1)_토공유용계획_토취장절취유용표" xfId="8495" xr:uid="{00000000-0005-0000-0000-000047280000}"/>
    <cellStyle name="식_총괄배수공_토공유용계획" xfId="8496" xr:uid="{00000000-0005-0000-0000-000048280000}"/>
    <cellStyle name="식_총괄배수공_토공유용계획_02.토공수량" xfId="8497" xr:uid="{00000000-0005-0000-0000-000049280000}"/>
    <cellStyle name="식_총괄배수공_토공유용계획_토취장절취운반집계" xfId="8498" xr:uid="{00000000-0005-0000-0000-00004A280000}"/>
    <cellStyle name="식_총괄배수공_토공유용계획_토취장절취유용표" xfId="8499" xr:uid="{00000000-0005-0000-0000-00004B280000}"/>
    <cellStyle name="식_총괄토공" xfId="8500" xr:uid="{00000000-0005-0000-0000-00004C280000}"/>
    <cellStyle name="식_총괄토공_1" xfId="8501" xr:uid="{00000000-0005-0000-0000-00004D280000}"/>
    <cellStyle name="식_총괄토공_1_시화5공구토공수량-전bj" xfId="8502" xr:uid="{00000000-0005-0000-0000-00004E280000}"/>
    <cellStyle name="식_총괄토공_1_시화5공구토공수량-전bj_02.토공수량" xfId="8503" xr:uid="{00000000-0005-0000-0000-00004F280000}"/>
    <cellStyle name="식_총괄토공_1_시화5공구토공수량-전bj_토취장절취운반집계" xfId="8504" xr:uid="{00000000-0005-0000-0000-000050280000}"/>
    <cellStyle name="식_총괄토공_1_시화5공구토공수량-전bj_토취장절취유용표" xfId="8505" xr:uid="{00000000-0005-0000-0000-000051280000}"/>
    <cellStyle name="식_총괄토공_1_연약지반깍기수량누락(변경)" xfId="8506" xr:uid="{00000000-0005-0000-0000-000052280000}"/>
    <cellStyle name="식_총괄토공_1_연약지반깍기수량누락(변경)_시화5공구토공수량-전bj" xfId="8507" xr:uid="{00000000-0005-0000-0000-000053280000}"/>
    <cellStyle name="식_총괄토공_1_연약지반깍기수량누락(변경)_시화5공구토공수량-전bj_02.토공수량" xfId="8508" xr:uid="{00000000-0005-0000-0000-000054280000}"/>
    <cellStyle name="식_총괄토공_1_연약지반깍기수량누락(변경)_시화5공구토공수량-전bj_토취장절취운반집계" xfId="8509" xr:uid="{00000000-0005-0000-0000-000055280000}"/>
    <cellStyle name="식_총괄토공_1_연약지반깍기수량누락(변경)_시화5공구토공수량-전bj_토취장절취유용표" xfId="8510" xr:uid="{00000000-0005-0000-0000-000056280000}"/>
    <cellStyle name="식_총괄토공_1_연약지반깍기수량누락(변경)_토공유용계획" xfId="8511" xr:uid="{00000000-0005-0000-0000-000057280000}"/>
    <cellStyle name="식_총괄토공_1_연약지반깍기수량누락(변경)_토공유용계획_02.토공수량" xfId="8512" xr:uid="{00000000-0005-0000-0000-000058280000}"/>
    <cellStyle name="식_총괄토공_1_연약지반깍기수량누락(변경)_토공유용계획_토취장절취운반집계" xfId="8513" xr:uid="{00000000-0005-0000-0000-000059280000}"/>
    <cellStyle name="식_총괄토공_1_연약지반깍기수량누락(변경)_토공유용계획_토취장절취유용표" xfId="8514" xr:uid="{00000000-0005-0000-0000-00005A280000}"/>
    <cellStyle name="식_총괄토공_1_토공유용계획" xfId="8515" xr:uid="{00000000-0005-0000-0000-00005B280000}"/>
    <cellStyle name="식_총괄토공_1_토공유용계획_02.토공수량" xfId="8516" xr:uid="{00000000-0005-0000-0000-00005C280000}"/>
    <cellStyle name="식_총괄토공_1_토공유용계획_토취장절취운반집계" xfId="8517" xr:uid="{00000000-0005-0000-0000-00005D280000}"/>
    <cellStyle name="식_총괄토공_1_토공유용계획_토취장절취유용표" xfId="8518" xr:uid="{00000000-0005-0000-0000-00005E280000}"/>
    <cellStyle name="식_토공유용계획" xfId="8519" xr:uid="{00000000-0005-0000-0000-00005F280000}"/>
    <cellStyle name="식_토공유용계획_02.토공수량" xfId="8520" xr:uid="{00000000-0005-0000-0000-000060280000}"/>
    <cellStyle name="식_토공유용계획_토취장절취운반집계" xfId="8521" xr:uid="{00000000-0005-0000-0000-000061280000}"/>
    <cellStyle name="식_토공유용계획_토취장절취유용표" xfId="8522" xr:uid="{00000000-0005-0000-0000-000062280000}"/>
    <cellStyle name="실행/견적서" xfId="8523" xr:uid="{00000000-0005-0000-0000-000063280000}"/>
    <cellStyle name="안건회계법인" xfId="8524" xr:uid="{00000000-0005-0000-0000-000064280000}"/>
    <cellStyle name="안건회계법인 2" xfId="8525" xr:uid="{00000000-0005-0000-0000-000065280000}"/>
    <cellStyle name="안건회계법인 3" xfId="12022" xr:uid="{00000000-0005-0000-0000-000066280000}"/>
    <cellStyle name="欀戀漀漀欀" xfId="8526" xr:uid="{00000000-0005-0000-0000-000067280000}"/>
    <cellStyle name="양식" xfId="8527" xr:uid="{00000000-0005-0000-0000-000068280000}"/>
    <cellStyle name="연결" xfId="8528" xr:uid="{00000000-0005-0000-0000-000069280000}"/>
    <cellStyle name="연결된 셀 10" xfId="8529" xr:uid="{00000000-0005-0000-0000-00006A280000}"/>
    <cellStyle name="연결된 셀 11" xfId="8530" xr:uid="{00000000-0005-0000-0000-00006B280000}"/>
    <cellStyle name="연결된 셀 12" xfId="12510" xr:uid="{00000000-0005-0000-0000-00006C280000}"/>
    <cellStyle name="연결된 셀 2" xfId="8531" xr:uid="{00000000-0005-0000-0000-00006D280000}"/>
    <cellStyle name="연결된 셀 2 2" xfId="12024" xr:uid="{00000000-0005-0000-0000-00006E280000}"/>
    <cellStyle name="연결된 셀 2 3" xfId="12025" xr:uid="{00000000-0005-0000-0000-00006F280000}"/>
    <cellStyle name="연결된 셀 2 4" xfId="12023" xr:uid="{00000000-0005-0000-0000-000070280000}"/>
    <cellStyle name="연결된 셀 2_2.Load_PR01_20131113_문정일수정" xfId="12026" xr:uid="{00000000-0005-0000-0000-000071280000}"/>
    <cellStyle name="연결된 셀 3" xfId="8532" xr:uid="{00000000-0005-0000-0000-000072280000}"/>
    <cellStyle name="연결된 셀 3 2" xfId="12027" xr:uid="{00000000-0005-0000-0000-000073280000}"/>
    <cellStyle name="연결된 셀 4" xfId="8533" xr:uid="{00000000-0005-0000-0000-000074280000}"/>
    <cellStyle name="연결된 셀 5" xfId="8534" xr:uid="{00000000-0005-0000-0000-000075280000}"/>
    <cellStyle name="연결된 셀 6" xfId="8535" xr:uid="{00000000-0005-0000-0000-000076280000}"/>
    <cellStyle name="연결된 셀 7" xfId="8536" xr:uid="{00000000-0005-0000-0000-000077280000}"/>
    <cellStyle name="연결된 셀 8" xfId="8537" xr:uid="{00000000-0005-0000-0000-000078280000}"/>
    <cellStyle name="연결된 셀 9" xfId="8538" xr:uid="{00000000-0005-0000-0000-000079280000}"/>
    <cellStyle name="연결번호" xfId="8539" xr:uid="{00000000-0005-0000-0000-00007A280000}"/>
    <cellStyle name="연결전환2" xfId="8540" xr:uid="{00000000-0005-0000-0000-00007B280000}"/>
    <cellStyle name="연결전환3" xfId="8541" xr:uid="{00000000-0005-0000-0000-00007C280000}"/>
    <cellStyle name="열어본 하" xfId="8542" xr:uid="{00000000-0005-0000-0000-00007D280000}"/>
    <cellStyle name="열어본 하이퍼링크" xfId="12028" xr:uid="{00000000-0005-0000-0000-00007E280000}"/>
    <cellStyle name="영호" xfId="8543" xr:uid="{00000000-0005-0000-0000-00007F280000}"/>
    <cellStyle name="霓付 [0]_INQUIRY 康?眠柳 " xfId="12029" xr:uid="{00000000-0005-0000-0000-000080280000}"/>
    <cellStyle name="霓付_INQUIRY 康?眠柳 " xfId="12030" xr:uid="{00000000-0005-0000-0000-000081280000}"/>
    <cellStyle name="옛체" xfId="8544" xr:uid="{00000000-0005-0000-0000-000082280000}"/>
    <cellStyle name="왼" xfId="8545" xr:uid="{00000000-0005-0000-0000-000083280000}"/>
    <cellStyle name="왼쪽2" xfId="8546" xr:uid="{00000000-0005-0000-0000-000084280000}"/>
    <cellStyle name="왼쪽2 10" xfId="8547" xr:uid="{00000000-0005-0000-0000-000085280000}"/>
    <cellStyle name="왼쪽2 11" xfId="8548" xr:uid="{00000000-0005-0000-0000-000086280000}"/>
    <cellStyle name="왼쪽2 12" xfId="8549" xr:uid="{00000000-0005-0000-0000-000087280000}"/>
    <cellStyle name="왼쪽2 13" xfId="8550" xr:uid="{00000000-0005-0000-0000-000088280000}"/>
    <cellStyle name="왼쪽2 14" xfId="8551" xr:uid="{00000000-0005-0000-0000-000089280000}"/>
    <cellStyle name="왼쪽2 15" xfId="8552" xr:uid="{00000000-0005-0000-0000-00008A280000}"/>
    <cellStyle name="왼쪽2 16" xfId="8553" xr:uid="{00000000-0005-0000-0000-00008B280000}"/>
    <cellStyle name="왼쪽2 17" xfId="8554" xr:uid="{00000000-0005-0000-0000-00008C280000}"/>
    <cellStyle name="왼쪽2 18" xfId="8555" xr:uid="{00000000-0005-0000-0000-00008D280000}"/>
    <cellStyle name="왼쪽2 19" xfId="8556" xr:uid="{00000000-0005-0000-0000-00008E280000}"/>
    <cellStyle name="왼쪽2 2" xfId="8557" xr:uid="{00000000-0005-0000-0000-00008F280000}"/>
    <cellStyle name="왼쪽2 2 10" xfId="8558" xr:uid="{00000000-0005-0000-0000-000090280000}"/>
    <cellStyle name="왼쪽2 2 11" xfId="8559" xr:uid="{00000000-0005-0000-0000-000091280000}"/>
    <cellStyle name="왼쪽2 2 2" xfId="8560" xr:uid="{00000000-0005-0000-0000-000092280000}"/>
    <cellStyle name="왼쪽2 2 3" xfId="8561" xr:uid="{00000000-0005-0000-0000-000093280000}"/>
    <cellStyle name="왼쪽2 2 4" xfId="8562" xr:uid="{00000000-0005-0000-0000-000094280000}"/>
    <cellStyle name="왼쪽2 2 5" xfId="8563" xr:uid="{00000000-0005-0000-0000-000095280000}"/>
    <cellStyle name="왼쪽2 2 6" xfId="8564" xr:uid="{00000000-0005-0000-0000-000096280000}"/>
    <cellStyle name="왼쪽2 2 7" xfId="8565" xr:uid="{00000000-0005-0000-0000-000097280000}"/>
    <cellStyle name="왼쪽2 2 8" xfId="8566" xr:uid="{00000000-0005-0000-0000-000098280000}"/>
    <cellStyle name="왼쪽2 2 9" xfId="8567" xr:uid="{00000000-0005-0000-0000-000099280000}"/>
    <cellStyle name="왼쪽2 20" xfId="8568" xr:uid="{00000000-0005-0000-0000-00009A280000}"/>
    <cellStyle name="왼쪽2 21" xfId="8569" xr:uid="{00000000-0005-0000-0000-00009B280000}"/>
    <cellStyle name="왼쪽2 22" xfId="8570" xr:uid="{00000000-0005-0000-0000-00009C280000}"/>
    <cellStyle name="왼쪽2 23" xfId="8571" xr:uid="{00000000-0005-0000-0000-00009D280000}"/>
    <cellStyle name="왼쪽2 24" xfId="8572" xr:uid="{00000000-0005-0000-0000-00009E280000}"/>
    <cellStyle name="왼쪽2 25" xfId="8573" xr:uid="{00000000-0005-0000-0000-00009F280000}"/>
    <cellStyle name="왼쪽2 26" xfId="8574" xr:uid="{00000000-0005-0000-0000-0000A0280000}"/>
    <cellStyle name="왼쪽2 27" xfId="12031" xr:uid="{00000000-0005-0000-0000-0000A1280000}"/>
    <cellStyle name="왼쪽2 3" xfId="8575" xr:uid="{00000000-0005-0000-0000-0000A2280000}"/>
    <cellStyle name="왼쪽2 3 2" xfId="8576" xr:uid="{00000000-0005-0000-0000-0000A3280000}"/>
    <cellStyle name="왼쪽2 4" xfId="8577" xr:uid="{00000000-0005-0000-0000-0000A4280000}"/>
    <cellStyle name="왼쪽2 5" xfId="8578" xr:uid="{00000000-0005-0000-0000-0000A5280000}"/>
    <cellStyle name="왼쪽2 6" xfId="8579" xr:uid="{00000000-0005-0000-0000-0000A6280000}"/>
    <cellStyle name="왼쪽2 7" xfId="8580" xr:uid="{00000000-0005-0000-0000-0000A7280000}"/>
    <cellStyle name="왼쪽2 8" xfId="8581" xr:uid="{00000000-0005-0000-0000-0000A8280000}"/>
    <cellStyle name="왼쪽2 9" xfId="8582" xr:uid="{00000000-0005-0000-0000-0000A9280000}"/>
    <cellStyle name="왼쪽5" xfId="8583" xr:uid="{00000000-0005-0000-0000-0000AA280000}"/>
    <cellStyle name="요약 10" xfId="8584" xr:uid="{00000000-0005-0000-0000-0000AB280000}"/>
    <cellStyle name="요약 10 2" xfId="8585" xr:uid="{00000000-0005-0000-0000-0000AC280000}"/>
    <cellStyle name="요약 11" xfId="8586" xr:uid="{00000000-0005-0000-0000-0000AD280000}"/>
    <cellStyle name="요약 11 2" xfId="8587" xr:uid="{00000000-0005-0000-0000-0000AE280000}"/>
    <cellStyle name="요약 12" xfId="8588" xr:uid="{00000000-0005-0000-0000-0000AF280000}"/>
    <cellStyle name="요약 12 2" xfId="8589" xr:uid="{00000000-0005-0000-0000-0000B0280000}"/>
    <cellStyle name="요약 13" xfId="8590" xr:uid="{00000000-0005-0000-0000-0000B1280000}"/>
    <cellStyle name="요약 13 2" xfId="8591" xr:uid="{00000000-0005-0000-0000-0000B2280000}"/>
    <cellStyle name="요약 14" xfId="8592" xr:uid="{00000000-0005-0000-0000-0000B3280000}"/>
    <cellStyle name="요약 14 2" xfId="8593" xr:uid="{00000000-0005-0000-0000-0000B4280000}"/>
    <cellStyle name="요약 15" xfId="8594" xr:uid="{00000000-0005-0000-0000-0000B5280000}"/>
    <cellStyle name="요약 15 2" xfId="8595" xr:uid="{00000000-0005-0000-0000-0000B6280000}"/>
    <cellStyle name="요약 16" xfId="8596" xr:uid="{00000000-0005-0000-0000-0000B7280000}"/>
    <cellStyle name="요약 16 2" xfId="8597" xr:uid="{00000000-0005-0000-0000-0000B8280000}"/>
    <cellStyle name="요약 17" xfId="8598" xr:uid="{00000000-0005-0000-0000-0000B9280000}"/>
    <cellStyle name="요약 17 2" xfId="8599" xr:uid="{00000000-0005-0000-0000-0000BA280000}"/>
    <cellStyle name="요약 18" xfId="8600" xr:uid="{00000000-0005-0000-0000-0000BB280000}"/>
    <cellStyle name="요약 19" xfId="8601" xr:uid="{00000000-0005-0000-0000-0000BC280000}"/>
    <cellStyle name="요약 2" xfId="8602" xr:uid="{00000000-0005-0000-0000-0000BD280000}"/>
    <cellStyle name="요약 2 2" xfId="8603" xr:uid="{00000000-0005-0000-0000-0000BE280000}"/>
    <cellStyle name="요약 2 2 2" xfId="12033" xr:uid="{00000000-0005-0000-0000-0000BF280000}"/>
    <cellStyle name="요약 2 3" xfId="12034" xr:uid="{00000000-0005-0000-0000-0000C0280000}"/>
    <cellStyle name="요약 2 4" xfId="12035" xr:uid="{00000000-0005-0000-0000-0000C1280000}"/>
    <cellStyle name="요약 2 5" xfId="12032" xr:uid="{00000000-0005-0000-0000-0000C2280000}"/>
    <cellStyle name="요약 2_2.Load_PR01_20131113_문정일수정" xfId="12036" xr:uid="{00000000-0005-0000-0000-0000C3280000}"/>
    <cellStyle name="요약 20" xfId="12511" xr:uid="{00000000-0005-0000-0000-0000C4280000}"/>
    <cellStyle name="요약 21" xfId="12522" xr:uid="{00000000-0005-0000-0000-0000C5280000}"/>
    <cellStyle name="요약 3" xfId="8604" xr:uid="{00000000-0005-0000-0000-0000C6280000}"/>
    <cellStyle name="요약 3 2" xfId="8605" xr:uid="{00000000-0005-0000-0000-0000C7280000}"/>
    <cellStyle name="요약 3 3" xfId="12037" xr:uid="{00000000-0005-0000-0000-0000C8280000}"/>
    <cellStyle name="요약 4" xfId="8606" xr:uid="{00000000-0005-0000-0000-0000C9280000}"/>
    <cellStyle name="요약 4 2" xfId="8607" xr:uid="{00000000-0005-0000-0000-0000CA280000}"/>
    <cellStyle name="요약 5" xfId="8608" xr:uid="{00000000-0005-0000-0000-0000CB280000}"/>
    <cellStyle name="요약 5 2" xfId="8609" xr:uid="{00000000-0005-0000-0000-0000CC280000}"/>
    <cellStyle name="요약 6" xfId="8610" xr:uid="{00000000-0005-0000-0000-0000CD280000}"/>
    <cellStyle name="요약 6 2" xfId="8611" xr:uid="{00000000-0005-0000-0000-0000CE280000}"/>
    <cellStyle name="요약 7" xfId="8612" xr:uid="{00000000-0005-0000-0000-0000CF280000}"/>
    <cellStyle name="요약 7 2" xfId="8613" xr:uid="{00000000-0005-0000-0000-0000D0280000}"/>
    <cellStyle name="요약 8" xfId="8614" xr:uid="{00000000-0005-0000-0000-0000D1280000}"/>
    <cellStyle name="요약 8 2" xfId="8615" xr:uid="{00000000-0005-0000-0000-0000D2280000}"/>
    <cellStyle name="요약 9" xfId="8616" xr:uid="{00000000-0005-0000-0000-0000D3280000}"/>
    <cellStyle name="요약 9 2" xfId="8617" xr:uid="{00000000-0005-0000-0000-0000D4280000}"/>
    <cellStyle name="우괄호_박심배수구조물공" xfId="8618" xr:uid="{00000000-0005-0000-0000-0000D5280000}"/>
    <cellStyle name="우측양괄호" xfId="8619" xr:uid="{00000000-0005-0000-0000-0000D6280000}"/>
    <cellStyle name="원" xfId="8620" xr:uid="{00000000-0005-0000-0000-0000D7280000}"/>
    <cellStyle name="월당월 (2)" xfId="8621" xr:uid="{00000000-0005-0000-0000-0000D8280000}"/>
    <cellStyle name="유1" xfId="8622" xr:uid="{00000000-0005-0000-0000-0000D9280000}"/>
    <cellStyle name="인쇄" xfId="8623" xr:uid="{00000000-0005-0000-0000-0000DA280000}"/>
    <cellStyle name="일반" xfId="8624" xr:uid="{00000000-0005-0000-0000-0000DB280000}"/>
    <cellStyle name="一般_GARMENT STEP FORM HK" xfId="8625" xr:uid="{00000000-0005-0000-0000-0000DC280000}"/>
    <cellStyle name="일위대가" xfId="8626" xr:uid="{00000000-0005-0000-0000-0000DD280000}"/>
    <cellStyle name="입력 10" xfId="8627" xr:uid="{00000000-0005-0000-0000-0000DE280000}"/>
    <cellStyle name="입력 10 2" xfId="8628" xr:uid="{00000000-0005-0000-0000-0000DF280000}"/>
    <cellStyle name="입력 11" xfId="8629" xr:uid="{00000000-0005-0000-0000-0000E0280000}"/>
    <cellStyle name="입력 11 2" xfId="8630" xr:uid="{00000000-0005-0000-0000-0000E1280000}"/>
    <cellStyle name="입력 12" xfId="8631" xr:uid="{00000000-0005-0000-0000-0000E2280000}"/>
    <cellStyle name="입력 12 2" xfId="8632" xr:uid="{00000000-0005-0000-0000-0000E3280000}"/>
    <cellStyle name="입력 13" xfId="8633" xr:uid="{00000000-0005-0000-0000-0000E4280000}"/>
    <cellStyle name="입력 13 2" xfId="8634" xr:uid="{00000000-0005-0000-0000-0000E5280000}"/>
    <cellStyle name="입력 14" xfId="8635" xr:uid="{00000000-0005-0000-0000-0000E6280000}"/>
    <cellStyle name="입력 14 2" xfId="8636" xr:uid="{00000000-0005-0000-0000-0000E7280000}"/>
    <cellStyle name="입력 15" xfId="8637" xr:uid="{00000000-0005-0000-0000-0000E8280000}"/>
    <cellStyle name="입력 15 2" xfId="8638" xr:uid="{00000000-0005-0000-0000-0000E9280000}"/>
    <cellStyle name="입력 16" xfId="8639" xr:uid="{00000000-0005-0000-0000-0000EA280000}"/>
    <cellStyle name="입력 16 2" xfId="8640" xr:uid="{00000000-0005-0000-0000-0000EB280000}"/>
    <cellStyle name="입력 17" xfId="8641" xr:uid="{00000000-0005-0000-0000-0000EC280000}"/>
    <cellStyle name="입력 17 2" xfId="8642" xr:uid="{00000000-0005-0000-0000-0000ED280000}"/>
    <cellStyle name="입력 18" xfId="8643" xr:uid="{00000000-0005-0000-0000-0000EE280000}"/>
    <cellStyle name="입력 18 2" xfId="8644" xr:uid="{00000000-0005-0000-0000-0000EF280000}"/>
    <cellStyle name="입력 19" xfId="8645" xr:uid="{00000000-0005-0000-0000-0000F0280000}"/>
    <cellStyle name="입력 19 2" xfId="8646" xr:uid="{00000000-0005-0000-0000-0000F1280000}"/>
    <cellStyle name="입력 2" xfId="8647" xr:uid="{00000000-0005-0000-0000-0000F2280000}"/>
    <cellStyle name="입력 2 10" xfId="8648" xr:uid="{00000000-0005-0000-0000-0000F3280000}"/>
    <cellStyle name="입력 2 10 2" xfId="8649" xr:uid="{00000000-0005-0000-0000-0000F4280000}"/>
    <cellStyle name="입력 2 11" xfId="8650" xr:uid="{00000000-0005-0000-0000-0000F5280000}"/>
    <cellStyle name="입력 2 11 2" xfId="8651" xr:uid="{00000000-0005-0000-0000-0000F6280000}"/>
    <cellStyle name="입력 2 12" xfId="8652" xr:uid="{00000000-0005-0000-0000-0000F7280000}"/>
    <cellStyle name="입력 2 12 2" xfId="8653" xr:uid="{00000000-0005-0000-0000-0000F8280000}"/>
    <cellStyle name="입력 2 13" xfId="8654" xr:uid="{00000000-0005-0000-0000-0000F9280000}"/>
    <cellStyle name="입력 2 13 2" xfId="8655" xr:uid="{00000000-0005-0000-0000-0000FA280000}"/>
    <cellStyle name="입력 2 14" xfId="8656" xr:uid="{00000000-0005-0000-0000-0000FB280000}"/>
    <cellStyle name="입력 2 14 2" xfId="8657" xr:uid="{00000000-0005-0000-0000-0000FC280000}"/>
    <cellStyle name="입력 2 15" xfId="8658" xr:uid="{00000000-0005-0000-0000-0000FD280000}"/>
    <cellStyle name="입력 2 15 2" xfId="8659" xr:uid="{00000000-0005-0000-0000-0000FE280000}"/>
    <cellStyle name="입력 2 16" xfId="8660" xr:uid="{00000000-0005-0000-0000-0000FF280000}"/>
    <cellStyle name="입력 2 16 2" xfId="8661" xr:uid="{00000000-0005-0000-0000-000000290000}"/>
    <cellStyle name="입력 2 17" xfId="8662" xr:uid="{00000000-0005-0000-0000-000001290000}"/>
    <cellStyle name="입력 2 17 2" xfId="8663" xr:uid="{00000000-0005-0000-0000-000002290000}"/>
    <cellStyle name="입력 2 18" xfId="8664" xr:uid="{00000000-0005-0000-0000-000003290000}"/>
    <cellStyle name="입력 2 19" xfId="12038" xr:uid="{00000000-0005-0000-0000-000004290000}"/>
    <cellStyle name="입력 2 2" xfId="8665" xr:uid="{00000000-0005-0000-0000-000005290000}"/>
    <cellStyle name="입력 2 2 2" xfId="8666" xr:uid="{00000000-0005-0000-0000-000006290000}"/>
    <cellStyle name="입력 2 2 3" xfId="12039" xr:uid="{00000000-0005-0000-0000-000007290000}"/>
    <cellStyle name="입력 2 3" xfId="8667" xr:uid="{00000000-0005-0000-0000-000008290000}"/>
    <cellStyle name="입력 2 3 2" xfId="8668" xr:uid="{00000000-0005-0000-0000-000009290000}"/>
    <cellStyle name="입력 2 3 3" xfId="12040" xr:uid="{00000000-0005-0000-0000-00000A290000}"/>
    <cellStyle name="입력 2 4" xfId="8669" xr:uid="{00000000-0005-0000-0000-00000B290000}"/>
    <cellStyle name="입력 2 4 2" xfId="8670" xr:uid="{00000000-0005-0000-0000-00000C290000}"/>
    <cellStyle name="입력 2 4 3" xfId="12041" xr:uid="{00000000-0005-0000-0000-00000D290000}"/>
    <cellStyle name="입력 2 5" xfId="8671" xr:uid="{00000000-0005-0000-0000-00000E290000}"/>
    <cellStyle name="입력 2 5 2" xfId="8672" xr:uid="{00000000-0005-0000-0000-00000F290000}"/>
    <cellStyle name="입력 2 6" xfId="8673" xr:uid="{00000000-0005-0000-0000-000010290000}"/>
    <cellStyle name="입력 2 6 2" xfId="8674" xr:uid="{00000000-0005-0000-0000-000011290000}"/>
    <cellStyle name="입력 2 7" xfId="8675" xr:uid="{00000000-0005-0000-0000-000012290000}"/>
    <cellStyle name="입력 2 7 2" xfId="8676" xr:uid="{00000000-0005-0000-0000-000013290000}"/>
    <cellStyle name="입력 2 8" xfId="8677" xr:uid="{00000000-0005-0000-0000-000014290000}"/>
    <cellStyle name="입력 2 8 2" xfId="8678" xr:uid="{00000000-0005-0000-0000-000015290000}"/>
    <cellStyle name="입력 2 9" xfId="8679" xr:uid="{00000000-0005-0000-0000-000016290000}"/>
    <cellStyle name="입력 2 9 2" xfId="8680" xr:uid="{00000000-0005-0000-0000-000017290000}"/>
    <cellStyle name="입력 2_2.Load_PR01_20131113_문정일수정" xfId="12042" xr:uid="{00000000-0005-0000-0000-000018290000}"/>
    <cellStyle name="입력 20" xfId="8681" xr:uid="{00000000-0005-0000-0000-000019290000}"/>
    <cellStyle name="입력 21" xfId="8682" xr:uid="{00000000-0005-0000-0000-00001A290000}"/>
    <cellStyle name="입력 22" xfId="12512" xr:uid="{00000000-0005-0000-0000-00001B290000}"/>
    <cellStyle name="입력 23" xfId="12523" xr:uid="{00000000-0005-0000-0000-00001C290000}"/>
    <cellStyle name="입력 3" xfId="8683" xr:uid="{00000000-0005-0000-0000-00001D290000}"/>
    <cellStyle name="입력 3 10" xfId="8684" xr:uid="{00000000-0005-0000-0000-00001E290000}"/>
    <cellStyle name="입력 3 10 2" xfId="8685" xr:uid="{00000000-0005-0000-0000-00001F290000}"/>
    <cellStyle name="입력 3 11" xfId="8686" xr:uid="{00000000-0005-0000-0000-000020290000}"/>
    <cellStyle name="입력 3 11 2" xfId="8687" xr:uid="{00000000-0005-0000-0000-000021290000}"/>
    <cellStyle name="입력 3 12" xfId="8688" xr:uid="{00000000-0005-0000-0000-000022290000}"/>
    <cellStyle name="입력 3 12 2" xfId="8689" xr:uid="{00000000-0005-0000-0000-000023290000}"/>
    <cellStyle name="입력 3 13" xfId="8690" xr:uid="{00000000-0005-0000-0000-000024290000}"/>
    <cellStyle name="입력 3 13 2" xfId="8691" xr:uid="{00000000-0005-0000-0000-000025290000}"/>
    <cellStyle name="입력 3 14" xfId="8692" xr:uid="{00000000-0005-0000-0000-000026290000}"/>
    <cellStyle name="입력 3 14 2" xfId="8693" xr:uid="{00000000-0005-0000-0000-000027290000}"/>
    <cellStyle name="입력 3 15" xfId="8694" xr:uid="{00000000-0005-0000-0000-000028290000}"/>
    <cellStyle name="입력 3 15 2" xfId="8695" xr:uid="{00000000-0005-0000-0000-000029290000}"/>
    <cellStyle name="입력 3 16" xfId="8696" xr:uid="{00000000-0005-0000-0000-00002A290000}"/>
    <cellStyle name="입력 3 16 2" xfId="8697" xr:uid="{00000000-0005-0000-0000-00002B290000}"/>
    <cellStyle name="입력 3 17" xfId="8698" xr:uid="{00000000-0005-0000-0000-00002C290000}"/>
    <cellStyle name="입력 3 17 2" xfId="8699" xr:uid="{00000000-0005-0000-0000-00002D290000}"/>
    <cellStyle name="입력 3 18" xfId="8700" xr:uid="{00000000-0005-0000-0000-00002E290000}"/>
    <cellStyle name="입력 3 19" xfId="12043" xr:uid="{00000000-0005-0000-0000-00002F290000}"/>
    <cellStyle name="입력 3 2" xfId="8701" xr:uid="{00000000-0005-0000-0000-000030290000}"/>
    <cellStyle name="입력 3 2 2" xfId="8702" xr:uid="{00000000-0005-0000-0000-000031290000}"/>
    <cellStyle name="입력 3 3" xfId="8703" xr:uid="{00000000-0005-0000-0000-000032290000}"/>
    <cellStyle name="입력 3 3 2" xfId="8704" xr:uid="{00000000-0005-0000-0000-000033290000}"/>
    <cellStyle name="입력 3 4" xfId="8705" xr:uid="{00000000-0005-0000-0000-000034290000}"/>
    <cellStyle name="입력 3 4 2" xfId="8706" xr:uid="{00000000-0005-0000-0000-000035290000}"/>
    <cellStyle name="입력 3 5" xfId="8707" xr:uid="{00000000-0005-0000-0000-000036290000}"/>
    <cellStyle name="입력 3 5 2" xfId="8708" xr:uid="{00000000-0005-0000-0000-000037290000}"/>
    <cellStyle name="입력 3 6" xfId="8709" xr:uid="{00000000-0005-0000-0000-000038290000}"/>
    <cellStyle name="입력 3 6 2" xfId="8710" xr:uid="{00000000-0005-0000-0000-000039290000}"/>
    <cellStyle name="입력 3 7" xfId="8711" xr:uid="{00000000-0005-0000-0000-00003A290000}"/>
    <cellStyle name="입력 3 7 2" xfId="8712" xr:uid="{00000000-0005-0000-0000-00003B290000}"/>
    <cellStyle name="입력 3 8" xfId="8713" xr:uid="{00000000-0005-0000-0000-00003C290000}"/>
    <cellStyle name="입력 3 8 2" xfId="8714" xr:uid="{00000000-0005-0000-0000-00003D290000}"/>
    <cellStyle name="입력 3 9" xfId="8715" xr:uid="{00000000-0005-0000-0000-00003E290000}"/>
    <cellStyle name="입력 3 9 2" xfId="8716" xr:uid="{00000000-0005-0000-0000-00003F290000}"/>
    <cellStyle name="입력 4" xfId="8717" xr:uid="{00000000-0005-0000-0000-000040290000}"/>
    <cellStyle name="입력 4 2" xfId="8718" xr:uid="{00000000-0005-0000-0000-000041290000}"/>
    <cellStyle name="입력 4 2 2" xfId="8719" xr:uid="{00000000-0005-0000-0000-000042290000}"/>
    <cellStyle name="입력 4 3" xfId="8720" xr:uid="{00000000-0005-0000-0000-000043290000}"/>
    <cellStyle name="입력 4 3 2" xfId="8721" xr:uid="{00000000-0005-0000-0000-000044290000}"/>
    <cellStyle name="입력 4 4" xfId="8722" xr:uid="{00000000-0005-0000-0000-000045290000}"/>
    <cellStyle name="입력 4 4 2" xfId="8723" xr:uid="{00000000-0005-0000-0000-000046290000}"/>
    <cellStyle name="입력 4 5" xfId="8724" xr:uid="{00000000-0005-0000-0000-000047290000}"/>
    <cellStyle name="입력 4 5 2" xfId="8725" xr:uid="{00000000-0005-0000-0000-000048290000}"/>
    <cellStyle name="입력 4 6" xfId="8726" xr:uid="{00000000-0005-0000-0000-000049290000}"/>
    <cellStyle name="입력 4 6 2" xfId="8727" xr:uid="{00000000-0005-0000-0000-00004A290000}"/>
    <cellStyle name="입력 4 7" xfId="8728" xr:uid="{00000000-0005-0000-0000-00004B290000}"/>
    <cellStyle name="입력 4 7 2" xfId="8729" xr:uid="{00000000-0005-0000-0000-00004C290000}"/>
    <cellStyle name="입력 4 8" xfId="8730" xr:uid="{00000000-0005-0000-0000-00004D290000}"/>
    <cellStyle name="입력 4 8 2" xfId="8731" xr:uid="{00000000-0005-0000-0000-00004E290000}"/>
    <cellStyle name="입력 4 9" xfId="8732" xr:uid="{00000000-0005-0000-0000-00004F290000}"/>
    <cellStyle name="입력 5" xfId="8733" xr:uid="{00000000-0005-0000-0000-000050290000}"/>
    <cellStyle name="입력 5 2" xfId="8734" xr:uid="{00000000-0005-0000-0000-000051290000}"/>
    <cellStyle name="입력 6" xfId="8735" xr:uid="{00000000-0005-0000-0000-000052290000}"/>
    <cellStyle name="입력 6 2" xfId="8736" xr:uid="{00000000-0005-0000-0000-000053290000}"/>
    <cellStyle name="입력 7" xfId="8737" xr:uid="{00000000-0005-0000-0000-000054290000}"/>
    <cellStyle name="입력 7 2" xfId="8738" xr:uid="{00000000-0005-0000-0000-000055290000}"/>
    <cellStyle name="입력 8" xfId="8739" xr:uid="{00000000-0005-0000-0000-000056290000}"/>
    <cellStyle name="입력 8 2" xfId="8740" xr:uid="{00000000-0005-0000-0000-000057290000}"/>
    <cellStyle name="입력 9" xfId="8741" xr:uid="{00000000-0005-0000-0000-000058290000}"/>
    <cellStyle name="입력 9 2" xfId="8742" xr:uid="{00000000-0005-0000-0000-000059290000}"/>
    <cellStyle name="자리수" xfId="8743" xr:uid="{00000000-0005-0000-0000-00005A290000}"/>
    <cellStyle name="자리수 - 유형1" xfId="8744" xr:uid="{00000000-0005-0000-0000-00005B290000}"/>
    <cellStyle name="자리수 2" xfId="12044" xr:uid="{00000000-0005-0000-0000-00005C290000}"/>
    <cellStyle name="자리수 3" xfId="12301" xr:uid="{00000000-0005-0000-0000-00005D290000}"/>
    <cellStyle name="자리수_03.10년_일반창_DC양식_v3.1_인상후(유리통합수주)" xfId="8745" xr:uid="{00000000-0005-0000-0000-00005E290000}"/>
    <cellStyle name="자리수0" xfId="8746" xr:uid="{00000000-0005-0000-0000-00005F290000}"/>
    <cellStyle name="자리수0 10" xfId="8747" xr:uid="{00000000-0005-0000-0000-000060290000}"/>
    <cellStyle name="자리수0 11" xfId="8748" xr:uid="{00000000-0005-0000-0000-000061290000}"/>
    <cellStyle name="자리수0 12" xfId="8749" xr:uid="{00000000-0005-0000-0000-000062290000}"/>
    <cellStyle name="자리수0 13" xfId="8750" xr:uid="{00000000-0005-0000-0000-000063290000}"/>
    <cellStyle name="자리수0 14" xfId="8751" xr:uid="{00000000-0005-0000-0000-000064290000}"/>
    <cellStyle name="자리수0 15" xfId="8752" xr:uid="{00000000-0005-0000-0000-000065290000}"/>
    <cellStyle name="자리수0 16" xfId="8753" xr:uid="{00000000-0005-0000-0000-000066290000}"/>
    <cellStyle name="자리수0 17" xfId="8754" xr:uid="{00000000-0005-0000-0000-000067290000}"/>
    <cellStyle name="자리수0 18" xfId="8755" xr:uid="{00000000-0005-0000-0000-000068290000}"/>
    <cellStyle name="자리수0 19" xfId="8756" xr:uid="{00000000-0005-0000-0000-000069290000}"/>
    <cellStyle name="자리수0 2" xfId="8757" xr:uid="{00000000-0005-0000-0000-00006A290000}"/>
    <cellStyle name="자리수0 20" xfId="8758" xr:uid="{00000000-0005-0000-0000-00006B290000}"/>
    <cellStyle name="자리수0 21" xfId="8759" xr:uid="{00000000-0005-0000-0000-00006C290000}"/>
    <cellStyle name="자리수0 22" xfId="8760" xr:uid="{00000000-0005-0000-0000-00006D290000}"/>
    <cellStyle name="자리수0 23" xfId="8761" xr:uid="{00000000-0005-0000-0000-00006E290000}"/>
    <cellStyle name="자리수0 24" xfId="8762" xr:uid="{00000000-0005-0000-0000-00006F290000}"/>
    <cellStyle name="자리수0 25" xfId="8763" xr:uid="{00000000-0005-0000-0000-000070290000}"/>
    <cellStyle name="자리수0 26" xfId="8764" xr:uid="{00000000-0005-0000-0000-000071290000}"/>
    <cellStyle name="자리수0 27" xfId="8765" xr:uid="{00000000-0005-0000-0000-000072290000}"/>
    <cellStyle name="자리수0 28" xfId="8766" xr:uid="{00000000-0005-0000-0000-000073290000}"/>
    <cellStyle name="자리수0 29" xfId="8767" xr:uid="{00000000-0005-0000-0000-000074290000}"/>
    <cellStyle name="자리수0 3" xfId="8768" xr:uid="{00000000-0005-0000-0000-000075290000}"/>
    <cellStyle name="자리수0 30" xfId="8769" xr:uid="{00000000-0005-0000-0000-000076290000}"/>
    <cellStyle name="자리수0 31" xfId="8770" xr:uid="{00000000-0005-0000-0000-000077290000}"/>
    <cellStyle name="자리수0 32" xfId="8771" xr:uid="{00000000-0005-0000-0000-000078290000}"/>
    <cellStyle name="자리수0 33" xfId="8772" xr:uid="{00000000-0005-0000-0000-000079290000}"/>
    <cellStyle name="자리수0 34" xfId="8773" xr:uid="{00000000-0005-0000-0000-00007A290000}"/>
    <cellStyle name="자리수0 35" xfId="8774" xr:uid="{00000000-0005-0000-0000-00007B290000}"/>
    <cellStyle name="자리수0 36" xfId="8775" xr:uid="{00000000-0005-0000-0000-00007C290000}"/>
    <cellStyle name="자리수0 37" xfId="8776" xr:uid="{00000000-0005-0000-0000-00007D290000}"/>
    <cellStyle name="자리수0 38" xfId="8777" xr:uid="{00000000-0005-0000-0000-00007E290000}"/>
    <cellStyle name="자리수0 39" xfId="8778" xr:uid="{00000000-0005-0000-0000-00007F290000}"/>
    <cellStyle name="자리수0 4" xfId="8779" xr:uid="{00000000-0005-0000-0000-000080290000}"/>
    <cellStyle name="자리수0 4 2" xfId="8780" xr:uid="{00000000-0005-0000-0000-000081290000}"/>
    <cellStyle name="자리수0 4 3" xfId="8781" xr:uid="{00000000-0005-0000-0000-000082290000}"/>
    <cellStyle name="자리수0 4 4" xfId="8782" xr:uid="{00000000-0005-0000-0000-000083290000}"/>
    <cellStyle name="자리수0 4 5" xfId="8783" xr:uid="{00000000-0005-0000-0000-000084290000}"/>
    <cellStyle name="자리수0 4 6" xfId="8784" xr:uid="{00000000-0005-0000-0000-000085290000}"/>
    <cellStyle name="자리수0 4 7" xfId="8785" xr:uid="{00000000-0005-0000-0000-000086290000}"/>
    <cellStyle name="자리수0 40" xfId="8786" xr:uid="{00000000-0005-0000-0000-000087290000}"/>
    <cellStyle name="자리수0 41" xfId="8787" xr:uid="{00000000-0005-0000-0000-000088290000}"/>
    <cellStyle name="자리수0 42" xfId="12045" xr:uid="{00000000-0005-0000-0000-000089290000}"/>
    <cellStyle name="자리수0 5" xfId="8788" xr:uid="{00000000-0005-0000-0000-00008A290000}"/>
    <cellStyle name="자리수0 6" xfId="8789" xr:uid="{00000000-0005-0000-0000-00008B290000}"/>
    <cellStyle name="자리수0 7" xfId="8790" xr:uid="{00000000-0005-0000-0000-00008C290000}"/>
    <cellStyle name="자리수0 8" xfId="8791" xr:uid="{00000000-0005-0000-0000-00008D290000}"/>
    <cellStyle name="자리수0 9" xfId="8792" xr:uid="{00000000-0005-0000-0000-00008E290000}"/>
    <cellStyle name="전화2자리" xfId="8793" xr:uid="{00000000-0005-0000-0000-00008F290000}"/>
    <cellStyle name="전화3자리" xfId="8794" xr:uid="{00000000-0005-0000-0000-000090290000}"/>
    <cellStyle name="전화4자리" xfId="8795" xr:uid="{00000000-0005-0000-0000-000091290000}"/>
    <cellStyle name="정기수 - 유형1" xfId="8796" xr:uid="{00000000-0005-0000-0000-000092290000}"/>
    <cellStyle name="정렬" xfId="8797" xr:uid="{00000000-0005-0000-0000-000093290000}"/>
    <cellStyle name="정렬범위" xfId="8798" xr:uid="{00000000-0005-0000-0000-000094290000}"/>
    <cellStyle name="제 1장" xfId="12046" xr:uid="{00000000-0005-0000-0000-000095290000}"/>
    <cellStyle name="제곱" xfId="8799" xr:uid="{00000000-0005-0000-0000-000096290000}"/>
    <cellStyle name="제목 1 10" xfId="8800" xr:uid="{00000000-0005-0000-0000-000097290000}"/>
    <cellStyle name="제목 1 11" xfId="8801" xr:uid="{00000000-0005-0000-0000-000098290000}"/>
    <cellStyle name="제목 1 12" xfId="12514" xr:uid="{00000000-0005-0000-0000-000099290000}"/>
    <cellStyle name="제목 1 2" xfId="8802" xr:uid="{00000000-0005-0000-0000-00009A290000}"/>
    <cellStyle name="제목 1 2 2" xfId="12048" xr:uid="{00000000-0005-0000-0000-00009B290000}"/>
    <cellStyle name="제목 1 2 3" xfId="12047" xr:uid="{00000000-0005-0000-0000-00009C290000}"/>
    <cellStyle name="제목 1 2_Gen부재풍하중_물량산정" xfId="12049" xr:uid="{00000000-0005-0000-0000-00009D290000}"/>
    <cellStyle name="제목 1 3" xfId="8803" xr:uid="{00000000-0005-0000-0000-00009E290000}"/>
    <cellStyle name="제목 1 3 2" xfId="12050" xr:uid="{00000000-0005-0000-0000-00009F290000}"/>
    <cellStyle name="제목 1 4" xfId="8804" xr:uid="{00000000-0005-0000-0000-0000A0290000}"/>
    <cellStyle name="제목 1 5" xfId="8805" xr:uid="{00000000-0005-0000-0000-0000A1290000}"/>
    <cellStyle name="제목 1 6" xfId="8806" xr:uid="{00000000-0005-0000-0000-0000A2290000}"/>
    <cellStyle name="제목 1 7" xfId="8807" xr:uid="{00000000-0005-0000-0000-0000A3290000}"/>
    <cellStyle name="제목 1 8" xfId="8808" xr:uid="{00000000-0005-0000-0000-0000A4290000}"/>
    <cellStyle name="제목 1 9" xfId="8809" xr:uid="{00000000-0005-0000-0000-0000A5290000}"/>
    <cellStyle name="제목 1(左)" xfId="8810" xr:uid="{00000000-0005-0000-0000-0000A6290000}"/>
    <cellStyle name="제목 1(中)" xfId="8811" xr:uid="{00000000-0005-0000-0000-0000A7290000}"/>
    <cellStyle name="제목 10" xfId="8812" xr:uid="{00000000-0005-0000-0000-0000A8290000}"/>
    <cellStyle name="제목 11" xfId="8813" xr:uid="{00000000-0005-0000-0000-0000A9290000}"/>
    <cellStyle name="제목 12" xfId="8814" xr:uid="{00000000-0005-0000-0000-0000AA290000}"/>
    <cellStyle name="제목 13" xfId="8815" xr:uid="{00000000-0005-0000-0000-0000AB290000}"/>
    <cellStyle name="제목 14" xfId="8816" xr:uid="{00000000-0005-0000-0000-0000AC290000}"/>
    <cellStyle name="제목 15" xfId="8817" xr:uid="{00000000-0005-0000-0000-0000AD290000}"/>
    <cellStyle name="제목 16" xfId="12513" xr:uid="{00000000-0005-0000-0000-0000AE290000}"/>
    <cellStyle name="제목 17" xfId="12524" xr:uid="{00000000-0005-0000-0000-0000AF290000}"/>
    <cellStyle name="제목 2 10" xfId="8818" xr:uid="{00000000-0005-0000-0000-0000B0290000}"/>
    <cellStyle name="제목 2 11" xfId="8819" xr:uid="{00000000-0005-0000-0000-0000B1290000}"/>
    <cellStyle name="제목 2 12" xfId="8820" xr:uid="{00000000-0005-0000-0000-0000B2290000}"/>
    <cellStyle name="제목 2 13" xfId="12515" xr:uid="{00000000-0005-0000-0000-0000B3290000}"/>
    <cellStyle name="제목 2 2" xfId="8821" xr:uid="{00000000-0005-0000-0000-0000B4290000}"/>
    <cellStyle name="제목 2 2 2" xfId="12052" xr:uid="{00000000-0005-0000-0000-0000B5290000}"/>
    <cellStyle name="제목 2 2 3" xfId="12051" xr:uid="{00000000-0005-0000-0000-0000B6290000}"/>
    <cellStyle name="제목 2 2_Gen부재풍하중_물량산정" xfId="12053" xr:uid="{00000000-0005-0000-0000-0000B7290000}"/>
    <cellStyle name="제목 2 3" xfId="8822" xr:uid="{00000000-0005-0000-0000-0000B8290000}"/>
    <cellStyle name="제목 2 3 2" xfId="12054" xr:uid="{00000000-0005-0000-0000-0000B9290000}"/>
    <cellStyle name="제목 2 4" xfId="8823" xr:uid="{00000000-0005-0000-0000-0000BA290000}"/>
    <cellStyle name="제목 2 5" xfId="8824" xr:uid="{00000000-0005-0000-0000-0000BB290000}"/>
    <cellStyle name="제목 2 6" xfId="8825" xr:uid="{00000000-0005-0000-0000-0000BC290000}"/>
    <cellStyle name="제목 2 7" xfId="8826" xr:uid="{00000000-0005-0000-0000-0000BD290000}"/>
    <cellStyle name="제목 2 8" xfId="8827" xr:uid="{00000000-0005-0000-0000-0000BE290000}"/>
    <cellStyle name="제목 2 9" xfId="8828" xr:uid="{00000000-0005-0000-0000-0000BF290000}"/>
    <cellStyle name="제목 3 10" xfId="8829" xr:uid="{00000000-0005-0000-0000-0000C0290000}"/>
    <cellStyle name="제목 3 11" xfId="8830" xr:uid="{00000000-0005-0000-0000-0000C1290000}"/>
    <cellStyle name="제목 3 12" xfId="12516" xr:uid="{00000000-0005-0000-0000-0000C2290000}"/>
    <cellStyle name="제목 3 2" xfId="8831" xr:uid="{00000000-0005-0000-0000-0000C3290000}"/>
    <cellStyle name="제목 3 2 2" xfId="12056" xr:uid="{00000000-0005-0000-0000-0000C4290000}"/>
    <cellStyle name="제목 3 2 3" xfId="12055" xr:uid="{00000000-0005-0000-0000-0000C5290000}"/>
    <cellStyle name="제목 3 2_Gen부재풍하중_물량산정" xfId="12057" xr:uid="{00000000-0005-0000-0000-0000C6290000}"/>
    <cellStyle name="제목 3 3" xfId="8832" xr:uid="{00000000-0005-0000-0000-0000C7290000}"/>
    <cellStyle name="제목 3 3 2" xfId="12058" xr:uid="{00000000-0005-0000-0000-0000C8290000}"/>
    <cellStyle name="제목 3 4" xfId="8833" xr:uid="{00000000-0005-0000-0000-0000C9290000}"/>
    <cellStyle name="제목 3 5" xfId="8834" xr:uid="{00000000-0005-0000-0000-0000CA290000}"/>
    <cellStyle name="제목 3 6" xfId="8835" xr:uid="{00000000-0005-0000-0000-0000CB290000}"/>
    <cellStyle name="제목 3 7" xfId="8836" xr:uid="{00000000-0005-0000-0000-0000CC290000}"/>
    <cellStyle name="제목 3 8" xfId="8837" xr:uid="{00000000-0005-0000-0000-0000CD290000}"/>
    <cellStyle name="제목 3 9" xfId="8838" xr:uid="{00000000-0005-0000-0000-0000CE290000}"/>
    <cellStyle name="제목 4 10" xfId="8839" xr:uid="{00000000-0005-0000-0000-0000CF290000}"/>
    <cellStyle name="제목 4 11" xfId="8840" xr:uid="{00000000-0005-0000-0000-0000D0290000}"/>
    <cellStyle name="제목 4 12" xfId="12517" xr:uid="{00000000-0005-0000-0000-0000D1290000}"/>
    <cellStyle name="제목 4 2" xfId="8841" xr:uid="{00000000-0005-0000-0000-0000D2290000}"/>
    <cellStyle name="제목 4 2 2" xfId="12060" xr:uid="{00000000-0005-0000-0000-0000D3290000}"/>
    <cellStyle name="제목 4 2 3" xfId="12059" xr:uid="{00000000-0005-0000-0000-0000D4290000}"/>
    <cellStyle name="제목 4 2_Gen부재풍하중_물량산정" xfId="12061" xr:uid="{00000000-0005-0000-0000-0000D5290000}"/>
    <cellStyle name="제목 4 3" xfId="8842" xr:uid="{00000000-0005-0000-0000-0000D6290000}"/>
    <cellStyle name="제목 4 3 2" xfId="12062" xr:uid="{00000000-0005-0000-0000-0000D7290000}"/>
    <cellStyle name="제목 4 4" xfId="8843" xr:uid="{00000000-0005-0000-0000-0000D8290000}"/>
    <cellStyle name="제목 4 5" xfId="8844" xr:uid="{00000000-0005-0000-0000-0000D9290000}"/>
    <cellStyle name="제목 4 6" xfId="8845" xr:uid="{00000000-0005-0000-0000-0000DA290000}"/>
    <cellStyle name="제목 4 7" xfId="8846" xr:uid="{00000000-0005-0000-0000-0000DB290000}"/>
    <cellStyle name="제목 4 8" xfId="8847" xr:uid="{00000000-0005-0000-0000-0000DC290000}"/>
    <cellStyle name="제목 4 9" xfId="8848" xr:uid="{00000000-0005-0000-0000-0000DD290000}"/>
    <cellStyle name="제목 5" xfId="8849" xr:uid="{00000000-0005-0000-0000-0000DE290000}"/>
    <cellStyle name="제목 5 2" xfId="12064" xr:uid="{00000000-0005-0000-0000-0000DF290000}"/>
    <cellStyle name="제목 5 3" xfId="12063" xr:uid="{00000000-0005-0000-0000-0000E0290000}"/>
    <cellStyle name="제목 5_Gen부재풍하중_물량산정" xfId="12065" xr:uid="{00000000-0005-0000-0000-0000E1290000}"/>
    <cellStyle name="제목 6" xfId="8850" xr:uid="{00000000-0005-0000-0000-0000E2290000}"/>
    <cellStyle name="제목 6 2" xfId="12066" xr:uid="{00000000-0005-0000-0000-0000E3290000}"/>
    <cellStyle name="제목 7" xfId="8851" xr:uid="{00000000-0005-0000-0000-0000E4290000}"/>
    <cellStyle name="제목 7 2" xfId="12067" xr:uid="{00000000-0005-0000-0000-0000E5290000}"/>
    <cellStyle name="제목 8" xfId="8852" xr:uid="{00000000-0005-0000-0000-0000E6290000}"/>
    <cellStyle name="제목 9" xfId="8853" xr:uid="{00000000-0005-0000-0000-0000E7290000}"/>
    <cellStyle name="제목[1 줄]" xfId="8854" xr:uid="{00000000-0005-0000-0000-0000E8290000}"/>
    <cellStyle name="제목[1 줄] 10" xfId="8855" xr:uid="{00000000-0005-0000-0000-0000E9290000}"/>
    <cellStyle name="제목[1 줄] 11" xfId="8856" xr:uid="{00000000-0005-0000-0000-0000EA290000}"/>
    <cellStyle name="제목[1 줄] 12" xfId="8857" xr:uid="{00000000-0005-0000-0000-0000EB290000}"/>
    <cellStyle name="제목[1 줄] 13" xfId="8858" xr:uid="{00000000-0005-0000-0000-0000EC290000}"/>
    <cellStyle name="제목[1 줄] 14" xfId="8859" xr:uid="{00000000-0005-0000-0000-0000ED290000}"/>
    <cellStyle name="제목[1 줄] 15" xfId="8860" xr:uid="{00000000-0005-0000-0000-0000EE290000}"/>
    <cellStyle name="제목[1 줄] 16" xfId="8861" xr:uid="{00000000-0005-0000-0000-0000EF290000}"/>
    <cellStyle name="제목[1 줄] 17" xfId="8862" xr:uid="{00000000-0005-0000-0000-0000F0290000}"/>
    <cellStyle name="제목[1 줄] 18" xfId="8863" xr:uid="{00000000-0005-0000-0000-0000F1290000}"/>
    <cellStyle name="제목[1 줄] 19" xfId="8864" xr:uid="{00000000-0005-0000-0000-0000F2290000}"/>
    <cellStyle name="제목[1 줄] 2" xfId="8865" xr:uid="{00000000-0005-0000-0000-0000F3290000}"/>
    <cellStyle name="제목[1 줄] 2 10" xfId="8866" xr:uid="{00000000-0005-0000-0000-0000F4290000}"/>
    <cellStyle name="제목[1 줄] 2 11" xfId="8867" xr:uid="{00000000-0005-0000-0000-0000F5290000}"/>
    <cellStyle name="제목[1 줄] 2 2" xfId="8868" xr:uid="{00000000-0005-0000-0000-0000F6290000}"/>
    <cellStyle name="제목[1 줄] 2 3" xfId="8869" xr:uid="{00000000-0005-0000-0000-0000F7290000}"/>
    <cellStyle name="제목[1 줄] 2 4" xfId="8870" xr:uid="{00000000-0005-0000-0000-0000F8290000}"/>
    <cellStyle name="제목[1 줄] 2 5" xfId="8871" xr:uid="{00000000-0005-0000-0000-0000F9290000}"/>
    <cellStyle name="제목[1 줄] 2 6" xfId="8872" xr:uid="{00000000-0005-0000-0000-0000FA290000}"/>
    <cellStyle name="제목[1 줄] 2 7" xfId="8873" xr:uid="{00000000-0005-0000-0000-0000FB290000}"/>
    <cellStyle name="제목[1 줄] 2 8" xfId="8874" xr:uid="{00000000-0005-0000-0000-0000FC290000}"/>
    <cellStyle name="제목[1 줄] 2 9" xfId="8875" xr:uid="{00000000-0005-0000-0000-0000FD290000}"/>
    <cellStyle name="제목[1 줄] 20" xfId="8876" xr:uid="{00000000-0005-0000-0000-0000FE290000}"/>
    <cellStyle name="제목[1 줄] 21" xfId="8877" xr:uid="{00000000-0005-0000-0000-0000FF290000}"/>
    <cellStyle name="제목[1 줄] 22" xfId="8878" xr:uid="{00000000-0005-0000-0000-0000002A0000}"/>
    <cellStyle name="제목[1 줄] 23" xfId="8879" xr:uid="{00000000-0005-0000-0000-0000012A0000}"/>
    <cellStyle name="제목[1 줄] 24" xfId="8880" xr:uid="{00000000-0005-0000-0000-0000022A0000}"/>
    <cellStyle name="제목[1 줄] 25" xfId="8881" xr:uid="{00000000-0005-0000-0000-0000032A0000}"/>
    <cellStyle name="제목[1 줄] 26" xfId="8882" xr:uid="{00000000-0005-0000-0000-0000042A0000}"/>
    <cellStyle name="제목[1 줄] 3" xfId="8883" xr:uid="{00000000-0005-0000-0000-0000052A0000}"/>
    <cellStyle name="제목[1 줄] 3 2" xfId="8884" xr:uid="{00000000-0005-0000-0000-0000062A0000}"/>
    <cellStyle name="제목[1 줄] 4" xfId="8885" xr:uid="{00000000-0005-0000-0000-0000072A0000}"/>
    <cellStyle name="제목[1 줄] 5" xfId="8886" xr:uid="{00000000-0005-0000-0000-0000082A0000}"/>
    <cellStyle name="제목[1 줄] 6" xfId="8887" xr:uid="{00000000-0005-0000-0000-0000092A0000}"/>
    <cellStyle name="제목[1 줄] 7" xfId="8888" xr:uid="{00000000-0005-0000-0000-00000A2A0000}"/>
    <cellStyle name="제목[1 줄] 8" xfId="8889" xr:uid="{00000000-0005-0000-0000-00000B2A0000}"/>
    <cellStyle name="제목[1 줄] 9" xfId="8890" xr:uid="{00000000-0005-0000-0000-00000C2A0000}"/>
    <cellStyle name="제목[2줄 아래]" xfId="8891" xr:uid="{00000000-0005-0000-0000-00000D2A0000}"/>
    <cellStyle name="제목[2줄 위]" xfId="8892" xr:uid="{00000000-0005-0000-0000-00000E2A0000}"/>
    <cellStyle name="제목[2줄 위] 10" xfId="8893" xr:uid="{00000000-0005-0000-0000-00000F2A0000}"/>
    <cellStyle name="제목[2줄 위] 11" xfId="8894" xr:uid="{00000000-0005-0000-0000-0000102A0000}"/>
    <cellStyle name="제목[2줄 위] 12" xfId="8895" xr:uid="{00000000-0005-0000-0000-0000112A0000}"/>
    <cellStyle name="제목[2줄 위] 13" xfId="8896" xr:uid="{00000000-0005-0000-0000-0000122A0000}"/>
    <cellStyle name="제목[2줄 위] 14" xfId="8897" xr:uid="{00000000-0005-0000-0000-0000132A0000}"/>
    <cellStyle name="제목[2줄 위] 15" xfId="8898" xr:uid="{00000000-0005-0000-0000-0000142A0000}"/>
    <cellStyle name="제목[2줄 위] 16" xfId="8899" xr:uid="{00000000-0005-0000-0000-0000152A0000}"/>
    <cellStyle name="제목[2줄 위] 17" xfId="8900" xr:uid="{00000000-0005-0000-0000-0000162A0000}"/>
    <cellStyle name="제목[2줄 위] 18" xfId="8901" xr:uid="{00000000-0005-0000-0000-0000172A0000}"/>
    <cellStyle name="제목[2줄 위] 2" xfId="8902" xr:uid="{00000000-0005-0000-0000-0000182A0000}"/>
    <cellStyle name="제목[2줄 위] 3" xfId="8903" xr:uid="{00000000-0005-0000-0000-0000192A0000}"/>
    <cellStyle name="제목[2줄 위] 4" xfId="8904" xr:uid="{00000000-0005-0000-0000-00001A2A0000}"/>
    <cellStyle name="제목[2줄 위] 5" xfId="8905" xr:uid="{00000000-0005-0000-0000-00001B2A0000}"/>
    <cellStyle name="제목[2줄 위] 6" xfId="8906" xr:uid="{00000000-0005-0000-0000-00001C2A0000}"/>
    <cellStyle name="제목[2줄 위] 7" xfId="8907" xr:uid="{00000000-0005-0000-0000-00001D2A0000}"/>
    <cellStyle name="제목[2줄 위] 8" xfId="8908" xr:uid="{00000000-0005-0000-0000-00001E2A0000}"/>
    <cellStyle name="제목[2줄 위] 9" xfId="8909" xr:uid="{00000000-0005-0000-0000-00001F2A0000}"/>
    <cellStyle name="제목1" xfId="8910" xr:uid="{00000000-0005-0000-0000-0000202A0000}"/>
    <cellStyle name="제목2" xfId="8911" xr:uid="{00000000-0005-0000-0000-0000212A0000}"/>
    <cellStyle name="좋음 10" xfId="8912" xr:uid="{00000000-0005-0000-0000-0000222A0000}"/>
    <cellStyle name="좋음 11" xfId="8913" xr:uid="{00000000-0005-0000-0000-0000232A0000}"/>
    <cellStyle name="좋음 12" xfId="12518" xr:uid="{00000000-0005-0000-0000-0000242A0000}"/>
    <cellStyle name="좋음 2" xfId="8914" xr:uid="{00000000-0005-0000-0000-0000252A0000}"/>
    <cellStyle name="좋음 2 2" xfId="12069" xr:uid="{00000000-0005-0000-0000-0000262A0000}"/>
    <cellStyle name="좋음 2 3" xfId="12070" xr:uid="{00000000-0005-0000-0000-0000272A0000}"/>
    <cellStyle name="좋음 2 4" xfId="12071" xr:uid="{00000000-0005-0000-0000-0000282A0000}"/>
    <cellStyle name="좋음 2 5" xfId="12068" xr:uid="{00000000-0005-0000-0000-0000292A0000}"/>
    <cellStyle name="좋음 2_2.Load_PR01_20131113_문정일수정" xfId="12072" xr:uid="{00000000-0005-0000-0000-00002A2A0000}"/>
    <cellStyle name="좋음 3" xfId="8915" xr:uid="{00000000-0005-0000-0000-00002B2A0000}"/>
    <cellStyle name="좋음 3 2" xfId="12073" xr:uid="{00000000-0005-0000-0000-00002C2A0000}"/>
    <cellStyle name="좋음 4" xfId="8916" xr:uid="{00000000-0005-0000-0000-00002D2A0000}"/>
    <cellStyle name="좋음 5" xfId="8917" xr:uid="{00000000-0005-0000-0000-00002E2A0000}"/>
    <cellStyle name="좋음 6" xfId="8918" xr:uid="{00000000-0005-0000-0000-00002F2A0000}"/>
    <cellStyle name="좋음 7" xfId="8919" xr:uid="{00000000-0005-0000-0000-0000302A0000}"/>
    <cellStyle name="좋음 8" xfId="8920" xr:uid="{00000000-0005-0000-0000-0000312A0000}"/>
    <cellStyle name="좋음 9" xfId="8921" xr:uid="{00000000-0005-0000-0000-0000322A0000}"/>
    <cellStyle name="좌괄호_박심배수구조물공" xfId="8922" xr:uid="{00000000-0005-0000-0000-0000332A0000}"/>
    <cellStyle name="좌측양괄호" xfId="8923" xr:uid="{00000000-0005-0000-0000-0000342A0000}"/>
    <cellStyle name="지정되지 않음" xfId="8924" xr:uid="{00000000-0005-0000-0000-0000352A0000}"/>
    <cellStyle name="지정되지 않음 2" xfId="12074" xr:uid="{00000000-0005-0000-0000-0000362A0000}"/>
    <cellStyle name="지하철정렬" xfId="8925" xr:uid="{00000000-0005-0000-0000-0000372A0000}"/>
    <cellStyle name="쭾" xfId="8926" xr:uid="{00000000-0005-0000-0000-0000382A0000}"/>
    <cellStyle name="ㅊ" xfId="8927" xr:uid="{00000000-0005-0000-0000-0000392A0000}"/>
    <cellStyle name="ㅊ_CI시행결의" xfId="8928" xr:uid="{00000000-0005-0000-0000-00003A2A0000}"/>
    <cellStyle name="千分位[0]_GARMENT STEP FORM HK" xfId="8929" xr:uid="{00000000-0005-0000-0000-00003B2A0000}"/>
    <cellStyle name="千分位_GARMENT STEP FORM HK" xfId="8930" xr:uid="{00000000-0005-0000-0000-00003C2A0000}"/>
    <cellStyle name="출 (한장)" xfId="8931" xr:uid="{00000000-0005-0000-0000-00003D2A0000}"/>
    <cellStyle name="출력 10" xfId="8932" xr:uid="{00000000-0005-0000-0000-00003E2A0000}"/>
    <cellStyle name="출력 10 2" xfId="8933" xr:uid="{00000000-0005-0000-0000-00003F2A0000}"/>
    <cellStyle name="출력 11" xfId="8934" xr:uid="{00000000-0005-0000-0000-0000402A0000}"/>
    <cellStyle name="출력 11 2" xfId="8935" xr:uid="{00000000-0005-0000-0000-0000412A0000}"/>
    <cellStyle name="출력 12" xfId="8936" xr:uid="{00000000-0005-0000-0000-0000422A0000}"/>
    <cellStyle name="출력 12 2" xfId="8937" xr:uid="{00000000-0005-0000-0000-0000432A0000}"/>
    <cellStyle name="출력 13" xfId="8938" xr:uid="{00000000-0005-0000-0000-0000442A0000}"/>
    <cellStyle name="출력 13 2" xfId="8939" xr:uid="{00000000-0005-0000-0000-0000452A0000}"/>
    <cellStyle name="출력 14" xfId="8940" xr:uid="{00000000-0005-0000-0000-0000462A0000}"/>
    <cellStyle name="출력 14 2" xfId="8941" xr:uid="{00000000-0005-0000-0000-0000472A0000}"/>
    <cellStyle name="출력 15" xfId="8942" xr:uid="{00000000-0005-0000-0000-0000482A0000}"/>
    <cellStyle name="출력 15 2" xfId="8943" xr:uid="{00000000-0005-0000-0000-0000492A0000}"/>
    <cellStyle name="출력 16" xfId="8944" xr:uid="{00000000-0005-0000-0000-00004A2A0000}"/>
    <cellStyle name="출력 16 2" xfId="8945" xr:uid="{00000000-0005-0000-0000-00004B2A0000}"/>
    <cellStyle name="출력 17" xfId="8946" xr:uid="{00000000-0005-0000-0000-00004C2A0000}"/>
    <cellStyle name="출력 17 2" xfId="8947" xr:uid="{00000000-0005-0000-0000-00004D2A0000}"/>
    <cellStyle name="출력 18" xfId="8948" xr:uid="{00000000-0005-0000-0000-00004E2A0000}"/>
    <cellStyle name="출력 19" xfId="8949" xr:uid="{00000000-0005-0000-0000-00004F2A0000}"/>
    <cellStyle name="출력 2" xfId="8950" xr:uid="{00000000-0005-0000-0000-0000502A0000}"/>
    <cellStyle name="출력 2 2" xfId="8951" xr:uid="{00000000-0005-0000-0000-0000512A0000}"/>
    <cellStyle name="출력 2 2 2" xfId="12076" xr:uid="{00000000-0005-0000-0000-0000522A0000}"/>
    <cellStyle name="출력 2 3" xfId="12077" xr:uid="{00000000-0005-0000-0000-0000532A0000}"/>
    <cellStyle name="출력 2 4" xfId="12078" xr:uid="{00000000-0005-0000-0000-0000542A0000}"/>
    <cellStyle name="출력 2 5" xfId="12075" xr:uid="{00000000-0005-0000-0000-0000552A0000}"/>
    <cellStyle name="출력 2_2.Load_PR01_20131113_문정일수정" xfId="12079" xr:uid="{00000000-0005-0000-0000-0000562A0000}"/>
    <cellStyle name="출력 20" xfId="12519" xr:uid="{00000000-0005-0000-0000-0000572A0000}"/>
    <cellStyle name="출력 21" xfId="12525" xr:uid="{00000000-0005-0000-0000-0000582A0000}"/>
    <cellStyle name="출력 3" xfId="8952" xr:uid="{00000000-0005-0000-0000-0000592A0000}"/>
    <cellStyle name="출력 3 2" xfId="8953" xr:uid="{00000000-0005-0000-0000-00005A2A0000}"/>
    <cellStyle name="출력 3 3" xfId="12080" xr:uid="{00000000-0005-0000-0000-00005B2A0000}"/>
    <cellStyle name="출력 4" xfId="8954" xr:uid="{00000000-0005-0000-0000-00005C2A0000}"/>
    <cellStyle name="출력 4 2" xfId="8955" xr:uid="{00000000-0005-0000-0000-00005D2A0000}"/>
    <cellStyle name="출력 5" xfId="8956" xr:uid="{00000000-0005-0000-0000-00005E2A0000}"/>
    <cellStyle name="출력 5 2" xfId="8957" xr:uid="{00000000-0005-0000-0000-00005F2A0000}"/>
    <cellStyle name="출력 6" xfId="8958" xr:uid="{00000000-0005-0000-0000-0000602A0000}"/>
    <cellStyle name="출력 6 2" xfId="8959" xr:uid="{00000000-0005-0000-0000-0000612A0000}"/>
    <cellStyle name="출력 7" xfId="8960" xr:uid="{00000000-0005-0000-0000-0000622A0000}"/>
    <cellStyle name="출력 7 2" xfId="8961" xr:uid="{00000000-0005-0000-0000-0000632A0000}"/>
    <cellStyle name="출력 8" xfId="8962" xr:uid="{00000000-0005-0000-0000-0000642A0000}"/>
    <cellStyle name="출력 8 2" xfId="8963" xr:uid="{00000000-0005-0000-0000-0000652A0000}"/>
    <cellStyle name="출력 9" xfId="8964" xr:uid="{00000000-0005-0000-0000-0000662A0000}"/>
    <cellStyle name="출력 9 2" xfId="8965" xr:uid="{00000000-0005-0000-0000-0000672A0000}"/>
    <cellStyle name="콤" xfId="8966" xr:uid="{00000000-0005-0000-0000-0000682A0000}"/>
    <cellStyle name="콤 2" xfId="12081" xr:uid="{00000000-0005-0000-0000-0000692A0000}"/>
    <cellStyle name="콤_03__가설철콘내역_동빙고(081223)" xfId="8967" xr:uid="{00000000-0005-0000-0000-00006A2A0000}"/>
    <cellStyle name="콤_6-8실행" xfId="8968" xr:uid="{00000000-0005-0000-0000-00006B2A0000}"/>
    <cellStyle name="콤_6-8실행_원하도급대비표(파일)" xfId="8969" xr:uid="{00000000-0005-0000-0000-00006C2A0000}"/>
    <cellStyle name="콤_건축" xfId="8970" xr:uid="{00000000-0005-0000-0000-00006D2A0000}"/>
    <cellStyle name="콤_건축_원하도급대비표(파일)" xfId="8971" xr:uid="{00000000-0005-0000-0000-00006E2A0000}"/>
    <cellStyle name="콤_도로수량" xfId="8972" xr:uid="{00000000-0005-0000-0000-00006F2A0000}"/>
    <cellStyle name="콤_도로수량_토공사" xfId="8973" xr:uid="{00000000-0005-0000-0000-0000702A0000}"/>
    <cellStyle name="콤_매입세" xfId="8974" xr:uid="{00000000-0005-0000-0000-0000712A0000}"/>
    <cellStyle name="콤_매입세_원하도급대비표(파일)" xfId="8975" xr:uid="{00000000-0005-0000-0000-0000722A0000}"/>
    <cellStyle name="콤_발산5,8단지내역서(기계)" xfId="8976" xr:uid="{00000000-0005-0000-0000-0000732A0000}"/>
    <cellStyle name="콤_설변내역" xfId="8977" xr:uid="{00000000-0005-0000-0000-0000742A0000}"/>
    <cellStyle name="콤_설변내역_설변내역" xfId="8978" xr:uid="{00000000-0005-0000-0000-0000752A0000}"/>
    <cellStyle name="콤_설변내역_설변내역_설변내역" xfId="8979" xr:uid="{00000000-0005-0000-0000-0000762A0000}"/>
    <cellStyle name="콤_설변내역_설변내역_설변내역_정산내역" xfId="8980" xr:uid="{00000000-0005-0000-0000-0000772A0000}"/>
    <cellStyle name="콤_설변내역_설변내역_정산내역" xfId="8981" xr:uid="{00000000-0005-0000-0000-0000782A0000}"/>
    <cellStyle name="콤_설변내역_설변내역_한강로설계변경0617" xfId="8982" xr:uid="{00000000-0005-0000-0000-0000792A0000}"/>
    <cellStyle name="콤_설변내역_정산내역" xfId="8983" xr:uid="{00000000-0005-0000-0000-00007A2A0000}"/>
    <cellStyle name="콤_설변내역_한강로설계변경0617" xfId="8984" xr:uid="{00000000-0005-0000-0000-00007B2A0000}"/>
    <cellStyle name="콤_원하도급대비표(파일)" xfId="8985" xr:uid="{00000000-0005-0000-0000-00007C2A0000}"/>
    <cellStyle name="콤_입찰견적(놀이시설)-상봉동" xfId="8986" xr:uid="{00000000-0005-0000-0000-00007D2A0000}"/>
    <cellStyle name="콤_입찰견적(놀이시설)-상봉동_설변내역" xfId="8987" xr:uid="{00000000-0005-0000-0000-00007E2A0000}"/>
    <cellStyle name="콤_입찰견적(놀이시설)-상봉동_설변내역_설변내역" xfId="8988" xr:uid="{00000000-0005-0000-0000-00007F2A0000}"/>
    <cellStyle name="콤_입찰견적(놀이시설)-상봉동_설변내역_설변내역_설변내역" xfId="8989" xr:uid="{00000000-0005-0000-0000-0000802A0000}"/>
    <cellStyle name="콤_입찰견적(놀이시설)-상봉동_설변내역_설변내역_설변내역_정산내역" xfId="8990" xr:uid="{00000000-0005-0000-0000-0000812A0000}"/>
    <cellStyle name="콤_입찰견적(놀이시설)-상봉동_설변내역_설변내역_정산내역" xfId="8991" xr:uid="{00000000-0005-0000-0000-0000822A0000}"/>
    <cellStyle name="콤_입찰견적(놀이시설)-상봉동_설변내역_설변내역_한강로설계변경0617" xfId="8992" xr:uid="{00000000-0005-0000-0000-0000832A0000}"/>
    <cellStyle name="콤_입찰견적(놀이시설)-상봉동_설변내역_정산내역" xfId="8993" xr:uid="{00000000-0005-0000-0000-0000842A0000}"/>
    <cellStyle name="콤_입찰견적(놀이시설)-상봉동_설변내역_한강로설계변경0617" xfId="8994" xr:uid="{00000000-0005-0000-0000-0000852A0000}"/>
    <cellStyle name="콤_입찰견적(놀이시설)-상봉동_정산내역" xfId="8995" xr:uid="{00000000-0005-0000-0000-0000862A0000}"/>
    <cellStyle name="콤_입찰견적(조경)-당산동(동부)" xfId="8996" xr:uid="{00000000-0005-0000-0000-0000872A0000}"/>
    <cellStyle name="콤_입찰견적(조경)-당산동(동부)_설변내역" xfId="8997" xr:uid="{00000000-0005-0000-0000-0000882A0000}"/>
    <cellStyle name="콤_입찰견적(조경)-당산동(동부)_설변내역_설변내역" xfId="8998" xr:uid="{00000000-0005-0000-0000-0000892A0000}"/>
    <cellStyle name="콤_입찰견적(조경)-당산동(동부)_설변내역_설변내역_설변내역" xfId="8999" xr:uid="{00000000-0005-0000-0000-00008A2A0000}"/>
    <cellStyle name="콤_입찰견적(조경)-당산동(동부)_설변내역_설변내역_설변내역_정산내역" xfId="9000" xr:uid="{00000000-0005-0000-0000-00008B2A0000}"/>
    <cellStyle name="콤_입찰견적(조경)-당산동(동부)_설변내역_설변내역_정산내역" xfId="9001" xr:uid="{00000000-0005-0000-0000-00008C2A0000}"/>
    <cellStyle name="콤_입찰견적(조경)-당산동(동부)_설변내역_설변내역_한강로설계변경0617" xfId="9002" xr:uid="{00000000-0005-0000-0000-00008D2A0000}"/>
    <cellStyle name="콤_입찰견적(조경)-당산동(동부)_설변내역_정산내역" xfId="9003" xr:uid="{00000000-0005-0000-0000-00008E2A0000}"/>
    <cellStyle name="콤_입찰견적(조경)-당산동(동부)_설변내역_한강로설계변경0617" xfId="9004" xr:uid="{00000000-0005-0000-0000-00008F2A0000}"/>
    <cellStyle name="콤_입찰견적(조경)-당산동(동부)_정산내역" xfId="9005" xr:uid="{00000000-0005-0000-0000-0000902A0000}"/>
    <cellStyle name="콤_입찰견적-가락동" xfId="9006" xr:uid="{00000000-0005-0000-0000-0000912A0000}"/>
    <cellStyle name="콤_입찰견적-가락동_설변내역" xfId="9007" xr:uid="{00000000-0005-0000-0000-0000922A0000}"/>
    <cellStyle name="콤_입찰견적-가락동_설변내역_설변내역" xfId="9008" xr:uid="{00000000-0005-0000-0000-0000932A0000}"/>
    <cellStyle name="콤_입찰견적-가락동_설변내역_설변내역_설변내역" xfId="9009" xr:uid="{00000000-0005-0000-0000-0000942A0000}"/>
    <cellStyle name="콤_입찰견적-가락동_설변내역_설변내역_설변내역_정산내역" xfId="9010" xr:uid="{00000000-0005-0000-0000-0000952A0000}"/>
    <cellStyle name="콤_입찰견적-가락동_설변내역_설변내역_정산내역" xfId="9011" xr:uid="{00000000-0005-0000-0000-0000962A0000}"/>
    <cellStyle name="콤_입찰견적-가락동_설변내역_설변내역_한강로설계변경0617" xfId="9012" xr:uid="{00000000-0005-0000-0000-0000972A0000}"/>
    <cellStyle name="콤_입찰견적-가락동_설변내역_정산내역" xfId="9013" xr:uid="{00000000-0005-0000-0000-0000982A0000}"/>
    <cellStyle name="콤_입찰견적-가락동_설변내역_한강로설계변경0617" xfId="9014" xr:uid="{00000000-0005-0000-0000-0000992A0000}"/>
    <cellStyle name="콤_입찰견적-가락동_정산내역" xfId="9015" xr:uid="{00000000-0005-0000-0000-00009A2A0000}"/>
    <cellStyle name="콤_정산내역" xfId="9016" xr:uid="{00000000-0005-0000-0000-00009B2A0000}"/>
    <cellStyle name="콤_토공사" xfId="9017" xr:uid="{00000000-0005-0000-0000-00009C2A0000}"/>
    <cellStyle name="콤_토목내역서" xfId="9018" xr:uid="{00000000-0005-0000-0000-00009D2A0000}"/>
    <cellStyle name="콤_토목내역서_설변내역" xfId="9019" xr:uid="{00000000-0005-0000-0000-00009E2A0000}"/>
    <cellStyle name="콤_토목내역서_설변내역_설변내역" xfId="9020" xr:uid="{00000000-0005-0000-0000-00009F2A0000}"/>
    <cellStyle name="콤_토목내역서_설변내역_설변내역_설변내역" xfId="9021" xr:uid="{00000000-0005-0000-0000-0000A02A0000}"/>
    <cellStyle name="콤_토목내역서_설변내역_설변내역_설변내역_정산내역" xfId="9022" xr:uid="{00000000-0005-0000-0000-0000A12A0000}"/>
    <cellStyle name="콤_토목내역서_설변내역_설변내역_정산내역" xfId="9023" xr:uid="{00000000-0005-0000-0000-0000A22A0000}"/>
    <cellStyle name="콤_토목내역서_설변내역_설변내역_한강로설계변경0617" xfId="9024" xr:uid="{00000000-0005-0000-0000-0000A32A0000}"/>
    <cellStyle name="콤_토목내역서_설변내역_정산내역" xfId="9025" xr:uid="{00000000-0005-0000-0000-0000A42A0000}"/>
    <cellStyle name="콤_토목내역서_설변내역_한강로설계변경0617" xfId="9026" xr:uid="{00000000-0005-0000-0000-0000A52A0000}"/>
    <cellStyle name="콤_토목내역서_입찰견적(놀이시설)-상봉동" xfId="9027" xr:uid="{00000000-0005-0000-0000-0000A62A0000}"/>
    <cellStyle name="콤_토목내역서_입찰견적(놀이시설)-상봉동_설변내역" xfId="9028" xr:uid="{00000000-0005-0000-0000-0000A72A0000}"/>
    <cellStyle name="콤_토목내역서_입찰견적(놀이시설)-상봉동_설변내역_설변내역" xfId="9029" xr:uid="{00000000-0005-0000-0000-0000A82A0000}"/>
    <cellStyle name="콤_토목내역서_입찰견적(놀이시설)-상봉동_설변내역_설변내역_설변내역" xfId="9030" xr:uid="{00000000-0005-0000-0000-0000A92A0000}"/>
    <cellStyle name="콤_토목내역서_입찰견적(놀이시설)-상봉동_설변내역_설변내역_설변내역_정산내역" xfId="9031" xr:uid="{00000000-0005-0000-0000-0000AA2A0000}"/>
    <cellStyle name="콤_토목내역서_입찰견적(놀이시설)-상봉동_설변내역_설변내역_정산내역" xfId="9032" xr:uid="{00000000-0005-0000-0000-0000AB2A0000}"/>
    <cellStyle name="콤_토목내역서_입찰견적(놀이시설)-상봉동_설변내역_설변내역_한강로설계변경0617" xfId="9033" xr:uid="{00000000-0005-0000-0000-0000AC2A0000}"/>
    <cellStyle name="콤_토목내역서_입찰견적(놀이시설)-상봉동_설변내역_정산내역" xfId="9034" xr:uid="{00000000-0005-0000-0000-0000AD2A0000}"/>
    <cellStyle name="콤_토목내역서_입찰견적(놀이시설)-상봉동_설변내역_한강로설계변경0617" xfId="9035" xr:uid="{00000000-0005-0000-0000-0000AE2A0000}"/>
    <cellStyle name="콤_토목내역서_입찰견적(놀이시설)-상봉동_정산내역" xfId="9036" xr:uid="{00000000-0005-0000-0000-0000AF2A0000}"/>
    <cellStyle name="콤_토목내역서_입찰견적(조경)-당산동(동부)" xfId="9037" xr:uid="{00000000-0005-0000-0000-0000B02A0000}"/>
    <cellStyle name="콤_토목내역서_입찰견적(조경)-당산동(동부)_설변내역" xfId="9038" xr:uid="{00000000-0005-0000-0000-0000B12A0000}"/>
    <cellStyle name="콤_토목내역서_입찰견적(조경)-당산동(동부)_설변내역_설변내역" xfId="9039" xr:uid="{00000000-0005-0000-0000-0000B22A0000}"/>
    <cellStyle name="콤_토목내역서_입찰견적(조경)-당산동(동부)_설변내역_설변내역_설변내역" xfId="9040" xr:uid="{00000000-0005-0000-0000-0000B32A0000}"/>
    <cellStyle name="콤_토목내역서_입찰견적(조경)-당산동(동부)_설변내역_설변내역_설변내역_정산내역" xfId="9041" xr:uid="{00000000-0005-0000-0000-0000B42A0000}"/>
    <cellStyle name="콤_토목내역서_입찰견적(조경)-당산동(동부)_설변내역_설변내역_정산내역" xfId="9042" xr:uid="{00000000-0005-0000-0000-0000B52A0000}"/>
    <cellStyle name="콤_토목내역서_입찰견적(조경)-당산동(동부)_설변내역_설변내역_한강로설계변경0617" xfId="9043" xr:uid="{00000000-0005-0000-0000-0000B62A0000}"/>
    <cellStyle name="콤_토목내역서_입찰견적(조경)-당산동(동부)_설변내역_정산내역" xfId="9044" xr:uid="{00000000-0005-0000-0000-0000B72A0000}"/>
    <cellStyle name="콤_토목내역서_입찰견적(조경)-당산동(동부)_설변내역_한강로설계변경0617" xfId="9045" xr:uid="{00000000-0005-0000-0000-0000B82A0000}"/>
    <cellStyle name="콤_토목내역서_입찰견적(조경)-당산동(동부)_정산내역" xfId="9046" xr:uid="{00000000-0005-0000-0000-0000B92A0000}"/>
    <cellStyle name="콤_토목내역서_입찰견적-가락동" xfId="9047" xr:uid="{00000000-0005-0000-0000-0000BA2A0000}"/>
    <cellStyle name="콤_토목내역서_입찰견적-가락동_설변내역" xfId="9048" xr:uid="{00000000-0005-0000-0000-0000BB2A0000}"/>
    <cellStyle name="콤_토목내역서_입찰견적-가락동_설변내역_설변내역" xfId="9049" xr:uid="{00000000-0005-0000-0000-0000BC2A0000}"/>
    <cellStyle name="콤_토목내역서_입찰견적-가락동_설변내역_설변내역_설변내역" xfId="9050" xr:uid="{00000000-0005-0000-0000-0000BD2A0000}"/>
    <cellStyle name="콤_토목내역서_입찰견적-가락동_설변내역_설변내역_설변내역_정산내역" xfId="9051" xr:uid="{00000000-0005-0000-0000-0000BE2A0000}"/>
    <cellStyle name="콤_토목내역서_입찰견적-가락동_설변내역_설변내역_정산내역" xfId="9052" xr:uid="{00000000-0005-0000-0000-0000BF2A0000}"/>
    <cellStyle name="콤_토목내역서_입찰견적-가락동_설변내역_설변내역_한강로설계변경0617" xfId="9053" xr:uid="{00000000-0005-0000-0000-0000C02A0000}"/>
    <cellStyle name="콤_토목내역서_입찰견적-가락동_설변내역_정산내역" xfId="9054" xr:uid="{00000000-0005-0000-0000-0000C12A0000}"/>
    <cellStyle name="콤_토목내역서_입찰견적-가락동_설변내역_한강로설계변경0617" xfId="9055" xr:uid="{00000000-0005-0000-0000-0000C22A0000}"/>
    <cellStyle name="콤_토목내역서_입찰견적-가락동_정산내역" xfId="9056" xr:uid="{00000000-0005-0000-0000-0000C32A0000}"/>
    <cellStyle name="콤_토목내역서_정산내역" xfId="9057" xr:uid="{00000000-0005-0000-0000-0000C42A0000}"/>
    <cellStyle name="콤_현공" xfId="9058" xr:uid="{00000000-0005-0000-0000-0000C52A0000}"/>
    <cellStyle name="콤_현공_원하도급대비표(파일)" xfId="9059" xr:uid="{00000000-0005-0000-0000-0000C62A0000}"/>
    <cellStyle name="콤_현대건설_창호견적" xfId="9060" xr:uid="{00000000-0005-0000-0000-0000C72A0000}"/>
    <cellStyle name="콤마" xfId="9061" xr:uid="{00000000-0005-0000-0000-0000C82A0000}"/>
    <cellStyle name="콤마 [" xfId="9062" xr:uid="{00000000-0005-0000-0000-0000C92A0000}"/>
    <cellStyle name="콤마 [ 2" xfId="12082" xr:uid="{00000000-0005-0000-0000-0000CA2A0000}"/>
    <cellStyle name="콤마 [#]" xfId="9063" xr:uid="{00000000-0005-0000-0000-0000CB2A0000}"/>
    <cellStyle name="콤마 []" xfId="9064" xr:uid="{00000000-0005-0000-0000-0000CC2A0000}"/>
    <cellStyle name="콤마 [_03__가설철콘내역_동빙고(081223)" xfId="9065" xr:uid="{00000000-0005-0000-0000-0000CD2A0000}"/>
    <cellStyle name="콤마 [0]" xfId="9066" xr:uid="{00000000-0005-0000-0000-0000CE2A0000}"/>
    <cellStyle name="콤마 [000]" xfId="9067" xr:uid="{00000000-0005-0000-0000-0000CF2A0000}"/>
    <cellStyle name="콤마 [1]" xfId="9068" xr:uid="{00000000-0005-0000-0000-0000D02A0000}"/>
    <cellStyle name="콤마 [1] 10" xfId="9069" xr:uid="{00000000-0005-0000-0000-0000D12A0000}"/>
    <cellStyle name="콤마 [1] 11" xfId="9070" xr:uid="{00000000-0005-0000-0000-0000D22A0000}"/>
    <cellStyle name="콤마 [1] 12" xfId="9071" xr:uid="{00000000-0005-0000-0000-0000D32A0000}"/>
    <cellStyle name="콤마 [1] 13" xfId="9072" xr:uid="{00000000-0005-0000-0000-0000D42A0000}"/>
    <cellStyle name="콤마 [1] 14" xfId="9073" xr:uid="{00000000-0005-0000-0000-0000D52A0000}"/>
    <cellStyle name="콤마 [1] 15" xfId="9074" xr:uid="{00000000-0005-0000-0000-0000D62A0000}"/>
    <cellStyle name="콤마 [1] 16" xfId="9075" xr:uid="{00000000-0005-0000-0000-0000D72A0000}"/>
    <cellStyle name="콤마 [1] 17" xfId="9076" xr:uid="{00000000-0005-0000-0000-0000D82A0000}"/>
    <cellStyle name="콤마 [1] 18" xfId="9077" xr:uid="{00000000-0005-0000-0000-0000D92A0000}"/>
    <cellStyle name="콤마 [1] 19" xfId="9078" xr:uid="{00000000-0005-0000-0000-0000DA2A0000}"/>
    <cellStyle name="콤마 [1] 2" xfId="9079" xr:uid="{00000000-0005-0000-0000-0000DB2A0000}"/>
    <cellStyle name="콤마 [1] 2 10" xfId="9080" xr:uid="{00000000-0005-0000-0000-0000DC2A0000}"/>
    <cellStyle name="콤마 [1] 2 11" xfId="9081" xr:uid="{00000000-0005-0000-0000-0000DD2A0000}"/>
    <cellStyle name="콤마 [1] 2 2" xfId="9082" xr:uid="{00000000-0005-0000-0000-0000DE2A0000}"/>
    <cellStyle name="콤마 [1] 2 3" xfId="9083" xr:uid="{00000000-0005-0000-0000-0000DF2A0000}"/>
    <cellStyle name="콤마 [1] 2 4" xfId="9084" xr:uid="{00000000-0005-0000-0000-0000E02A0000}"/>
    <cellStyle name="콤마 [1] 2 5" xfId="9085" xr:uid="{00000000-0005-0000-0000-0000E12A0000}"/>
    <cellStyle name="콤마 [1] 2 6" xfId="9086" xr:uid="{00000000-0005-0000-0000-0000E22A0000}"/>
    <cellStyle name="콤마 [1] 2 7" xfId="9087" xr:uid="{00000000-0005-0000-0000-0000E32A0000}"/>
    <cellStyle name="콤마 [1] 2 8" xfId="9088" xr:uid="{00000000-0005-0000-0000-0000E42A0000}"/>
    <cellStyle name="콤마 [1] 2 9" xfId="9089" xr:uid="{00000000-0005-0000-0000-0000E52A0000}"/>
    <cellStyle name="콤마 [1] 20" xfId="9090" xr:uid="{00000000-0005-0000-0000-0000E62A0000}"/>
    <cellStyle name="콤마 [1] 21" xfId="9091" xr:uid="{00000000-0005-0000-0000-0000E72A0000}"/>
    <cellStyle name="콤마 [1] 22" xfId="9092" xr:uid="{00000000-0005-0000-0000-0000E82A0000}"/>
    <cellStyle name="콤마 [1] 23" xfId="9093" xr:uid="{00000000-0005-0000-0000-0000E92A0000}"/>
    <cellStyle name="콤마 [1] 24" xfId="9094" xr:uid="{00000000-0005-0000-0000-0000EA2A0000}"/>
    <cellStyle name="콤마 [1] 25" xfId="9095" xr:uid="{00000000-0005-0000-0000-0000EB2A0000}"/>
    <cellStyle name="콤마 [1] 26" xfId="9096" xr:uid="{00000000-0005-0000-0000-0000EC2A0000}"/>
    <cellStyle name="콤마 [1] 3" xfId="9097" xr:uid="{00000000-0005-0000-0000-0000ED2A0000}"/>
    <cellStyle name="콤마 [1] 3 2" xfId="9098" xr:uid="{00000000-0005-0000-0000-0000EE2A0000}"/>
    <cellStyle name="콤마 [1] 4" xfId="9099" xr:uid="{00000000-0005-0000-0000-0000EF2A0000}"/>
    <cellStyle name="콤마 [1] 5" xfId="9100" xr:uid="{00000000-0005-0000-0000-0000F02A0000}"/>
    <cellStyle name="콤마 [1] 6" xfId="9101" xr:uid="{00000000-0005-0000-0000-0000F12A0000}"/>
    <cellStyle name="콤마 [1] 7" xfId="9102" xr:uid="{00000000-0005-0000-0000-0000F22A0000}"/>
    <cellStyle name="콤마 [1] 8" xfId="9103" xr:uid="{00000000-0005-0000-0000-0000F32A0000}"/>
    <cellStyle name="콤마 [1] 9" xfId="9104" xr:uid="{00000000-0005-0000-0000-0000F42A0000}"/>
    <cellStyle name="콤마 [2]" xfId="9105" xr:uid="{00000000-0005-0000-0000-0000F52A0000}"/>
    <cellStyle name="콤마 [금액]" xfId="9106" xr:uid="{00000000-0005-0000-0000-0000F62A0000}"/>
    <cellStyle name="콤마 [소수]" xfId="9107" xr:uid="{00000000-0005-0000-0000-0000F72A0000}"/>
    <cellStyle name="콤마 [수량]" xfId="9108" xr:uid="{00000000-0005-0000-0000-0000F82A0000}"/>
    <cellStyle name="콤마 1" xfId="9109" xr:uid="{00000000-0005-0000-0000-0000F92A0000}"/>
    <cellStyle name="콤마[ ]" xfId="9110" xr:uid="{00000000-0005-0000-0000-0000FA2A0000}"/>
    <cellStyle name="콤마[ ] 2" xfId="9111" xr:uid="{00000000-0005-0000-0000-0000FB2A0000}"/>
    <cellStyle name="콤마[*]" xfId="9112" xr:uid="{00000000-0005-0000-0000-0000FC2A0000}"/>
    <cellStyle name="콤마[*] 2" xfId="9113" xr:uid="{00000000-0005-0000-0000-0000FD2A0000}"/>
    <cellStyle name="콤마[.]" xfId="9114" xr:uid="{00000000-0005-0000-0000-0000FE2A0000}"/>
    <cellStyle name="콤마[.] 2" xfId="9115" xr:uid="{00000000-0005-0000-0000-0000FF2A0000}"/>
    <cellStyle name="콤마[0]" xfId="9116" xr:uid="{00000000-0005-0000-0000-0000002B0000}"/>
    <cellStyle name="콤마[0] 10" xfId="9117" xr:uid="{00000000-0005-0000-0000-0000012B0000}"/>
    <cellStyle name="콤마[0] 11" xfId="9118" xr:uid="{00000000-0005-0000-0000-0000022B0000}"/>
    <cellStyle name="콤마[0] 12" xfId="9119" xr:uid="{00000000-0005-0000-0000-0000032B0000}"/>
    <cellStyle name="콤마[0] 13" xfId="9120" xr:uid="{00000000-0005-0000-0000-0000042B0000}"/>
    <cellStyle name="콤마[0] 14" xfId="9121" xr:uid="{00000000-0005-0000-0000-0000052B0000}"/>
    <cellStyle name="콤마[0] 15" xfId="9122" xr:uid="{00000000-0005-0000-0000-0000062B0000}"/>
    <cellStyle name="콤마[0] 16" xfId="9123" xr:uid="{00000000-0005-0000-0000-0000072B0000}"/>
    <cellStyle name="콤마[0] 17" xfId="9124" xr:uid="{00000000-0005-0000-0000-0000082B0000}"/>
    <cellStyle name="콤마[0] 18" xfId="9125" xr:uid="{00000000-0005-0000-0000-0000092B0000}"/>
    <cellStyle name="콤마[0] 19" xfId="9126" xr:uid="{00000000-0005-0000-0000-00000A2B0000}"/>
    <cellStyle name="콤마[0] 2" xfId="9127" xr:uid="{00000000-0005-0000-0000-00000B2B0000}"/>
    <cellStyle name="콤마[0] 20" xfId="9128" xr:uid="{00000000-0005-0000-0000-00000C2B0000}"/>
    <cellStyle name="콤마[0] 21" xfId="9129" xr:uid="{00000000-0005-0000-0000-00000D2B0000}"/>
    <cellStyle name="콤마[0] 22" xfId="9130" xr:uid="{00000000-0005-0000-0000-00000E2B0000}"/>
    <cellStyle name="콤마[0] 23" xfId="9131" xr:uid="{00000000-0005-0000-0000-00000F2B0000}"/>
    <cellStyle name="콤마[0] 24" xfId="9132" xr:uid="{00000000-0005-0000-0000-0000102B0000}"/>
    <cellStyle name="콤마[0] 25" xfId="9133" xr:uid="{00000000-0005-0000-0000-0000112B0000}"/>
    <cellStyle name="콤마[0] 26" xfId="9134" xr:uid="{00000000-0005-0000-0000-0000122B0000}"/>
    <cellStyle name="콤마[0] 27" xfId="9135" xr:uid="{00000000-0005-0000-0000-0000132B0000}"/>
    <cellStyle name="콤마[0] 28" xfId="9136" xr:uid="{00000000-0005-0000-0000-0000142B0000}"/>
    <cellStyle name="콤마[0] 29" xfId="9137" xr:uid="{00000000-0005-0000-0000-0000152B0000}"/>
    <cellStyle name="콤마[0] 3" xfId="9138" xr:uid="{00000000-0005-0000-0000-0000162B0000}"/>
    <cellStyle name="콤마[0] 30" xfId="9139" xr:uid="{00000000-0005-0000-0000-0000172B0000}"/>
    <cellStyle name="콤마[0] 31" xfId="9140" xr:uid="{00000000-0005-0000-0000-0000182B0000}"/>
    <cellStyle name="콤마[0] 32" xfId="9141" xr:uid="{00000000-0005-0000-0000-0000192B0000}"/>
    <cellStyle name="콤마[0] 33" xfId="9142" xr:uid="{00000000-0005-0000-0000-00001A2B0000}"/>
    <cellStyle name="콤마[0] 34" xfId="9143" xr:uid="{00000000-0005-0000-0000-00001B2B0000}"/>
    <cellStyle name="콤마[0] 35" xfId="9144" xr:uid="{00000000-0005-0000-0000-00001C2B0000}"/>
    <cellStyle name="콤마[0] 36" xfId="9145" xr:uid="{00000000-0005-0000-0000-00001D2B0000}"/>
    <cellStyle name="콤마[0] 37" xfId="9146" xr:uid="{00000000-0005-0000-0000-00001E2B0000}"/>
    <cellStyle name="콤마[0] 38" xfId="9147" xr:uid="{00000000-0005-0000-0000-00001F2B0000}"/>
    <cellStyle name="콤마[0] 39" xfId="9148" xr:uid="{00000000-0005-0000-0000-0000202B0000}"/>
    <cellStyle name="콤마[0] 4" xfId="9149" xr:uid="{00000000-0005-0000-0000-0000212B0000}"/>
    <cellStyle name="콤마[0] 4 2" xfId="9150" xr:uid="{00000000-0005-0000-0000-0000222B0000}"/>
    <cellStyle name="콤마[0] 4 3" xfId="9151" xr:uid="{00000000-0005-0000-0000-0000232B0000}"/>
    <cellStyle name="콤마[0] 4 4" xfId="9152" xr:uid="{00000000-0005-0000-0000-0000242B0000}"/>
    <cellStyle name="콤마[0] 4 5" xfId="9153" xr:uid="{00000000-0005-0000-0000-0000252B0000}"/>
    <cellStyle name="콤마[0] 4 6" xfId="9154" xr:uid="{00000000-0005-0000-0000-0000262B0000}"/>
    <cellStyle name="콤마[0] 4 7" xfId="9155" xr:uid="{00000000-0005-0000-0000-0000272B0000}"/>
    <cellStyle name="콤마[0] 40" xfId="9156" xr:uid="{00000000-0005-0000-0000-0000282B0000}"/>
    <cellStyle name="콤마[0] 41" xfId="9157" xr:uid="{00000000-0005-0000-0000-0000292B0000}"/>
    <cellStyle name="콤마[0] 5" xfId="9158" xr:uid="{00000000-0005-0000-0000-00002A2B0000}"/>
    <cellStyle name="콤마[0] 6" xfId="9159" xr:uid="{00000000-0005-0000-0000-00002B2B0000}"/>
    <cellStyle name="콤마[0] 7" xfId="9160" xr:uid="{00000000-0005-0000-0000-00002C2B0000}"/>
    <cellStyle name="콤마[0] 8" xfId="9161" xr:uid="{00000000-0005-0000-0000-00002D2B0000}"/>
    <cellStyle name="콤마[0] 9" xfId="9162" xr:uid="{00000000-0005-0000-0000-00002E2B0000}"/>
    <cellStyle name="콤마_    장비별연구개발비총괄표" xfId="9163" xr:uid="{00000000-0005-0000-0000-00002F2B0000}"/>
    <cellStyle name="콤마ꆸ[0]_2월 3주차" xfId="9164" xr:uid="{00000000-0005-0000-0000-0000302B0000}"/>
    <cellStyle name="통" xfId="9165" xr:uid="{00000000-0005-0000-0000-0000312B0000}"/>
    <cellStyle name="통 2" xfId="12083" xr:uid="{00000000-0005-0000-0000-0000322B0000}"/>
    <cellStyle name="통_01--실행예산내역(구미원호-ver10)_예산팀송부_4차" xfId="9166" xr:uid="{00000000-0005-0000-0000-0000332B0000}"/>
    <cellStyle name="통_02. 본실행예산내역(상무FINAL)-일괄비교용" xfId="9167" xr:uid="{00000000-0005-0000-0000-0000342B0000}"/>
    <cellStyle name="통_03__가설철콘내역_동빙고(081223)" xfId="9168" xr:uid="{00000000-0005-0000-0000-0000352B0000}"/>
    <cellStyle name="통_6-8실행" xfId="9169" xr:uid="{00000000-0005-0000-0000-0000362B0000}"/>
    <cellStyle name="통_6-8실행_원하도급대비표(파일)" xfId="9170" xr:uid="{00000000-0005-0000-0000-0000372B0000}"/>
    <cellStyle name="통_uz" xfId="9171" xr:uid="{00000000-0005-0000-0000-0000382B0000}"/>
    <cellStyle name="통_건축" xfId="9172" xr:uid="{00000000-0005-0000-0000-0000392B0000}"/>
    <cellStyle name="통_건축_원하도급대비표(파일)" xfId="9173" xr:uid="{00000000-0005-0000-0000-00003A2B0000}"/>
    <cellStyle name="통_경비투입현황(해운대중동)" xfId="9174" xr:uid="{00000000-0005-0000-0000-00003B2B0000}"/>
    <cellStyle name="통_단가DATA" xfId="9175" xr:uid="{00000000-0005-0000-0000-00003C2B0000}"/>
    <cellStyle name="통_도로수량" xfId="9176" xr:uid="{00000000-0005-0000-0000-00003D2B0000}"/>
    <cellStyle name="통_도로수량_토공사" xfId="9177" xr:uid="{00000000-0005-0000-0000-00003E2B0000}"/>
    <cellStyle name="통_매입세" xfId="9178" xr:uid="{00000000-0005-0000-0000-00003F2B0000}"/>
    <cellStyle name="통_매입세_원하도급대비표(파일)" xfId="9179" xr:uid="{00000000-0005-0000-0000-0000402B0000}"/>
    <cellStyle name="통_발산5,8단지내역서(기계)" xfId="9180" xr:uid="{00000000-0005-0000-0000-0000412B0000}"/>
    <cellStyle name="통_설변내역" xfId="9181" xr:uid="{00000000-0005-0000-0000-0000422B0000}"/>
    <cellStyle name="통_설변내역_설변내역" xfId="9182" xr:uid="{00000000-0005-0000-0000-0000432B0000}"/>
    <cellStyle name="통_설변내역_설변내역_설변내역" xfId="9183" xr:uid="{00000000-0005-0000-0000-0000442B0000}"/>
    <cellStyle name="통_설변내역_설변내역_설변내역_정산내역" xfId="9184" xr:uid="{00000000-0005-0000-0000-0000452B0000}"/>
    <cellStyle name="통_설변내역_설변내역_정산내역" xfId="9185" xr:uid="{00000000-0005-0000-0000-0000462B0000}"/>
    <cellStyle name="통_설변내역_설변내역_한강로설계변경0617" xfId="9186" xr:uid="{00000000-0005-0000-0000-0000472B0000}"/>
    <cellStyle name="통_설변내역_정산내역" xfId="9187" xr:uid="{00000000-0005-0000-0000-0000482B0000}"/>
    <cellStyle name="통_설변내역_한강로설계변경0617" xfId="9188" xr:uid="{00000000-0005-0000-0000-0000492B0000}"/>
    <cellStyle name="통_송도공사분석3" xfId="9189" xr:uid="{00000000-0005-0000-0000-00004A2B0000}"/>
    <cellStyle name="통_송도공사분석3_03__가설철콘내역_동빙고(081223)" xfId="9190" xr:uid="{00000000-0005-0000-0000-00004B2B0000}"/>
    <cellStyle name="통_송도공사분석3_토공사" xfId="9191" xr:uid="{00000000-0005-0000-0000-00004C2B0000}"/>
    <cellStyle name="통_실행대비시행결의현황" xfId="9192" xr:uid="{00000000-0005-0000-0000-00004D2B0000}"/>
    <cellStyle name="통_예산대비원가집행현황" xfId="9193" xr:uid="{00000000-0005-0000-0000-00004E2B0000}"/>
    <cellStyle name="통_원하도급대비표(파일)" xfId="9194" xr:uid="{00000000-0005-0000-0000-00004F2B0000}"/>
    <cellStyle name="통_입찰견적(놀이시설)-상봉동" xfId="9195" xr:uid="{00000000-0005-0000-0000-0000502B0000}"/>
    <cellStyle name="통_입찰견적(놀이시설)-상봉동_설변내역" xfId="9196" xr:uid="{00000000-0005-0000-0000-0000512B0000}"/>
    <cellStyle name="통_입찰견적(놀이시설)-상봉동_설변내역_설변내역" xfId="9197" xr:uid="{00000000-0005-0000-0000-0000522B0000}"/>
    <cellStyle name="통_입찰견적(놀이시설)-상봉동_설변내역_설변내역_설변내역" xfId="9198" xr:uid="{00000000-0005-0000-0000-0000532B0000}"/>
    <cellStyle name="통_입찰견적(놀이시설)-상봉동_설변내역_설변내역_설변내역_정산내역" xfId="9199" xr:uid="{00000000-0005-0000-0000-0000542B0000}"/>
    <cellStyle name="통_입찰견적(놀이시설)-상봉동_설변내역_설변내역_정산내역" xfId="9200" xr:uid="{00000000-0005-0000-0000-0000552B0000}"/>
    <cellStyle name="통_입찰견적(놀이시설)-상봉동_설변내역_설변내역_한강로설계변경0617" xfId="9201" xr:uid="{00000000-0005-0000-0000-0000562B0000}"/>
    <cellStyle name="통_입찰견적(놀이시설)-상봉동_설변내역_정산내역" xfId="9202" xr:uid="{00000000-0005-0000-0000-0000572B0000}"/>
    <cellStyle name="통_입찰견적(놀이시설)-상봉동_설변내역_한강로설계변경0617" xfId="9203" xr:uid="{00000000-0005-0000-0000-0000582B0000}"/>
    <cellStyle name="통_입찰견적(놀이시설)-상봉동_정산내역" xfId="9204" xr:uid="{00000000-0005-0000-0000-0000592B0000}"/>
    <cellStyle name="통_입찰견적(조경)-당산동(동부)" xfId="9205" xr:uid="{00000000-0005-0000-0000-00005A2B0000}"/>
    <cellStyle name="통_입찰견적(조경)-당산동(동부)_설변내역" xfId="9206" xr:uid="{00000000-0005-0000-0000-00005B2B0000}"/>
    <cellStyle name="통_입찰견적(조경)-당산동(동부)_설변내역_설변내역" xfId="9207" xr:uid="{00000000-0005-0000-0000-00005C2B0000}"/>
    <cellStyle name="통_입찰견적(조경)-당산동(동부)_설변내역_설변내역_설변내역" xfId="9208" xr:uid="{00000000-0005-0000-0000-00005D2B0000}"/>
    <cellStyle name="통_입찰견적(조경)-당산동(동부)_설변내역_설변내역_설변내역_정산내역" xfId="9209" xr:uid="{00000000-0005-0000-0000-00005E2B0000}"/>
    <cellStyle name="통_입찰견적(조경)-당산동(동부)_설변내역_설변내역_정산내역" xfId="9210" xr:uid="{00000000-0005-0000-0000-00005F2B0000}"/>
    <cellStyle name="통_입찰견적(조경)-당산동(동부)_설변내역_설변내역_한강로설계변경0617" xfId="9211" xr:uid="{00000000-0005-0000-0000-0000602B0000}"/>
    <cellStyle name="통_입찰견적(조경)-당산동(동부)_설변내역_정산내역" xfId="9212" xr:uid="{00000000-0005-0000-0000-0000612B0000}"/>
    <cellStyle name="통_입찰견적(조경)-당산동(동부)_설변내역_한강로설계변경0617" xfId="9213" xr:uid="{00000000-0005-0000-0000-0000622B0000}"/>
    <cellStyle name="통_입찰견적(조경)-당산동(동부)_정산내역" xfId="9214" xr:uid="{00000000-0005-0000-0000-0000632B0000}"/>
    <cellStyle name="통_입찰견적-가락동" xfId="9215" xr:uid="{00000000-0005-0000-0000-0000642B0000}"/>
    <cellStyle name="통_입찰견적-가락동_설변내역" xfId="9216" xr:uid="{00000000-0005-0000-0000-0000652B0000}"/>
    <cellStyle name="통_입찰견적-가락동_설변내역_설변내역" xfId="9217" xr:uid="{00000000-0005-0000-0000-0000662B0000}"/>
    <cellStyle name="통_입찰견적-가락동_설변내역_설변내역_설변내역" xfId="9218" xr:uid="{00000000-0005-0000-0000-0000672B0000}"/>
    <cellStyle name="통_입찰견적-가락동_설변내역_설변내역_설변내역_정산내역" xfId="9219" xr:uid="{00000000-0005-0000-0000-0000682B0000}"/>
    <cellStyle name="통_입찰견적-가락동_설변내역_설변내역_정산내역" xfId="9220" xr:uid="{00000000-0005-0000-0000-0000692B0000}"/>
    <cellStyle name="통_입찰견적-가락동_설변내역_설변내역_한강로설계변경0617" xfId="9221" xr:uid="{00000000-0005-0000-0000-00006A2B0000}"/>
    <cellStyle name="통_입찰견적-가락동_설변내역_정산내역" xfId="9222" xr:uid="{00000000-0005-0000-0000-00006B2B0000}"/>
    <cellStyle name="통_입찰견적-가락동_설변내역_한강로설계변경0617" xfId="9223" xr:uid="{00000000-0005-0000-0000-00006C2B0000}"/>
    <cellStyle name="통_입찰견적-가락동_정산내역" xfId="9224" xr:uid="{00000000-0005-0000-0000-00006D2B0000}"/>
    <cellStyle name="통_정보입력1" xfId="9225" xr:uid="{00000000-0005-0000-0000-00006E2B0000}"/>
    <cellStyle name="통_정산내역" xfId="9226" xr:uid="{00000000-0005-0000-0000-00006F2B0000}"/>
    <cellStyle name="통_토공사" xfId="9227" xr:uid="{00000000-0005-0000-0000-0000702B0000}"/>
    <cellStyle name="통_토목내역서" xfId="9228" xr:uid="{00000000-0005-0000-0000-0000712B0000}"/>
    <cellStyle name="통_토목내역서_설변내역" xfId="9229" xr:uid="{00000000-0005-0000-0000-0000722B0000}"/>
    <cellStyle name="통_토목내역서_설변내역_설변내역" xfId="9230" xr:uid="{00000000-0005-0000-0000-0000732B0000}"/>
    <cellStyle name="통_토목내역서_설변내역_설변내역_설변내역" xfId="9231" xr:uid="{00000000-0005-0000-0000-0000742B0000}"/>
    <cellStyle name="통_토목내역서_설변내역_설변내역_설변내역_정산내역" xfId="9232" xr:uid="{00000000-0005-0000-0000-0000752B0000}"/>
    <cellStyle name="통_토목내역서_설변내역_설변내역_정산내역" xfId="9233" xr:uid="{00000000-0005-0000-0000-0000762B0000}"/>
    <cellStyle name="통_토목내역서_설변내역_설변내역_한강로설계변경0617" xfId="9234" xr:uid="{00000000-0005-0000-0000-0000772B0000}"/>
    <cellStyle name="통_토목내역서_설변내역_정산내역" xfId="9235" xr:uid="{00000000-0005-0000-0000-0000782B0000}"/>
    <cellStyle name="통_토목내역서_설변내역_한강로설계변경0617" xfId="9236" xr:uid="{00000000-0005-0000-0000-0000792B0000}"/>
    <cellStyle name="통_토목내역서_입찰견적(놀이시설)-상봉동" xfId="9237" xr:uid="{00000000-0005-0000-0000-00007A2B0000}"/>
    <cellStyle name="통_토목내역서_입찰견적(놀이시설)-상봉동_설변내역" xfId="9238" xr:uid="{00000000-0005-0000-0000-00007B2B0000}"/>
    <cellStyle name="통_토목내역서_입찰견적(놀이시설)-상봉동_설변내역_설변내역" xfId="9239" xr:uid="{00000000-0005-0000-0000-00007C2B0000}"/>
    <cellStyle name="통_토목내역서_입찰견적(놀이시설)-상봉동_설변내역_설변내역_설변내역" xfId="9240" xr:uid="{00000000-0005-0000-0000-00007D2B0000}"/>
    <cellStyle name="통_토목내역서_입찰견적(놀이시설)-상봉동_설변내역_설변내역_설변내역_정산내역" xfId="9241" xr:uid="{00000000-0005-0000-0000-00007E2B0000}"/>
    <cellStyle name="통_토목내역서_입찰견적(놀이시설)-상봉동_설변내역_설변내역_정산내역" xfId="9242" xr:uid="{00000000-0005-0000-0000-00007F2B0000}"/>
    <cellStyle name="통_토목내역서_입찰견적(놀이시설)-상봉동_설변내역_설변내역_한강로설계변경0617" xfId="9243" xr:uid="{00000000-0005-0000-0000-0000802B0000}"/>
    <cellStyle name="통_토목내역서_입찰견적(놀이시설)-상봉동_설변내역_정산내역" xfId="9244" xr:uid="{00000000-0005-0000-0000-0000812B0000}"/>
    <cellStyle name="통_토목내역서_입찰견적(놀이시설)-상봉동_설변내역_한강로설계변경0617" xfId="9245" xr:uid="{00000000-0005-0000-0000-0000822B0000}"/>
    <cellStyle name="통_토목내역서_입찰견적(놀이시설)-상봉동_정산내역" xfId="9246" xr:uid="{00000000-0005-0000-0000-0000832B0000}"/>
    <cellStyle name="통_토목내역서_입찰견적(조경)-당산동(동부)" xfId="9247" xr:uid="{00000000-0005-0000-0000-0000842B0000}"/>
    <cellStyle name="통_토목내역서_입찰견적(조경)-당산동(동부)_설변내역" xfId="9248" xr:uid="{00000000-0005-0000-0000-0000852B0000}"/>
    <cellStyle name="통_토목내역서_입찰견적(조경)-당산동(동부)_설변내역_설변내역" xfId="9249" xr:uid="{00000000-0005-0000-0000-0000862B0000}"/>
    <cellStyle name="통_토목내역서_입찰견적(조경)-당산동(동부)_설변내역_설변내역_설변내역" xfId="9250" xr:uid="{00000000-0005-0000-0000-0000872B0000}"/>
    <cellStyle name="통_토목내역서_입찰견적(조경)-당산동(동부)_설변내역_설변내역_설변내역_정산내역" xfId="9251" xr:uid="{00000000-0005-0000-0000-0000882B0000}"/>
    <cellStyle name="통_토목내역서_입찰견적(조경)-당산동(동부)_설변내역_설변내역_정산내역" xfId="9252" xr:uid="{00000000-0005-0000-0000-0000892B0000}"/>
    <cellStyle name="통_토목내역서_입찰견적(조경)-당산동(동부)_설변내역_설변내역_한강로설계변경0617" xfId="9253" xr:uid="{00000000-0005-0000-0000-00008A2B0000}"/>
    <cellStyle name="통_토목내역서_입찰견적(조경)-당산동(동부)_설변내역_정산내역" xfId="9254" xr:uid="{00000000-0005-0000-0000-00008B2B0000}"/>
    <cellStyle name="통_토목내역서_입찰견적(조경)-당산동(동부)_설변내역_한강로설계변경0617" xfId="9255" xr:uid="{00000000-0005-0000-0000-00008C2B0000}"/>
    <cellStyle name="통_토목내역서_입찰견적(조경)-당산동(동부)_정산내역" xfId="9256" xr:uid="{00000000-0005-0000-0000-00008D2B0000}"/>
    <cellStyle name="통_토목내역서_입찰견적-가락동" xfId="9257" xr:uid="{00000000-0005-0000-0000-00008E2B0000}"/>
    <cellStyle name="통_토목내역서_입찰견적-가락동_설변내역" xfId="9258" xr:uid="{00000000-0005-0000-0000-00008F2B0000}"/>
    <cellStyle name="통_토목내역서_입찰견적-가락동_설변내역_설변내역" xfId="9259" xr:uid="{00000000-0005-0000-0000-0000902B0000}"/>
    <cellStyle name="통_토목내역서_입찰견적-가락동_설변내역_설변내역_설변내역" xfId="9260" xr:uid="{00000000-0005-0000-0000-0000912B0000}"/>
    <cellStyle name="통_토목내역서_입찰견적-가락동_설변내역_설변내역_설변내역_정산내역" xfId="9261" xr:uid="{00000000-0005-0000-0000-0000922B0000}"/>
    <cellStyle name="통_토목내역서_입찰견적-가락동_설변내역_설변내역_정산내역" xfId="9262" xr:uid="{00000000-0005-0000-0000-0000932B0000}"/>
    <cellStyle name="통_토목내역서_입찰견적-가락동_설변내역_설변내역_한강로설계변경0617" xfId="9263" xr:uid="{00000000-0005-0000-0000-0000942B0000}"/>
    <cellStyle name="통_토목내역서_입찰견적-가락동_설변내역_정산내역" xfId="9264" xr:uid="{00000000-0005-0000-0000-0000952B0000}"/>
    <cellStyle name="통_토목내역서_입찰견적-가락동_설변내역_한강로설계변경0617" xfId="9265" xr:uid="{00000000-0005-0000-0000-0000962B0000}"/>
    <cellStyle name="통_토목내역서_입찰견적-가락동_정산내역" xfId="9266" xr:uid="{00000000-0005-0000-0000-0000972B0000}"/>
    <cellStyle name="통_토목내역서_정산내역" xfId="9267" xr:uid="{00000000-0005-0000-0000-0000982B0000}"/>
    <cellStyle name="통_현공" xfId="9268" xr:uid="{00000000-0005-0000-0000-0000992B0000}"/>
    <cellStyle name="통_현공_원하도급대비표(파일)" xfId="9269" xr:uid="{00000000-0005-0000-0000-00009A2B0000}"/>
    <cellStyle name="통_현대건설_창호견적" xfId="9270" xr:uid="{00000000-0005-0000-0000-00009B2B0000}"/>
    <cellStyle name="통화 [" xfId="9271" xr:uid="{00000000-0005-0000-0000-00009C2B0000}"/>
    <cellStyle name="통화 [ 2" xfId="12084" xr:uid="{00000000-0005-0000-0000-00009D2B0000}"/>
    <cellStyle name="통화 [0]" xfId="12785" builtinId="7"/>
    <cellStyle name="통화 [0] 2" xfId="12789" xr:uid="{00000000-0005-0000-0000-00009F2B0000}"/>
    <cellStyle name="통화 [0㉝〸" xfId="9272" xr:uid="{00000000-0005-0000-0000-0000A02B0000}"/>
    <cellStyle name="烹拳 [0]_INQUIRY 康?眠柳 " xfId="12085" xr:uid="{00000000-0005-0000-0000-0000A12B0000}"/>
    <cellStyle name="烹拳_INQUIRY 康?眠柳 " xfId="12086" xr:uid="{00000000-0005-0000-0000-0000A22B0000}"/>
    <cellStyle name="퍼센트" xfId="9273" xr:uid="{00000000-0005-0000-0000-0000A32B0000}"/>
    <cellStyle name="퍼센트 10" xfId="9274" xr:uid="{00000000-0005-0000-0000-0000A42B0000}"/>
    <cellStyle name="퍼센트 11" xfId="9275" xr:uid="{00000000-0005-0000-0000-0000A52B0000}"/>
    <cellStyle name="퍼센트 12" xfId="9276" xr:uid="{00000000-0005-0000-0000-0000A62B0000}"/>
    <cellStyle name="퍼센트 13" xfId="9277" xr:uid="{00000000-0005-0000-0000-0000A72B0000}"/>
    <cellStyle name="퍼센트 14" xfId="9278" xr:uid="{00000000-0005-0000-0000-0000A82B0000}"/>
    <cellStyle name="퍼센트 15" xfId="9279" xr:uid="{00000000-0005-0000-0000-0000A92B0000}"/>
    <cellStyle name="퍼센트 16" xfId="9280" xr:uid="{00000000-0005-0000-0000-0000AA2B0000}"/>
    <cellStyle name="퍼센트 17" xfId="9281" xr:uid="{00000000-0005-0000-0000-0000AB2B0000}"/>
    <cellStyle name="퍼센트 18" xfId="9282" xr:uid="{00000000-0005-0000-0000-0000AC2B0000}"/>
    <cellStyle name="퍼센트 19" xfId="9283" xr:uid="{00000000-0005-0000-0000-0000AD2B0000}"/>
    <cellStyle name="퍼센트 2" xfId="9284" xr:uid="{00000000-0005-0000-0000-0000AE2B0000}"/>
    <cellStyle name="퍼센트 20" xfId="9285" xr:uid="{00000000-0005-0000-0000-0000AF2B0000}"/>
    <cellStyle name="퍼센트 21" xfId="9286" xr:uid="{00000000-0005-0000-0000-0000B02B0000}"/>
    <cellStyle name="퍼센트 22" xfId="9287" xr:uid="{00000000-0005-0000-0000-0000B12B0000}"/>
    <cellStyle name="퍼센트 23" xfId="9288" xr:uid="{00000000-0005-0000-0000-0000B22B0000}"/>
    <cellStyle name="퍼센트 24" xfId="9289" xr:uid="{00000000-0005-0000-0000-0000B32B0000}"/>
    <cellStyle name="퍼센트 25" xfId="9290" xr:uid="{00000000-0005-0000-0000-0000B42B0000}"/>
    <cellStyle name="퍼센트 26" xfId="9291" xr:uid="{00000000-0005-0000-0000-0000B52B0000}"/>
    <cellStyle name="퍼센트 27" xfId="9292" xr:uid="{00000000-0005-0000-0000-0000B62B0000}"/>
    <cellStyle name="퍼센트 28" xfId="9293" xr:uid="{00000000-0005-0000-0000-0000B72B0000}"/>
    <cellStyle name="퍼센트 29" xfId="9294" xr:uid="{00000000-0005-0000-0000-0000B82B0000}"/>
    <cellStyle name="퍼센트 3" xfId="9295" xr:uid="{00000000-0005-0000-0000-0000B92B0000}"/>
    <cellStyle name="퍼센트 30" xfId="9296" xr:uid="{00000000-0005-0000-0000-0000BA2B0000}"/>
    <cellStyle name="퍼센트 31" xfId="9297" xr:uid="{00000000-0005-0000-0000-0000BB2B0000}"/>
    <cellStyle name="퍼센트 32" xfId="9298" xr:uid="{00000000-0005-0000-0000-0000BC2B0000}"/>
    <cellStyle name="퍼센트 33" xfId="9299" xr:uid="{00000000-0005-0000-0000-0000BD2B0000}"/>
    <cellStyle name="퍼센트 34" xfId="9300" xr:uid="{00000000-0005-0000-0000-0000BE2B0000}"/>
    <cellStyle name="퍼센트 35" xfId="9301" xr:uid="{00000000-0005-0000-0000-0000BF2B0000}"/>
    <cellStyle name="퍼센트 36" xfId="9302" xr:uid="{00000000-0005-0000-0000-0000C02B0000}"/>
    <cellStyle name="퍼센트 37" xfId="9303" xr:uid="{00000000-0005-0000-0000-0000C12B0000}"/>
    <cellStyle name="퍼센트 38" xfId="9304" xr:uid="{00000000-0005-0000-0000-0000C22B0000}"/>
    <cellStyle name="퍼센트 39" xfId="9305" xr:uid="{00000000-0005-0000-0000-0000C32B0000}"/>
    <cellStyle name="퍼센트 4" xfId="9306" xr:uid="{00000000-0005-0000-0000-0000C42B0000}"/>
    <cellStyle name="퍼센트 4 2" xfId="9307" xr:uid="{00000000-0005-0000-0000-0000C52B0000}"/>
    <cellStyle name="퍼센트 4 3" xfId="9308" xr:uid="{00000000-0005-0000-0000-0000C62B0000}"/>
    <cellStyle name="퍼센트 4 4" xfId="9309" xr:uid="{00000000-0005-0000-0000-0000C72B0000}"/>
    <cellStyle name="퍼센트 4 5" xfId="9310" xr:uid="{00000000-0005-0000-0000-0000C82B0000}"/>
    <cellStyle name="퍼센트 4 6" xfId="9311" xr:uid="{00000000-0005-0000-0000-0000C92B0000}"/>
    <cellStyle name="퍼센트 4 7" xfId="9312" xr:uid="{00000000-0005-0000-0000-0000CA2B0000}"/>
    <cellStyle name="퍼센트 40" xfId="9313" xr:uid="{00000000-0005-0000-0000-0000CB2B0000}"/>
    <cellStyle name="퍼센트 41" xfId="9314" xr:uid="{00000000-0005-0000-0000-0000CC2B0000}"/>
    <cellStyle name="퍼센트 42" xfId="12087" xr:uid="{00000000-0005-0000-0000-0000CD2B0000}"/>
    <cellStyle name="퍼센트 5" xfId="9315" xr:uid="{00000000-0005-0000-0000-0000CE2B0000}"/>
    <cellStyle name="퍼센트 6" xfId="9316" xr:uid="{00000000-0005-0000-0000-0000CF2B0000}"/>
    <cellStyle name="퍼센트 7" xfId="9317" xr:uid="{00000000-0005-0000-0000-0000D02B0000}"/>
    <cellStyle name="퍼센트 8" xfId="9318" xr:uid="{00000000-0005-0000-0000-0000D12B0000}"/>
    <cellStyle name="퍼센트 9" xfId="9319" xr:uid="{00000000-0005-0000-0000-0000D22B0000}"/>
    <cellStyle name="평" xfId="9320" xr:uid="{00000000-0005-0000-0000-0000D32B0000}"/>
    <cellStyle name="평_1+030보강흄관여건보고" xfId="9321" xr:uid="{00000000-0005-0000-0000-0000D42B0000}"/>
    <cellStyle name="평_1+030보강흄관여건보고_시화5공구토공수량-전bj" xfId="9322" xr:uid="{00000000-0005-0000-0000-0000D52B0000}"/>
    <cellStyle name="평_1+030보강흄관여건보고_시화5공구토공수량-전bj_02.토공수량" xfId="9323" xr:uid="{00000000-0005-0000-0000-0000D62B0000}"/>
    <cellStyle name="평_1+030보강흄관여건보고_시화5공구토공수량-전bj_토취장절취운반집계" xfId="9324" xr:uid="{00000000-0005-0000-0000-0000D72B0000}"/>
    <cellStyle name="평_1+030보강흄관여건보고_시화5공구토공수량-전bj_토취장절취유용표" xfId="9325" xr:uid="{00000000-0005-0000-0000-0000D82B0000}"/>
    <cellStyle name="평_1+030보강흄관여건보고_연약지반깍기수량누락(변경)" xfId="9326" xr:uid="{00000000-0005-0000-0000-0000D92B0000}"/>
    <cellStyle name="평_1+030보강흄관여건보고_총괄배수공" xfId="9327" xr:uid="{00000000-0005-0000-0000-0000DA2B0000}"/>
    <cellStyle name="평_1+030보강흄관여건보고_총괄배수공_시화5공구토공수량-전bj" xfId="9328" xr:uid="{00000000-0005-0000-0000-0000DB2B0000}"/>
    <cellStyle name="평_1+030보강흄관여건보고_총괄배수공_시화5공구토공수량-전bj_02.토공수량" xfId="9329" xr:uid="{00000000-0005-0000-0000-0000DC2B0000}"/>
    <cellStyle name="평_1+030보강흄관여건보고_총괄배수공_시화5공구토공수량-전bj_토취장절취운반집계" xfId="9330" xr:uid="{00000000-0005-0000-0000-0000DD2B0000}"/>
    <cellStyle name="평_1+030보강흄관여건보고_총괄배수공_시화5공구토공수량-전bj_토취장절취유용표" xfId="9331" xr:uid="{00000000-0005-0000-0000-0000DE2B0000}"/>
    <cellStyle name="평_1+030보강흄관여건보고_총괄배수공_토공유용계획" xfId="9332" xr:uid="{00000000-0005-0000-0000-0000DF2B0000}"/>
    <cellStyle name="평_1+030보강흄관여건보고_총괄배수공_토공유용계획_02.토공수량" xfId="9333" xr:uid="{00000000-0005-0000-0000-0000E02B0000}"/>
    <cellStyle name="평_1+030보강흄관여건보고_총괄배수공_토공유용계획_토취장절취운반집계" xfId="9334" xr:uid="{00000000-0005-0000-0000-0000E12B0000}"/>
    <cellStyle name="평_1+030보강흄관여건보고_총괄배수공_토공유용계획_토취장절취유용표" xfId="9335" xr:uid="{00000000-0005-0000-0000-0000E22B0000}"/>
    <cellStyle name="평_1+030보강흄관여건보고_총괄토공" xfId="9336" xr:uid="{00000000-0005-0000-0000-0000E32B0000}"/>
    <cellStyle name="평_1+030보강흄관여건보고_총괄토공_1" xfId="9337" xr:uid="{00000000-0005-0000-0000-0000E42B0000}"/>
    <cellStyle name="평_1+030보강흄관여건보고_총괄토공_1_시화5공구토공수량-전bj" xfId="9338" xr:uid="{00000000-0005-0000-0000-0000E52B0000}"/>
    <cellStyle name="평_1+030보강흄관여건보고_총괄토공_1_시화5공구토공수량-전bj_02.토공수량" xfId="9339" xr:uid="{00000000-0005-0000-0000-0000E62B0000}"/>
    <cellStyle name="평_1+030보강흄관여건보고_총괄토공_1_시화5공구토공수량-전bj_토취장절취운반집계" xfId="9340" xr:uid="{00000000-0005-0000-0000-0000E72B0000}"/>
    <cellStyle name="평_1+030보강흄관여건보고_총괄토공_1_시화5공구토공수량-전bj_토취장절취유용표" xfId="9341" xr:uid="{00000000-0005-0000-0000-0000E82B0000}"/>
    <cellStyle name="평_1+030보강흄관여건보고_총괄토공_1_연약지반깍기수량누락(변경)" xfId="9342" xr:uid="{00000000-0005-0000-0000-0000E92B0000}"/>
    <cellStyle name="평_1+030보강흄관여건보고_총괄토공_1_연약지반깍기수량누락(변경)_시화5공구토공수량-전bj" xfId="9343" xr:uid="{00000000-0005-0000-0000-0000EA2B0000}"/>
    <cellStyle name="평_1+030보강흄관여건보고_총괄토공_1_연약지반깍기수량누락(변경)_시화5공구토공수량-전bj_02.토공수량" xfId="9344" xr:uid="{00000000-0005-0000-0000-0000EB2B0000}"/>
    <cellStyle name="평_1+030보강흄관여건보고_총괄토공_1_연약지반깍기수량누락(변경)_시화5공구토공수량-전bj_토취장절취운반집계" xfId="9345" xr:uid="{00000000-0005-0000-0000-0000EC2B0000}"/>
    <cellStyle name="평_1+030보강흄관여건보고_총괄토공_1_연약지반깍기수량누락(변경)_시화5공구토공수량-전bj_토취장절취유용표" xfId="9346" xr:uid="{00000000-0005-0000-0000-0000ED2B0000}"/>
    <cellStyle name="평_1+030보강흄관여건보고_총괄토공_1_연약지반깍기수량누락(변경)_토공유용계획" xfId="9347" xr:uid="{00000000-0005-0000-0000-0000EE2B0000}"/>
    <cellStyle name="평_1+030보강흄관여건보고_총괄토공_1_연약지반깍기수량누락(변경)_토공유용계획_02.토공수량" xfId="9348" xr:uid="{00000000-0005-0000-0000-0000EF2B0000}"/>
    <cellStyle name="평_1+030보강흄관여건보고_총괄토공_1_연약지반깍기수량누락(변경)_토공유용계획_토취장절취운반집계" xfId="9349" xr:uid="{00000000-0005-0000-0000-0000F02B0000}"/>
    <cellStyle name="평_1+030보강흄관여건보고_총괄토공_1_연약지반깍기수량누락(변경)_토공유용계획_토취장절취유용표" xfId="9350" xr:uid="{00000000-0005-0000-0000-0000F12B0000}"/>
    <cellStyle name="평_1+030보강흄관여건보고_총괄토공_1_토공유용계획" xfId="9351" xr:uid="{00000000-0005-0000-0000-0000F22B0000}"/>
    <cellStyle name="평_1+030보강흄관여건보고_총괄토공_1_토공유용계획_02.토공수량" xfId="9352" xr:uid="{00000000-0005-0000-0000-0000F32B0000}"/>
    <cellStyle name="평_1+030보강흄관여건보고_총괄토공_1_토공유용계획_토취장절취운반집계" xfId="9353" xr:uid="{00000000-0005-0000-0000-0000F42B0000}"/>
    <cellStyle name="평_1+030보강흄관여건보고_총괄토공_1_토공유용계획_토취장절취유용표" xfId="9354" xr:uid="{00000000-0005-0000-0000-0000F52B0000}"/>
    <cellStyle name="평_1+030보강흄관여건보고_토공유용계획" xfId="9355" xr:uid="{00000000-0005-0000-0000-0000F62B0000}"/>
    <cellStyle name="평_1+030보강흄관여건보고_토공유용계획_02.토공수량" xfId="9356" xr:uid="{00000000-0005-0000-0000-0000F72B0000}"/>
    <cellStyle name="평_1+030보강흄관여건보고_토공유용계획_토취장절취운반집계" xfId="9357" xr:uid="{00000000-0005-0000-0000-0000F82B0000}"/>
    <cellStyle name="평_1+030보강흄관여건보고_토공유용계획_토취장절취유용표" xfId="9358" xr:uid="{00000000-0005-0000-0000-0000F92B0000}"/>
    <cellStyle name="평_교대보호브럭당초" xfId="9359" xr:uid="{00000000-0005-0000-0000-0000FA2B0000}"/>
    <cellStyle name="평_교대보호브럭당초_시화5공구토공수량-전bj" xfId="9360" xr:uid="{00000000-0005-0000-0000-0000FB2B0000}"/>
    <cellStyle name="평_교대보호브럭당초_시화5공구토공수량-전bj_02.토공수량" xfId="9361" xr:uid="{00000000-0005-0000-0000-0000FC2B0000}"/>
    <cellStyle name="평_교대보호브럭당초_시화5공구토공수량-전bj_토취장절취운반집계" xfId="9362" xr:uid="{00000000-0005-0000-0000-0000FD2B0000}"/>
    <cellStyle name="평_교대보호브럭당초_시화5공구토공수량-전bj_토취장절취유용표" xfId="9363" xr:uid="{00000000-0005-0000-0000-0000FE2B0000}"/>
    <cellStyle name="평_교대보호브럭당초_연약지반깍기수량누락(변경)" xfId="9364" xr:uid="{00000000-0005-0000-0000-0000FF2B0000}"/>
    <cellStyle name="평_교대보호브럭당초_연약지반깍기수량누락(변경)_시화5공구토공수량-전bj" xfId="9365" xr:uid="{00000000-0005-0000-0000-0000002C0000}"/>
    <cellStyle name="평_교대보호브럭당초_연약지반깍기수량누락(변경)_시화5공구토공수량-전bj_02.토공수량" xfId="9366" xr:uid="{00000000-0005-0000-0000-0000012C0000}"/>
    <cellStyle name="평_교대보호브럭당초_연약지반깍기수량누락(변경)_시화5공구토공수량-전bj_토취장절취운반집계" xfId="9367" xr:uid="{00000000-0005-0000-0000-0000022C0000}"/>
    <cellStyle name="평_교대보호브럭당초_연약지반깍기수량누락(변경)_시화5공구토공수량-전bj_토취장절취유용표" xfId="9368" xr:uid="{00000000-0005-0000-0000-0000032C0000}"/>
    <cellStyle name="평_교대보호브럭당초_연약지반깍기수량누락(변경)_토공유용계획" xfId="9369" xr:uid="{00000000-0005-0000-0000-0000042C0000}"/>
    <cellStyle name="평_교대보호브럭당초_연약지반깍기수량누락(변경)_토공유용계획_02.토공수량" xfId="9370" xr:uid="{00000000-0005-0000-0000-0000052C0000}"/>
    <cellStyle name="평_교대보호브럭당초_연약지반깍기수량누락(변경)_토공유용계획_토취장절취운반집계" xfId="9371" xr:uid="{00000000-0005-0000-0000-0000062C0000}"/>
    <cellStyle name="평_교대보호브럭당초_연약지반깍기수량누락(변경)_토공유용계획_토취장절취유용표" xfId="9372" xr:uid="{00000000-0005-0000-0000-0000072C0000}"/>
    <cellStyle name="평_교대보호브럭당초_토공유용계획" xfId="9373" xr:uid="{00000000-0005-0000-0000-0000082C0000}"/>
    <cellStyle name="평_교대보호브럭당초_토공유용계획_02.토공수량" xfId="9374" xr:uid="{00000000-0005-0000-0000-0000092C0000}"/>
    <cellStyle name="평_교대보호브럭당초_토공유용계획_토취장절취운반집계" xfId="9375" xr:uid="{00000000-0005-0000-0000-00000A2C0000}"/>
    <cellStyle name="평_교대보호브럭당초_토공유용계획_토취장절취유용표" xfId="9376" xr:uid="{00000000-0005-0000-0000-00000B2C0000}"/>
    <cellStyle name="평_논산1교가시설(변경)" xfId="9377" xr:uid="{00000000-0005-0000-0000-00000C2C0000}"/>
    <cellStyle name="평_논산1교가시설(변경)_시화5공구토공수량-전bj" xfId="9378" xr:uid="{00000000-0005-0000-0000-00000D2C0000}"/>
    <cellStyle name="평_논산1교가시설(변경)_시화5공구토공수량-전bj_02.토공수량" xfId="9379" xr:uid="{00000000-0005-0000-0000-00000E2C0000}"/>
    <cellStyle name="평_논산1교가시설(변경)_시화5공구토공수량-전bj_토취장절취운반집계" xfId="9380" xr:uid="{00000000-0005-0000-0000-00000F2C0000}"/>
    <cellStyle name="평_논산1교가시설(변경)_시화5공구토공수량-전bj_토취장절취유용표" xfId="9381" xr:uid="{00000000-0005-0000-0000-0000102C0000}"/>
    <cellStyle name="평_논산1교가시설(변경)_연약지반깍기수량누락(변경)" xfId="9382" xr:uid="{00000000-0005-0000-0000-0000112C0000}"/>
    <cellStyle name="평_논산1교가시설(변경)_총괄배수공" xfId="9383" xr:uid="{00000000-0005-0000-0000-0000122C0000}"/>
    <cellStyle name="평_논산1교가시설(변경)_총괄배수공_시화5공구토공수량-전bj" xfId="9384" xr:uid="{00000000-0005-0000-0000-0000132C0000}"/>
    <cellStyle name="평_논산1교가시설(변경)_총괄배수공_시화5공구토공수량-전bj_02.토공수량" xfId="9385" xr:uid="{00000000-0005-0000-0000-0000142C0000}"/>
    <cellStyle name="평_논산1교가시설(변경)_총괄배수공_시화5공구토공수량-전bj_토취장절취운반집계" xfId="9386" xr:uid="{00000000-0005-0000-0000-0000152C0000}"/>
    <cellStyle name="평_논산1교가시설(변경)_총괄배수공_시화5공구토공수량-전bj_토취장절취유용표" xfId="9387" xr:uid="{00000000-0005-0000-0000-0000162C0000}"/>
    <cellStyle name="평_논산1교가시설(변경)_총괄배수공_토공유용계획" xfId="9388" xr:uid="{00000000-0005-0000-0000-0000172C0000}"/>
    <cellStyle name="평_논산1교가시설(변경)_총괄배수공_토공유용계획_02.토공수량" xfId="9389" xr:uid="{00000000-0005-0000-0000-0000182C0000}"/>
    <cellStyle name="평_논산1교가시설(변경)_총괄배수공_토공유용계획_토취장절취운반집계" xfId="9390" xr:uid="{00000000-0005-0000-0000-0000192C0000}"/>
    <cellStyle name="평_논산1교가시설(변경)_총괄배수공_토공유용계획_토취장절취유용표" xfId="9391" xr:uid="{00000000-0005-0000-0000-00001A2C0000}"/>
    <cellStyle name="평_논산1교가시설(변경)_총괄토공" xfId="9392" xr:uid="{00000000-0005-0000-0000-00001B2C0000}"/>
    <cellStyle name="평_논산1교가시설(변경)_총괄토공_시화5공구토공수량-전bj" xfId="9393" xr:uid="{00000000-0005-0000-0000-00001C2C0000}"/>
    <cellStyle name="평_논산1교가시설(변경)_총괄토공_시화5공구토공수량-전bj_02.토공수량" xfId="9394" xr:uid="{00000000-0005-0000-0000-00001D2C0000}"/>
    <cellStyle name="평_논산1교가시설(변경)_총괄토공_시화5공구토공수량-전bj_토취장절취운반집계" xfId="9395" xr:uid="{00000000-0005-0000-0000-00001E2C0000}"/>
    <cellStyle name="평_논산1교가시설(변경)_총괄토공_시화5공구토공수량-전bj_토취장절취유용표" xfId="9396" xr:uid="{00000000-0005-0000-0000-00001F2C0000}"/>
    <cellStyle name="평_논산1교가시설(변경)_총괄토공_연약지반깍기수량누락(변경)" xfId="9397" xr:uid="{00000000-0005-0000-0000-0000202C0000}"/>
    <cellStyle name="평_논산1교가시설(변경)_총괄토공_연약지반깍기수량누락(변경)_시화5공구토공수량-전bj" xfId="9398" xr:uid="{00000000-0005-0000-0000-0000212C0000}"/>
    <cellStyle name="평_논산1교가시설(변경)_총괄토공_연약지반깍기수량누락(변경)_시화5공구토공수량-전bj_02.토공수량" xfId="9399" xr:uid="{00000000-0005-0000-0000-0000222C0000}"/>
    <cellStyle name="평_논산1교가시설(변경)_총괄토공_연약지반깍기수량누락(변경)_시화5공구토공수량-전bj_토취장절취운반집계" xfId="9400" xr:uid="{00000000-0005-0000-0000-0000232C0000}"/>
    <cellStyle name="평_논산1교가시설(변경)_총괄토공_연약지반깍기수량누락(변경)_시화5공구토공수량-전bj_토취장절취유용표" xfId="9401" xr:uid="{00000000-0005-0000-0000-0000242C0000}"/>
    <cellStyle name="평_논산1교가시설(변경)_총괄토공_연약지반깍기수량누락(변경)_토공유용계획" xfId="9402" xr:uid="{00000000-0005-0000-0000-0000252C0000}"/>
    <cellStyle name="평_논산1교가시설(변경)_총괄토공_연약지반깍기수량누락(변경)_토공유용계획_02.토공수량" xfId="9403" xr:uid="{00000000-0005-0000-0000-0000262C0000}"/>
    <cellStyle name="평_논산1교가시설(변경)_총괄토공_연약지반깍기수량누락(변경)_토공유용계획_토취장절취운반집계" xfId="9404" xr:uid="{00000000-0005-0000-0000-0000272C0000}"/>
    <cellStyle name="평_논산1교가시설(변경)_총괄토공_연약지반깍기수량누락(변경)_토공유용계획_토취장절취유용표" xfId="9405" xr:uid="{00000000-0005-0000-0000-0000282C0000}"/>
    <cellStyle name="평_논산1교가시설(변경)_총괄토공_토공유용계획" xfId="9406" xr:uid="{00000000-0005-0000-0000-0000292C0000}"/>
    <cellStyle name="평_논산1교가시설(변경)_총괄토공_토공유용계획_02.토공수량" xfId="9407" xr:uid="{00000000-0005-0000-0000-00002A2C0000}"/>
    <cellStyle name="평_논산1교가시설(변경)_총괄토공_토공유용계획_토취장절취운반집계" xfId="9408" xr:uid="{00000000-0005-0000-0000-00002B2C0000}"/>
    <cellStyle name="평_논산1교가시설(변경)_총괄토공_토공유용계획_토취장절취유용표" xfId="9409" xr:uid="{00000000-0005-0000-0000-00002C2C0000}"/>
    <cellStyle name="평_논산1교가시설(변경)_토공유용계획" xfId="9410" xr:uid="{00000000-0005-0000-0000-00002D2C0000}"/>
    <cellStyle name="평_논산1교가시설(변경)_토공유용계획_02.토공수량" xfId="9411" xr:uid="{00000000-0005-0000-0000-00002E2C0000}"/>
    <cellStyle name="평_논산1교가시설(변경)_토공유용계획_토취장절취운반집계" xfId="9412" xr:uid="{00000000-0005-0000-0000-00002F2C0000}"/>
    <cellStyle name="평_논산1교가시설(변경)_토공유용계획_토취장절취유용표" xfId="9413" xr:uid="{00000000-0005-0000-0000-0000302C0000}"/>
    <cellStyle name="평_시화5공구토공수량-전bj" xfId="9414" xr:uid="{00000000-0005-0000-0000-0000312C0000}"/>
    <cellStyle name="평_시화5공구토공수량-전bj_02.토공수량" xfId="9415" xr:uid="{00000000-0005-0000-0000-0000322C0000}"/>
    <cellStyle name="평_시화5공구토공수량-전bj_토취장절취운반집계" xfId="9416" xr:uid="{00000000-0005-0000-0000-0000332C0000}"/>
    <cellStyle name="평_시화5공구토공수량-전bj_토취장절취유용표" xfId="9417" xr:uid="{00000000-0005-0000-0000-0000342C0000}"/>
    <cellStyle name="평_신규단가 적정성(6공구)" xfId="9418" xr:uid="{00000000-0005-0000-0000-0000352C0000}"/>
    <cellStyle name="평_신규단가 적정성(6공구)_시화5공구토공수량-전bj" xfId="9419" xr:uid="{00000000-0005-0000-0000-0000362C0000}"/>
    <cellStyle name="평_신규단가 적정성(6공구)_시화5공구토공수량-전bj_02.토공수량" xfId="9420" xr:uid="{00000000-0005-0000-0000-0000372C0000}"/>
    <cellStyle name="평_신규단가 적정성(6공구)_시화5공구토공수량-전bj_토취장절취운반집계" xfId="9421" xr:uid="{00000000-0005-0000-0000-0000382C0000}"/>
    <cellStyle name="평_신규단가 적정성(6공구)_시화5공구토공수량-전bj_토취장절취유용표" xfId="9422" xr:uid="{00000000-0005-0000-0000-0000392C0000}"/>
    <cellStyle name="평_신규단가 적정성(6공구)_연약지반깍기수량누락(변경)" xfId="9423" xr:uid="{00000000-0005-0000-0000-00003A2C0000}"/>
    <cellStyle name="평_신규단가 적정성(6공구)_연약지반깍기수량누락(변경)_시화5공구토공수량-전bj" xfId="9424" xr:uid="{00000000-0005-0000-0000-00003B2C0000}"/>
    <cellStyle name="평_신규단가 적정성(6공구)_연약지반깍기수량누락(변경)_시화5공구토공수량-전bj_02.토공수량" xfId="9425" xr:uid="{00000000-0005-0000-0000-00003C2C0000}"/>
    <cellStyle name="평_신규단가 적정성(6공구)_연약지반깍기수량누락(변경)_시화5공구토공수량-전bj_토취장절취운반집계" xfId="9426" xr:uid="{00000000-0005-0000-0000-00003D2C0000}"/>
    <cellStyle name="평_신규단가 적정성(6공구)_연약지반깍기수량누락(변경)_시화5공구토공수량-전bj_토취장절취유용표" xfId="9427" xr:uid="{00000000-0005-0000-0000-00003E2C0000}"/>
    <cellStyle name="평_신규단가 적정성(6공구)_연약지반깍기수량누락(변경)_토공유용계획" xfId="9428" xr:uid="{00000000-0005-0000-0000-00003F2C0000}"/>
    <cellStyle name="평_신규단가 적정성(6공구)_연약지반깍기수량누락(변경)_토공유용계획_02.토공수량" xfId="9429" xr:uid="{00000000-0005-0000-0000-0000402C0000}"/>
    <cellStyle name="평_신규단가 적정성(6공구)_연약지반깍기수량누락(변경)_토공유용계획_토취장절취운반집계" xfId="9430" xr:uid="{00000000-0005-0000-0000-0000412C0000}"/>
    <cellStyle name="평_신규단가 적정성(6공구)_연약지반깍기수량누락(변경)_토공유용계획_토취장절취유용표" xfId="9431" xr:uid="{00000000-0005-0000-0000-0000422C0000}"/>
    <cellStyle name="평_신규단가 적정성(6공구)_총괄배수공" xfId="9432" xr:uid="{00000000-0005-0000-0000-0000432C0000}"/>
    <cellStyle name="평_신규단가 적정성(6공구)_총괄배수공_시화5공구토공수량-전bj" xfId="9433" xr:uid="{00000000-0005-0000-0000-0000442C0000}"/>
    <cellStyle name="평_신규단가 적정성(6공구)_총괄배수공_시화5공구토공수량-전bj_02.토공수량" xfId="9434" xr:uid="{00000000-0005-0000-0000-0000452C0000}"/>
    <cellStyle name="평_신규단가 적정성(6공구)_총괄배수공_시화5공구토공수량-전bj_토취장절취운반집계" xfId="9435" xr:uid="{00000000-0005-0000-0000-0000462C0000}"/>
    <cellStyle name="평_신규단가 적정성(6공구)_총괄배수공_시화5공구토공수량-전bj_토취장절취유용표" xfId="9436" xr:uid="{00000000-0005-0000-0000-0000472C0000}"/>
    <cellStyle name="평_신규단가 적정성(6공구)_총괄배수공_토공유용계획" xfId="9437" xr:uid="{00000000-0005-0000-0000-0000482C0000}"/>
    <cellStyle name="평_신규단가 적정성(6공구)_총괄배수공_토공유용계획_02.토공수량" xfId="9438" xr:uid="{00000000-0005-0000-0000-0000492C0000}"/>
    <cellStyle name="평_신규단가 적정성(6공구)_총괄배수공_토공유용계획_토취장절취운반집계" xfId="9439" xr:uid="{00000000-0005-0000-0000-00004A2C0000}"/>
    <cellStyle name="평_신규단가 적정성(6공구)_총괄배수공_토공유용계획_토취장절취유용표" xfId="9440" xr:uid="{00000000-0005-0000-0000-00004B2C0000}"/>
    <cellStyle name="평_신규단가 적정성(6공구)_토공유용계획" xfId="9441" xr:uid="{00000000-0005-0000-0000-00004C2C0000}"/>
    <cellStyle name="평_신규단가 적정성(6공구)_토공유용계획_02.토공수량" xfId="9442" xr:uid="{00000000-0005-0000-0000-00004D2C0000}"/>
    <cellStyle name="평_신규단가 적정성(6공구)_토공유용계획_토취장절취운반집계" xfId="9443" xr:uid="{00000000-0005-0000-0000-00004E2C0000}"/>
    <cellStyle name="평_신규단가 적정성(6공구)_토공유용계획_토취장절취유용표" xfId="9444" xr:uid="{00000000-0005-0000-0000-00004F2C0000}"/>
    <cellStyle name="평_연약지반깍기수량누락(변경)" xfId="9445" xr:uid="{00000000-0005-0000-0000-0000502C0000}"/>
    <cellStyle name="평_채운철도교가시설변경여건" xfId="9446" xr:uid="{00000000-0005-0000-0000-0000512C0000}"/>
    <cellStyle name="평_채운철도교가시설변경여건_시화5공구토공수량-전bj" xfId="9447" xr:uid="{00000000-0005-0000-0000-0000522C0000}"/>
    <cellStyle name="평_채운철도교가시설변경여건_시화5공구토공수량-전bj_02.토공수량" xfId="9448" xr:uid="{00000000-0005-0000-0000-0000532C0000}"/>
    <cellStyle name="평_채운철도교가시설변경여건_시화5공구토공수량-전bj_토취장절취운반집계" xfId="9449" xr:uid="{00000000-0005-0000-0000-0000542C0000}"/>
    <cellStyle name="평_채운철도교가시설변경여건_시화5공구토공수량-전bj_토취장절취유용표" xfId="9450" xr:uid="{00000000-0005-0000-0000-0000552C0000}"/>
    <cellStyle name="평_채운철도교가시설변경여건_토공유용계획" xfId="9451" xr:uid="{00000000-0005-0000-0000-0000562C0000}"/>
    <cellStyle name="평_채운철도교가시설변경여건_토공유용계획_02.토공수량" xfId="9452" xr:uid="{00000000-0005-0000-0000-0000572C0000}"/>
    <cellStyle name="평_채운철도교가시설변경여건_토공유용계획_토취장절취운반집계" xfId="9453" xr:uid="{00000000-0005-0000-0000-0000582C0000}"/>
    <cellStyle name="평_채운철도교가시설변경여건_토공유용계획_토취장절취유용표" xfId="9454" xr:uid="{00000000-0005-0000-0000-0000592C0000}"/>
    <cellStyle name="평_총괄배수공" xfId="9455" xr:uid="{00000000-0005-0000-0000-00005A2C0000}"/>
    <cellStyle name="평_총괄배수공_1" xfId="9456" xr:uid="{00000000-0005-0000-0000-00005B2C0000}"/>
    <cellStyle name="평_총괄배수공_1_시화5공구토공수량-전bj" xfId="9457" xr:uid="{00000000-0005-0000-0000-00005C2C0000}"/>
    <cellStyle name="평_총괄배수공_1_시화5공구토공수량-전bj_02.토공수량" xfId="9458" xr:uid="{00000000-0005-0000-0000-00005D2C0000}"/>
    <cellStyle name="평_총괄배수공_1_시화5공구토공수량-전bj_토취장절취운반집계" xfId="9459" xr:uid="{00000000-0005-0000-0000-00005E2C0000}"/>
    <cellStyle name="평_총괄배수공_1_시화5공구토공수량-전bj_토취장절취유용표" xfId="9460" xr:uid="{00000000-0005-0000-0000-00005F2C0000}"/>
    <cellStyle name="평_총괄배수공_1_토공유용계획" xfId="9461" xr:uid="{00000000-0005-0000-0000-0000602C0000}"/>
    <cellStyle name="평_총괄배수공_1_토공유용계획_02.토공수량" xfId="9462" xr:uid="{00000000-0005-0000-0000-0000612C0000}"/>
    <cellStyle name="평_총괄배수공_1_토공유용계획_토취장절취운반집계" xfId="9463" xr:uid="{00000000-0005-0000-0000-0000622C0000}"/>
    <cellStyle name="평_총괄배수공_1_토공유용계획_토취장절취유용표" xfId="9464" xr:uid="{00000000-0005-0000-0000-0000632C0000}"/>
    <cellStyle name="평_총괄배수공_시화5공구토공수량-전bj" xfId="9465" xr:uid="{00000000-0005-0000-0000-0000642C0000}"/>
    <cellStyle name="평_총괄배수공_시화5공구토공수량-전bj_02.토공수량" xfId="9466" xr:uid="{00000000-0005-0000-0000-0000652C0000}"/>
    <cellStyle name="평_총괄배수공_시화5공구토공수량-전bj_토취장절취운반집계" xfId="9467" xr:uid="{00000000-0005-0000-0000-0000662C0000}"/>
    <cellStyle name="평_총괄배수공_시화5공구토공수량-전bj_토취장절취유용표" xfId="9468" xr:uid="{00000000-0005-0000-0000-0000672C0000}"/>
    <cellStyle name="평_총괄배수공_토공유용계획" xfId="9469" xr:uid="{00000000-0005-0000-0000-0000682C0000}"/>
    <cellStyle name="평_총괄배수공_토공유용계획_02.토공수량" xfId="9470" xr:uid="{00000000-0005-0000-0000-0000692C0000}"/>
    <cellStyle name="평_총괄배수공_토공유용계획_토취장절취운반집계" xfId="9471" xr:uid="{00000000-0005-0000-0000-00006A2C0000}"/>
    <cellStyle name="평_총괄배수공_토공유용계획_토취장절취유용표" xfId="9472" xr:uid="{00000000-0005-0000-0000-00006B2C0000}"/>
    <cellStyle name="평_총괄토공" xfId="9473" xr:uid="{00000000-0005-0000-0000-00006C2C0000}"/>
    <cellStyle name="평_총괄토공_1" xfId="9474" xr:uid="{00000000-0005-0000-0000-00006D2C0000}"/>
    <cellStyle name="평_총괄토공_1_시화5공구토공수량-전bj" xfId="9475" xr:uid="{00000000-0005-0000-0000-00006E2C0000}"/>
    <cellStyle name="평_총괄토공_1_시화5공구토공수량-전bj_02.토공수량" xfId="9476" xr:uid="{00000000-0005-0000-0000-00006F2C0000}"/>
    <cellStyle name="평_총괄토공_1_시화5공구토공수량-전bj_토취장절취운반집계" xfId="9477" xr:uid="{00000000-0005-0000-0000-0000702C0000}"/>
    <cellStyle name="평_총괄토공_1_시화5공구토공수량-전bj_토취장절취유용표" xfId="9478" xr:uid="{00000000-0005-0000-0000-0000712C0000}"/>
    <cellStyle name="평_총괄토공_1_연약지반깍기수량누락(변경)" xfId="9479" xr:uid="{00000000-0005-0000-0000-0000722C0000}"/>
    <cellStyle name="평_총괄토공_1_연약지반깍기수량누락(변경)_시화5공구토공수량-전bj" xfId="9480" xr:uid="{00000000-0005-0000-0000-0000732C0000}"/>
    <cellStyle name="평_총괄토공_1_연약지반깍기수량누락(변경)_시화5공구토공수량-전bj_02.토공수량" xfId="9481" xr:uid="{00000000-0005-0000-0000-0000742C0000}"/>
    <cellStyle name="평_총괄토공_1_연약지반깍기수량누락(변경)_시화5공구토공수량-전bj_토취장절취운반집계" xfId="9482" xr:uid="{00000000-0005-0000-0000-0000752C0000}"/>
    <cellStyle name="평_총괄토공_1_연약지반깍기수량누락(변경)_시화5공구토공수량-전bj_토취장절취유용표" xfId="9483" xr:uid="{00000000-0005-0000-0000-0000762C0000}"/>
    <cellStyle name="평_총괄토공_1_연약지반깍기수량누락(변경)_토공유용계획" xfId="9484" xr:uid="{00000000-0005-0000-0000-0000772C0000}"/>
    <cellStyle name="평_총괄토공_1_연약지반깍기수량누락(변경)_토공유용계획_02.토공수량" xfId="9485" xr:uid="{00000000-0005-0000-0000-0000782C0000}"/>
    <cellStyle name="평_총괄토공_1_연약지반깍기수량누락(변경)_토공유용계획_토취장절취운반집계" xfId="9486" xr:uid="{00000000-0005-0000-0000-0000792C0000}"/>
    <cellStyle name="평_총괄토공_1_연약지반깍기수량누락(변경)_토공유용계획_토취장절취유용표" xfId="9487" xr:uid="{00000000-0005-0000-0000-00007A2C0000}"/>
    <cellStyle name="평_총괄토공_1_토공유용계획" xfId="9488" xr:uid="{00000000-0005-0000-0000-00007B2C0000}"/>
    <cellStyle name="평_총괄토공_1_토공유용계획_02.토공수량" xfId="9489" xr:uid="{00000000-0005-0000-0000-00007C2C0000}"/>
    <cellStyle name="평_총괄토공_1_토공유용계획_토취장절취운반집계" xfId="9490" xr:uid="{00000000-0005-0000-0000-00007D2C0000}"/>
    <cellStyle name="평_총괄토공_1_토공유용계획_토취장절취유용표" xfId="9491" xr:uid="{00000000-0005-0000-0000-00007E2C0000}"/>
    <cellStyle name="평_토공유용계획" xfId="9492" xr:uid="{00000000-0005-0000-0000-00007F2C0000}"/>
    <cellStyle name="평_토공유용계획_02.토공수량" xfId="9493" xr:uid="{00000000-0005-0000-0000-0000802C0000}"/>
    <cellStyle name="평_토공유용계획_토취장절취운반집계" xfId="9494" xr:uid="{00000000-0005-0000-0000-0000812C0000}"/>
    <cellStyle name="평_토공유용계획_토취장절취유용표" xfId="9495" xr:uid="{00000000-0005-0000-0000-0000822C0000}"/>
    <cellStyle name="표" xfId="9496" xr:uid="{00000000-0005-0000-0000-0000832C0000}"/>
    <cellStyle name="표 2" xfId="12088" xr:uid="{00000000-0005-0000-0000-0000842C0000}"/>
    <cellStyle name="표_001.승인요청내역서(영종 PVC외부창호)_20100702" xfId="9497" xr:uid="{00000000-0005-0000-0000-0000852C0000}"/>
    <cellStyle name="표_001.승인요청내역서(영종 PVC창호)_20100618" xfId="9498" xr:uid="{00000000-0005-0000-0000-0000862C0000}"/>
    <cellStyle name="표_01--실행예산내역(구미원호-ver10)_예산팀송부_4차" xfId="9499" xr:uid="{00000000-0005-0000-0000-0000872C0000}"/>
    <cellStyle name="표_02. 본실행예산내역(상무FINAL)-일괄비교용" xfId="9500" xr:uid="{00000000-0005-0000-0000-0000882C0000}"/>
    <cellStyle name="표_03__가설철콘내역_동빙고(081223)" xfId="9501" xr:uid="{00000000-0005-0000-0000-0000892C0000}"/>
    <cellStyle name="표_100615 승인요청내역서(영종 PVC창호)" xfId="9502" xr:uid="{00000000-0005-0000-0000-00008A2C0000}"/>
    <cellStyle name="표_6-8실행" xfId="9503" xr:uid="{00000000-0005-0000-0000-00008B2C0000}"/>
    <cellStyle name="표_6-8실행_원하도급대비표(파일)" xfId="9504" xr:uid="{00000000-0005-0000-0000-00008C2C0000}"/>
    <cellStyle name="표_uz" xfId="9505" xr:uid="{00000000-0005-0000-0000-00008D2C0000}"/>
    <cellStyle name="표_건축" xfId="9506" xr:uid="{00000000-0005-0000-0000-00008E2C0000}"/>
    <cellStyle name="표_건축_원하도급대비표(파일)" xfId="9507" xr:uid="{00000000-0005-0000-0000-00008F2C0000}"/>
    <cellStyle name="표_경비투입현황(해운대중동)" xfId="9508" xr:uid="{00000000-0005-0000-0000-0000902C0000}"/>
    <cellStyle name="표_단가DATA" xfId="9509" xr:uid="{00000000-0005-0000-0000-0000912C0000}"/>
    <cellStyle name="표_대비표2" xfId="9510" xr:uid="{00000000-0005-0000-0000-0000922C0000}"/>
    <cellStyle name="표_대비표2_02. 본실행예산내역(상무FINAL)-일괄비교용" xfId="9511" xr:uid="{00000000-0005-0000-0000-0000932C0000}"/>
    <cellStyle name="표_대비표2_03__가설철콘내역_동빙고(081223)" xfId="9512" xr:uid="{00000000-0005-0000-0000-0000942C0000}"/>
    <cellStyle name="표_대비표2_단가DATA" xfId="9513" xr:uid="{00000000-0005-0000-0000-0000952C0000}"/>
    <cellStyle name="표_대비표2_정보입력1" xfId="9514" xr:uid="{00000000-0005-0000-0000-0000962C0000}"/>
    <cellStyle name="표_대비표2_토공사" xfId="9515" xr:uid="{00000000-0005-0000-0000-0000972C0000}"/>
    <cellStyle name="표_도로수량" xfId="9516" xr:uid="{00000000-0005-0000-0000-0000982C0000}"/>
    <cellStyle name="표_도로수량_토공사" xfId="9517" xr:uid="{00000000-0005-0000-0000-0000992C0000}"/>
    <cellStyle name="표_동별 집계 (2)" xfId="9518" xr:uid="{00000000-0005-0000-0000-00009A2C0000}"/>
    <cellStyle name="표_동별 집계 (2)_01--실행예산내역(구미원호-ver10)_예산팀송부_4차" xfId="9519" xr:uid="{00000000-0005-0000-0000-00009B2C0000}"/>
    <cellStyle name="표_동별 집계 (2)_02. 본실행예산내역(상무FINAL)-일괄비교용" xfId="9520" xr:uid="{00000000-0005-0000-0000-00009C2C0000}"/>
    <cellStyle name="표_동별 집계 (2)_03__가설철콘내역_동빙고(081223)" xfId="9521" xr:uid="{00000000-0005-0000-0000-00009D2C0000}"/>
    <cellStyle name="표_동별 집계 (2)_uz" xfId="9522" xr:uid="{00000000-0005-0000-0000-00009E2C0000}"/>
    <cellStyle name="표_동별 집계 (2)_단가DATA" xfId="9523" xr:uid="{00000000-0005-0000-0000-00009F2C0000}"/>
    <cellStyle name="표_동별 집계 (2)_정보입력1" xfId="9524" xr:uid="{00000000-0005-0000-0000-0000A02C0000}"/>
    <cellStyle name="표_동별 집계 (2)_토공사" xfId="9525" xr:uid="{00000000-0005-0000-0000-0000A12C0000}"/>
    <cellStyle name="표_매입세" xfId="9526" xr:uid="{00000000-0005-0000-0000-0000A22C0000}"/>
    <cellStyle name="표_매입세_원하도급대비표(파일)" xfId="9527" xr:uid="{00000000-0005-0000-0000-0000A32C0000}"/>
    <cellStyle name="표_발산5,8단지내역서(기계)" xfId="9528" xr:uid="{00000000-0005-0000-0000-0000A42C0000}"/>
    <cellStyle name="표_설변내역" xfId="9529" xr:uid="{00000000-0005-0000-0000-0000A52C0000}"/>
    <cellStyle name="표_설변내역_설변내역" xfId="9530" xr:uid="{00000000-0005-0000-0000-0000A62C0000}"/>
    <cellStyle name="표_설변내역_설변내역_설변내역" xfId="9531" xr:uid="{00000000-0005-0000-0000-0000A72C0000}"/>
    <cellStyle name="표_설변내역_설변내역_설변내역_정산내역" xfId="9532" xr:uid="{00000000-0005-0000-0000-0000A82C0000}"/>
    <cellStyle name="표_설변내역_설변내역_정산내역" xfId="9533" xr:uid="{00000000-0005-0000-0000-0000A92C0000}"/>
    <cellStyle name="표_설변내역_설변내역_한강로설계변경0617" xfId="9534" xr:uid="{00000000-0005-0000-0000-0000AA2C0000}"/>
    <cellStyle name="표_설변내역_정산내역" xfId="9535" xr:uid="{00000000-0005-0000-0000-0000AB2C0000}"/>
    <cellStyle name="표_설변내역_한강로설계변경0617" xfId="9536" xr:uid="{00000000-0005-0000-0000-0000AC2C0000}"/>
    <cellStyle name="표_송도공사분석3" xfId="9537" xr:uid="{00000000-0005-0000-0000-0000AD2C0000}"/>
    <cellStyle name="표_송도공사분석3_03__가설철콘내역_동빙고(081223)" xfId="9538" xr:uid="{00000000-0005-0000-0000-0000AE2C0000}"/>
    <cellStyle name="표_송도공사분석3_토공사" xfId="9539" xr:uid="{00000000-0005-0000-0000-0000AF2C0000}"/>
    <cellStyle name="표_실행대비시행결의현황" xfId="9540" xr:uid="{00000000-0005-0000-0000-0000B02C0000}"/>
    <cellStyle name="표_실행예산" xfId="9541" xr:uid="{00000000-0005-0000-0000-0000B12C0000}"/>
    <cellStyle name="표_실행예산_01--실행예산내역(구미원호-ver10)_예산팀송부_4차" xfId="9542" xr:uid="{00000000-0005-0000-0000-0000B22C0000}"/>
    <cellStyle name="표_실행예산_02. 본실행예산내역(상무FINAL)-일괄비교용" xfId="9543" xr:uid="{00000000-0005-0000-0000-0000B32C0000}"/>
    <cellStyle name="표_실행예산_03__가설철콘내역_동빙고(081223)" xfId="9544" xr:uid="{00000000-0005-0000-0000-0000B42C0000}"/>
    <cellStyle name="표_실행예산_uz" xfId="9545" xr:uid="{00000000-0005-0000-0000-0000B52C0000}"/>
    <cellStyle name="표_실행예산_단가DATA" xfId="9546" xr:uid="{00000000-0005-0000-0000-0000B62C0000}"/>
    <cellStyle name="표_실행예산_정보입력1" xfId="9547" xr:uid="{00000000-0005-0000-0000-0000B72C0000}"/>
    <cellStyle name="표_실행예산_토공사" xfId="9548" xr:uid="{00000000-0005-0000-0000-0000B82C0000}"/>
    <cellStyle name="표_예산대비원가집행현황" xfId="9549" xr:uid="{00000000-0005-0000-0000-0000B92C0000}"/>
    <cellStyle name="표_원하도급대비표(파일)" xfId="9550" xr:uid="{00000000-0005-0000-0000-0000BA2C0000}"/>
    <cellStyle name="표_입찰견적(놀이시설)-상봉동" xfId="9551" xr:uid="{00000000-0005-0000-0000-0000BB2C0000}"/>
    <cellStyle name="표_입찰견적(놀이시설)-상봉동_설변내역" xfId="9552" xr:uid="{00000000-0005-0000-0000-0000BC2C0000}"/>
    <cellStyle name="표_입찰견적(놀이시설)-상봉동_설변내역_설변내역" xfId="9553" xr:uid="{00000000-0005-0000-0000-0000BD2C0000}"/>
    <cellStyle name="표_입찰견적(놀이시설)-상봉동_설변내역_설변내역_설변내역" xfId="9554" xr:uid="{00000000-0005-0000-0000-0000BE2C0000}"/>
    <cellStyle name="표_입찰견적(놀이시설)-상봉동_설변내역_설변내역_설변내역_정산내역" xfId="9555" xr:uid="{00000000-0005-0000-0000-0000BF2C0000}"/>
    <cellStyle name="표_입찰견적(놀이시설)-상봉동_설변내역_설변내역_정산내역" xfId="9556" xr:uid="{00000000-0005-0000-0000-0000C02C0000}"/>
    <cellStyle name="표_입찰견적(놀이시설)-상봉동_설변내역_설변내역_한강로설계변경0617" xfId="9557" xr:uid="{00000000-0005-0000-0000-0000C12C0000}"/>
    <cellStyle name="표_입찰견적(놀이시설)-상봉동_설변내역_정산내역" xfId="9558" xr:uid="{00000000-0005-0000-0000-0000C22C0000}"/>
    <cellStyle name="표_입찰견적(놀이시설)-상봉동_설변내역_한강로설계변경0617" xfId="9559" xr:uid="{00000000-0005-0000-0000-0000C32C0000}"/>
    <cellStyle name="표_입찰견적(놀이시설)-상봉동_정산내역" xfId="9560" xr:uid="{00000000-0005-0000-0000-0000C42C0000}"/>
    <cellStyle name="표_입찰견적(조경)-당산동(동부)" xfId="9561" xr:uid="{00000000-0005-0000-0000-0000C52C0000}"/>
    <cellStyle name="표_입찰견적(조경)-당산동(동부)_설변내역" xfId="9562" xr:uid="{00000000-0005-0000-0000-0000C62C0000}"/>
    <cellStyle name="표_입찰견적(조경)-당산동(동부)_설변내역_설변내역" xfId="9563" xr:uid="{00000000-0005-0000-0000-0000C72C0000}"/>
    <cellStyle name="표_입찰견적(조경)-당산동(동부)_설변내역_설변내역_설변내역" xfId="9564" xr:uid="{00000000-0005-0000-0000-0000C82C0000}"/>
    <cellStyle name="표_입찰견적(조경)-당산동(동부)_설변내역_설변내역_설변내역_정산내역" xfId="9565" xr:uid="{00000000-0005-0000-0000-0000C92C0000}"/>
    <cellStyle name="표_입찰견적(조경)-당산동(동부)_설변내역_설변내역_정산내역" xfId="9566" xr:uid="{00000000-0005-0000-0000-0000CA2C0000}"/>
    <cellStyle name="표_입찰견적(조경)-당산동(동부)_설변내역_설변내역_한강로설계변경0617" xfId="9567" xr:uid="{00000000-0005-0000-0000-0000CB2C0000}"/>
    <cellStyle name="표_입찰견적(조경)-당산동(동부)_설변내역_정산내역" xfId="9568" xr:uid="{00000000-0005-0000-0000-0000CC2C0000}"/>
    <cellStyle name="표_입찰견적(조경)-당산동(동부)_설변내역_한강로설계변경0617" xfId="9569" xr:uid="{00000000-0005-0000-0000-0000CD2C0000}"/>
    <cellStyle name="표_입찰견적(조경)-당산동(동부)_정산내역" xfId="9570" xr:uid="{00000000-0005-0000-0000-0000CE2C0000}"/>
    <cellStyle name="표_입찰견적-가락동" xfId="9571" xr:uid="{00000000-0005-0000-0000-0000CF2C0000}"/>
    <cellStyle name="표_입찰견적-가락동_설변내역" xfId="9572" xr:uid="{00000000-0005-0000-0000-0000D02C0000}"/>
    <cellStyle name="표_입찰견적-가락동_설변내역_설변내역" xfId="9573" xr:uid="{00000000-0005-0000-0000-0000D12C0000}"/>
    <cellStyle name="표_입찰견적-가락동_설변내역_설변내역_설변내역" xfId="9574" xr:uid="{00000000-0005-0000-0000-0000D22C0000}"/>
    <cellStyle name="표_입찰견적-가락동_설변내역_설변내역_설변내역_정산내역" xfId="9575" xr:uid="{00000000-0005-0000-0000-0000D32C0000}"/>
    <cellStyle name="표_입찰견적-가락동_설변내역_설변내역_정산내역" xfId="9576" xr:uid="{00000000-0005-0000-0000-0000D42C0000}"/>
    <cellStyle name="표_입찰견적-가락동_설변내역_설변내역_한강로설계변경0617" xfId="9577" xr:uid="{00000000-0005-0000-0000-0000D52C0000}"/>
    <cellStyle name="표_입찰견적-가락동_설변내역_정산내역" xfId="9578" xr:uid="{00000000-0005-0000-0000-0000D62C0000}"/>
    <cellStyle name="표_입찰견적-가락동_설변내역_한강로설계변경0617" xfId="9579" xr:uid="{00000000-0005-0000-0000-0000D72C0000}"/>
    <cellStyle name="표_입찰견적-가락동_정산내역" xfId="9580" xr:uid="{00000000-0005-0000-0000-0000D82C0000}"/>
    <cellStyle name="표_정보입력1" xfId="9581" xr:uid="{00000000-0005-0000-0000-0000D92C0000}"/>
    <cellStyle name="표_정산내역" xfId="9582" xr:uid="{00000000-0005-0000-0000-0000DA2C0000}"/>
    <cellStyle name="표_토공사" xfId="9583" xr:uid="{00000000-0005-0000-0000-0000DB2C0000}"/>
    <cellStyle name="표_토목내역서" xfId="9584" xr:uid="{00000000-0005-0000-0000-0000DC2C0000}"/>
    <cellStyle name="표_토목내역서_설변내역" xfId="9585" xr:uid="{00000000-0005-0000-0000-0000DD2C0000}"/>
    <cellStyle name="표_토목내역서_설변내역_설변내역" xfId="9586" xr:uid="{00000000-0005-0000-0000-0000DE2C0000}"/>
    <cellStyle name="표_토목내역서_설변내역_설변내역_설변내역" xfId="9587" xr:uid="{00000000-0005-0000-0000-0000DF2C0000}"/>
    <cellStyle name="표_토목내역서_설변내역_설변내역_설변내역_정산내역" xfId="9588" xr:uid="{00000000-0005-0000-0000-0000E02C0000}"/>
    <cellStyle name="표_토목내역서_설변내역_설변내역_정산내역" xfId="9589" xr:uid="{00000000-0005-0000-0000-0000E12C0000}"/>
    <cellStyle name="표_토목내역서_설변내역_설변내역_한강로설계변경0617" xfId="9590" xr:uid="{00000000-0005-0000-0000-0000E22C0000}"/>
    <cellStyle name="표_토목내역서_설변내역_정산내역" xfId="9591" xr:uid="{00000000-0005-0000-0000-0000E32C0000}"/>
    <cellStyle name="표_토목내역서_설변내역_한강로설계변경0617" xfId="9592" xr:uid="{00000000-0005-0000-0000-0000E42C0000}"/>
    <cellStyle name="표_토목내역서_입찰견적(놀이시설)-상봉동" xfId="9593" xr:uid="{00000000-0005-0000-0000-0000E52C0000}"/>
    <cellStyle name="표_토목내역서_입찰견적(놀이시설)-상봉동_설변내역" xfId="9594" xr:uid="{00000000-0005-0000-0000-0000E62C0000}"/>
    <cellStyle name="표_토목내역서_입찰견적(놀이시설)-상봉동_설변내역_설변내역" xfId="9595" xr:uid="{00000000-0005-0000-0000-0000E72C0000}"/>
    <cellStyle name="표_토목내역서_입찰견적(놀이시설)-상봉동_설변내역_설변내역_설변내역" xfId="9596" xr:uid="{00000000-0005-0000-0000-0000E82C0000}"/>
    <cellStyle name="표_토목내역서_입찰견적(놀이시설)-상봉동_설변내역_설변내역_설변내역_정산내역" xfId="9597" xr:uid="{00000000-0005-0000-0000-0000E92C0000}"/>
    <cellStyle name="표_토목내역서_입찰견적(놀이시설)-상봉동_설변내역_설변내역_정산내역" xfId="9598" xr:uid="{00000000-0005-0000-0000-0000EA2C0000}"/>
    <cellStyle name="표_토목내역서_입찰견적(놀이시설)-상봉동_설변내역_설변내역_한강로설계변경0617" xfId="9599" xr:uid="{00000000-0005-0000-0000-0000EB2C0000}"/>
    <cellStyle name="표_토목내역서_입찰견적(놀이시설)-상봉동_설변내역_정산내역" xfId="9600" xr:uid="{00000000-0005-0000-0000-0000EC2C0000}"/>
    <cellStyle name="표_토목내역서_입찰견적(놀이시설)-상봉동_설변내역_한강로설계변경0617" xfId="9601" xr:uid="{00000000-0005-0000-0000-0000ED2C0000}"/>
    <cellStyle name="표_토목내역서_입찰견적(놀이시설)-상봉동_정산내역" xfId="9602" xr:uid="{00000000-0005-0000-0000-0000EE2C0000}"/>
    <cellStyle name="표_토목내역서_입찰견적(조경)-당산동(동부)" xfId="9603" xr:uid="{00000000-0005-0000-0000-0000EF2C0000}"/>
    <cellStyle name="표_토목내역서_입찰견적(조경)-당산동(동부)_설변내역" xfId="9604" xr:uid="{00000000-0005-0000-0000-0000F02C0000}"/>
    <cellStyle name="표_토목내역서_입찰견적(조경)-당산동(동부)_설변내역_설변내역" xfId="9605" xr:uid="{00000000-0005-0000-0000-0000F12C0000}"/>
    <cellStyle name="표_토목내역서_입찰견적(조경)-당산동(동부)_설변내역_설변내역_설변내역" xfId="9606" xr:uid="{00000000-0005-0000-0000-0000F22C0000}"/>
    <cellStyle name="표_토목내역서_입찰견적(조경)-당산동(동부)_설변내역_설변내역_설변내역_정산내역" xfId="9607" xr:uid="{00000000-0005-0000-0000-0000F32C0000}"/>
    <cellStyle name="표_토목내역서_입찰견적(조경)-당산동(동부)_설변내역_설변내역_정산내역" xfId="9608" xr:uid="{00000000-0005-0000-0000-0000F42C0000}"/>
    <cellStyle name="표_토목내역서_입찰견적(조경)-당산동(동부)_설변내역_설변내역_한강로설계변경0617" xfId="9609" xr:uid="{00000000-0005-0000-0000-0000F52C0000}"/>
    <cellStyle name="표_토목내역서_입찰견적(조경)-당산동(동부)_설변내역_정산내역" xfId="9610" xr:uid="{00000000-0005-0000-0000-0000F62C0000}"/>
    <cellStyle name="표_토목내역서_입찰견적(조경)-당산동(동부)_설변내역_한강로설계변경0617" xfId="9611" xr:uid="{00000000-0005-0000-0000-0000F72C0000}"/>
    <cellStyle name="표_토목내역서_입찰견적(조경)-당산동(동부)_정산내역" xfId="9612" xr:uid="{00000000-0005-0000-0000-0000F82C0000}"/>
    <cellStyle name="표_토목내역서_입찰견적-가락동" xfId="9613" xr:uid="{00000000-0005-0000-0000-0000F92C0000}"/>
    <cellStyle name="표_토목내역서_입찰견적-가락동_설변내역" xfId="9614" xr:uid="{00000000-0005-0000-0000-0000FA2C0000}"/>
    <cellStyle name="표_토목내역서_입찰견적-가락동_설변내역_설변내역" xfId="9615" xr:uid="{00000000-0005-0000-0000-0000FB2C0000}"/>
    <cellStyle name="표_토목내역서_입찰견적-가락동_설변내역_설변내역_설변내역" xfId="9616" xr:uid="{00000000-0005-0000-0000-0000FC2C0000}"/>
    <cellStyle name="표_토목내역서_입찰견적-가락동_설변내역_설변내역_설변내역_정산내역" xfId="9617" xr:uid="{00000000-0005-0000-0000-0000FD2C0000}"/>
    <cellStyle name="표_토목내역서_입찰견적-가락동_설변내역_설변내역_정산내역" xfId="9618" xr:uid="{00000000-0005-0000-0000-0000FE2C0000}"/>
    <cellStyle name="표_토목내역서_입찰견적-가락동_설변내역_설변내역_한강로설계변경0617" xfId="9619" xr:uid="{00000000-0005-0000-0000-0000FF2C0000}"/>
    <cellStyle name="표_토목내역서_입찰견적-가락동_설변내역_정산내역" xfId="9620" xr:uid="{00000000-0005-0000-0000-0000002D0000}"/>
    <cellStyle name="표_토목내역서_입찰견적-가락동_설변내역_한강로설계변경0617" xfId="9621" xr:uid="{00000000-0005-0000-0000-0000012D0000}"/>
    <cellStyle name="표_토목내역서_입찰견적-가락동_정산내역" xfId="9622" xr:uid="{00000000-0005-0000-0000-0000022D0000}"/>
    <cellStyle name="표_토목내역서_정산내역" xfId="9623" xr:uid="{00000000-0005-0000-0000-0000032D0000}"/>
    <cellStyle name="표_현공" xfId="9624" xr:uid="{00000000-0005-0000-0000-0000042D0000}"/>
    <cellStyle name="표_현공_원하도급대비표(파일)" xfId="9625" xr:uid="{00000000-0005-0000-0000-0000052D0000}"/>
    <cellStyle name="표_현대 남서울 견적서 최종 06.15(효선최종)" xfId="9626" xr:uid="{00000000-0005-0000-0000-0000062D0000}"/>
    <cellStyle name="표_현대 남서울 견적서 최종 07.05(동원최종)" xfId="9627" xr:uid="{00000000-0005-0000-0000-0000072D0000}"/>
    <cellStyle name="표10" xfId="9628" xr:uid="{00000000-0005-0000-0000-0000082D0000}"/>
    <cellStyle name="표13" xfId="9629" xr:uid="{00000000-0005-0000-0000-0000092D0000}"/>
    <cellStyle name="표내용" xfId="12089" xr:uid="{00000000-0005-0000-0000-00000A2D0000}"/>
    <cellStyle name="표머릿글(上)" xfId="9630" xr:uid="{00000000-0005-0000-0000-00000B2D0000}"/>
    <cellStyle name="표머릿글(上) 10" xfId="9631" xr:uid="{00000000-0005-0000-0000-00000C2D0000}"/>
    <cellStyle name="표머릿글(上) 11" xfId="9632" xr:uid="{00000000-0005-0000-0000-00000D2D0000}"/>
    <cellStyle name="표머릿글(上) 12" xfId="9633" xr:uid="{00000000-0005-0000-0000-00000E2D0000}"/>
    <cellStyle name="표머릿글(上) 13" xfId="9634" xr:uid="{00000000-0005-0000-0000-00000F2D0000}"/>
    <cellStyle name="표머릿글(上) 14" xfId="9635" xr:uid="{00000000-0005-0000-0000-0000102D0000}"/>
    <cellStyle name="표머릿글(上) 15" xfId="9636" xr:uid="{00000000-0005-0000-0000-0000112D0000}"/>
    <cellStyle name="표머릿글(上) 16" xfId="9637" xr:uid="{00000000-0005-0000-0000-0000122D0000}"/>
    <cellStyle name="표머릿글(上) 17" xfId="9638" xr:uid="{00000000-0005-0000-0000-0000132D0000}"/>
    <cellStyle name="표머릿글(上) 18" xfId="9639" xr:uid="{00000000-0005-0000-0000-0000142D0000}"/>
    <cellStyle name="표머릿글(上) 2" xfId="9640" xr:uid="{00000000-0005-0000-0000-0000152D0000}"/>
    <cellStyle name="표머릿글(上) 3" xfId="9641" xr:uid="{00000000-0005-0000-0000-0000162D0000}"/>
    <cellStyle name="표머릿글(上) 4" xfId="9642" xr:uid="{00000000-0005-0000-0000-0000172D0000}"/>
    <cellStyle name="표머릿글(上) 5" xfId="9643" xr:uid="{00000000-0005-0000-0000-0000182D0000}"/>
    <cellStyle name="표머릿글(上) 6" xfId="9644" xr:uid="{00000000-0005-0000-0000-0000192D0000}"/>
    <cellStyle name="표머릿글(上) 7" xfId="9645" xr:uid="{00000000-0005-0000-0000-00001A2D0000}"/>
    <cellStyle name="표머릿글(上) 8" xfId="9646" xr:uid="{00000000-0005-0000-0000-00001B2D0000}"/>
    <cellStyle name="표머릿글(上) 9" xfId="9647" xr:uid="{00000000-0005-0000-0000-00001C2D0000}"/>
    <cellStyle name="표머릿글(中)" xfId="9648" xr:uid="{00000000-0005-0000-0000-00001D2D0000}"/>
    <cellStyle name="표머릿글(下)" xfId="9649" xr:uid="{00000000-0005-0000-0000-00001E2D0000}"/>
    <cellStyle name="표수식" xfId="12090" xr:uid="{00000000-0005-0000-0000-00001F2D0000}"/>
    <cellStyle name="표준" xfId="0" builtinId="0"/>
    <cellStyle name="표준 10" xfId="9650" xr:uid="{00000000-0005-0000-0000-0000212D0000}"/>
    <cellStyle name="표준 10 2" xfId="12091" xr:uid="{00000000-0005-0000-0000-0000222D0000}"/>
    <cellStyle name="표준 105" xfId="12793" xr:uid="{00000000-0005-0000-0000-0000232D0000}"/>
    <cellStyle name="표준 11" xfId="9651" xr:uid="{00000000-0005-0000-0000-0000242D0000}"/>
    <cellStyle name="표준 11 2" xfId="12092" xr:uid="{00000000-0005-0000-0000-0000252D0000}"/>
    <cellStyle name="표준 12" xfId="9652" xr:uid="{00000000-0005-0000-0000-0000262D0000}"/>
    <cellStyle name="표준 12 2" xfId="12093" xr:uid="{00000000-0005-0000-0000-0000272D0000}"/>
    <cellStyle name="표준 13" xfId="9653" xr:uid="{00000000-0005-0000-0000-0000282D0000}"/>
    <cellStyle name="표준 13 2" xfId="12094" xr:uid="{00000000-0005-0000-0000-0000292D0000}"/>
    <cellStyle name="표준 14" xfId="9654" xr:uid="{00000000-0005-0000-0000-00002A2D0000}"/>
    <cellStyle name="표준 14 2" xfId="12095" xr:uid="{00000000-0005-0000-0000-00002B2D0000}"/>
    <cellStyle name="표준 15" xfId="9655" xr:uid="{00000000-0005-0000-0000-00002C2D0000}"/>
    <cellStyle name="표준 15 2" xfId="12096" xr:uid="{00000000-0005-0000-0000-00002D2D0000}"/>
    <cellStyle name="표준 16" xfId="9656" xr:uid="{00000000-0005-0000-0000-00002E2D0000}"/>
    <cellStyle name="표준 16 2" xfId="12097" xr:uid="{00000000-0005-0000-0000-00002F2D0000}"/>
    <cellStyle name="표준 17" xfId="12098" xr:uid="{00000000-0005-0000-0000-0000302D0000}"/>
    <cellStyle name="표준 18" xfId="12099" xr:uid="{00000000-0005-0000-0000-0000312D0000}"/>
    <cellStyle name="표준 19" xfId="12100" xr:uid="{00000000-0005-0000-0000-0000322D0000}"/>
    <cellStyle name="표준 2" xfId="12101" xr:uid="{00000000-0005-0000-0000-0000332D0000}"/>
    <cellStyle name="표준 2 10" xfId="9657" xr:uid="{00000000-0005-0000-0000-0000342D0000}"/>
    <cellStyle name="표준 2 10 2" xfId="12102" xr:uid="{00000000-0005-0000-0000-0000352D0000}"/>
    <cellStyle name="표준 2 11" xfId="9658" xr:uid="{00000000-0005-0000-0000-0000362D0000}"/>
    <cellStyle name="표준 2 11 2" xfId="12103" xr:uid="{00000000-0005-0000-0000-0000372D0000}"/>
    <cellStyle name="표준 2 12" xfId="9659" xr:uid="{00000000-0005-0000-0000-0000382D0000}"/>
    <cellStyle name="표준 2 12 2" xfId="12104" xr:uid="{00000000-0005-0000-0000-0000392D0000}"/>
    <cellStyle name="표준 2 13" xfId="9660" xr:uid="{00000000-0005-0000-0000-00003A2D0000}"/>
    <cellStyle name="표준 2 13 2" xfId="12105" xr:uid="{00000000-0005-0000-0000-00003B2D0000}"/>
    <cellStyle name="표준 2 14" xfId="9661" xr:uid="{00000000-0005-0000-0000-00003C2D0000}"/>
    <cellStyle name="표준 2 14 2" xfId="12106" xr:uid="{00000000-0005-0000-0000-00003D2D0000}"/>
    <cellStyle name="표준 2 15" xfId="9662" xr:uid="{00000000-0005-0000-0000-00003E2D0000}"/>
    <cellStyle name="표준 2 15 2" xfId="12107" xr:uid="{00000000-0005-0000-0000-00003F2D0000}"/>
    <cellStyle name="표준 2 16" xfId="9663" xr:uid="{00000000-0005-0000-0000-0000402D0000}"/>
    <cellStyle name="표준 2 16 2" xfId="12108" xr:uid="{00000000-0005-0000-0000-0000412D0000}"/>
    <cellStyle name="표준 2 17" xfId="9664" xr:uid="{00000000-0005-0000-0000-0000422D0000}"/>
    <cellStyle name="표준 2 17 2" xfId="12109" xr:uid="{00000000-0005-0000-0000-0000432D0000}"/>
    <cellStyle name="표준 2 18" xfId="9665" xr:uid="{00000000-0005-0000-0000-0000442D0000}"/>
    <cellStyle name="표준 2 18 2" xfId="12110" xr:uid="{00000000-0005-0000-0000-0000452D0000}"/>
    <cellStyle name="표준 2 19" xfId="9666" xr:uid="{00000000-0005-0000-0000-0000462D0000}"/>
    <cellStyle name="표준 2 19 2" xfId="12111" xr:uid="{00000000-0005-0000-0000-0000472D0000}"/>
    <cellStyle name="표준 2 2" xfId="9667" xr:uid="{00000000-0005-0000-0000-0000482D0000}"/>
    <cellStyle name="표준 2 2 2" xfId="12113" xr:uid="{00000000-0005-0000-0000-0000492D0000}"/>
    <cellStyle name="표준 2 2 3" xfId="12112" xr:uid="{00000000-0005-0000-0000-00004A2D0000}"/>
    <cellStyle name="표준 2 2_Gen부재풍하중_물량산정" xfId="12114" xr:uid="{00000000-0005-0000-0000-00004B2D0000}"/>
    <cellStyle name="표준 2 20" xfId="9668" xr:uid="{00000000-0005-0000-0000-00004C2D0000}"/>
    <cellStyle name="표준 2 20 2" xfId="12115" xr:uid="{00000000-0005-0000-0000-00004D2D0000}"/>
    <cellStyle name="표준 2 21" xfId="9669" xr:uid="{00000000-0005-0000-0000-00004E2D0000}"/>
    <cellStyle name="표준 2 22" xfId="9670" xr:uid="{00000000-0005-0000-0000-00004F2D0000}"/>
    <cellStyle name="표준 2 23" xfId="9671" xr:uid="{00000000-0005-0000-0000-0000502D0000}"/>
    <cellStyle name="표준 2 24" xfId="9672" xr:uid="{00000000-0005-0000-0000-0000512D0000}"/>
    <cellStyle name="표준 2 25" xfId="9673" xr:uid="{00000000-0005-0000-0000-0000522D0000}"/>
    <cellStyle name="표준 2 26" xfId="9674" xr:uid="{00000000-0005-0000-0000-0000532D0000}"/>
    <cellStyle name="표준 2 27" xfId="9675" xr:uid="{00000000-0005-0000-0000-0000542D0000}"/>
    <cellStyle name="표준 2 28" xfId="9676" xr:uid="{00000000-0005-0000-0000-0000552D0000}"/>
    <cellStyle name="표준 2 29" xfId="9677" xr:uid="{00000000-0005-0000-0000-0000562D0000}"/>
    <cellStyle name="표준 2 3" xfId="9678" xr:uid="{00000000-0005-0000-0000-0000572D0000}"/>
    <cellStyle name="표준 2 3 2" xfId="12116" xr:uid="{00000000-0005-0000-0000-0000582D0000}"/>
    <cellStyle name="표준 2 3 3" xfId="12792" xr:uid="{00000000-0005-0000-0000-0000592D0000}"/>
    <cellStyle name="표준 2 30" xfId="9679" xr:uid="{00000000-0005-0000-0000-00005A2D0000}"/>
    <cellStyle name="표준 2 31" xfId="9680" xr:uid="{00000000-0005-0000-0000-00005B2D0000}"/>
    <cellStyle name="표준 2 32" xfId="9681" xr:uid="{00000000-0005-0000-0000-00005C2D0000}"/>
    <cellStyle name="표준 2 33" xfId="9682" xr:uid="{00000000-0005-0000-0000-00005D2D0000}"/>
    <cellStyle name="표준 2 34" xfId="9683" xr:uid="{00000000-0005-0000-0000-00005E2D0000}"/>
    <cellStyle name="표준 2 35" xfId="9684" xr:uid="{00000000-0005-0000-0000-00005F2D0000}"/>
    <cellStyle name="표준 2 36" xfId="9685" xr:uid="{00000000-0005-0000-0000-0000602D0000}"/>
    <cellStyle name="표준 2 37" xfId="9686" xr:uid="{00000000-0005-0000-0000-0000612D0000}"/>
    <cellStyle name="표준 2 38" xfId="9687" xr:uid="{00000000-0005-0000-0000-0000622D0000}"/>
    <cellStyle name="표준 2 39" xfId="9688" xr:uid="{00000000-0005-0000-0000-0000632D0000}"/>
    <cellStyle name="표준 2 4" xfId="9689" xr:uid="{00000000-0005-0000-0000-0000642D0000}"/>
    <cellStyle name="표준 2 4 2" xfId="12117" xr:uid="{00000000-0005-0000-0000-0000652D0000}"/>
    <cellStyle name="표준 2 40" xfId="9690" xr:uid="{00000000-0005-0000-0000-0000662D0000}"/>
    <cellStyle name="표준 2 5" xfId="9691" xr:uid="{00000000-0005-0000-0000-0000672D0000}"/>
    <cellStyle name="표준 2 5 2" xfId="12118" xr:uid="{00000000-0005-0000-0000-0000682D0000}"/>
    <cellStyle name="표준 2 6" xfId="9692" xr:uid="{00000000-0005-0000-0000-0000692D0000}"/>
    <cellStyle name="표준 2 6 2" xfId="12119" xr:uid="{00000000-0005-0000-0000-00006A2D0000}"/>
    <cellStyle name="표준 2 7" xfId="9693" xr:uid="{00000000-0005-0000-0000-00006B2D0000}"/>
    <cellStyle name="표준 2 7 2" xfId="12120" xr:uid="{00000000-0005-0000-0000-00006C2D0000}"/>
    <cellStyle name="표준 2 8" xfId="9694" xr:uid="{00000000-0005-0000-0000-00006D2D0000}"/>
    <cellStyle name="표준 2 8 10" xfId="9695" xr:uid="{00000000-0005-0000-0000-00006E2D0000}"/>
    <cellStyle name="표준 2 8 11" xfId="9696" xr:uid="{00000000-0005-0000-0000-00006F2D0000}"/>
    <cellStyle name="표준 2 8 12" xfId="9697" xr:uid="{00000000-0005-0000-0000-0000702D0000}"/>
    <cellStyle name="표준 2 8 13" xfId="9698" xr:uid="{00000000-0005-0000-0000-0000712D0000}"/>
    <cellStyle name="표준 2 8 14" xfId="9699" xr:uid="{00000000-0005-0000-0000-0000722D0000}"/>
    <cellStyle name="표준 2 8 15" xfId="9700" xr:uid="{00000000-0005-0000-0000-0000732D0000}"/>
    <cellStyle name="표준 2 8 16" xfId="9701" xr:uid="{00000000-0005-0000-0000-0000742D0000}"/>
    <cellStyle name="표준 2 8 17" xfId="9702" xr:uid="{00000000-0005-0000-0000-0000752D0000}"/>
    <cellStyle name="표준 2 8 18" xfId="9703" xr:uid="{00000000-0005-0000-0000-0000762D0000}"/>
    <cellStyle name="표준 2 8 19" xfId="12121" xr:uid="{00000000-0005-0000-0000-0000772D0000}"/>
    <cellStyle name="표준 2 8 2" xfId="9704" xr:uid="{00000000-0005-0000-0000-0000782D0000}"/>
    <cellStyle name="표준 2 8 2 2" xfId="9705" xr:uid="{00000000-0005-0000-0000-0000792D0000}"/>
    <cellStyle name="표준 2 8 3" xfId="9706" xr:uid="{00000000-0005-0000-0000-00007A2D0000}"/>
    <cellStyle name="표준 2 8 4" xfId="9707" xr:uid="{00000000-0005-0000-0000-00007B2D0000}"/>
    <cellStyle name="표준 2 8 5" xfId="9708" xr:uid="{00000000-0005-0000-0000-00007C2D0000}"/>
    <cellStyle name="표준 2 8 6" xfId="9709" xr:uid="{00000000-0005-0000-0000-00007D2D0000}"/>
    <cellStyle name="표준 2 8 7" xfId="9710" xr:uid="{00000000-0005-0000-0000-00007E2D0000}"/>
    <cellStyle name="표준 2 8 8" xfId="9711" xr:uid="{00000000-0005-0000-0000-00007F2D0000}"/>
    <cellStyle name="표준 2 8 9" xfId="9712" xr:uid="{00000000-0005-0000-0000-0000802D0000}"/>
    <cellStyle name="표준 2 9" xfId="9713" xr:uid="{00000000-0005-0000-0000-0000812D0000}"/>
    <cellStyle name="표준 2 9 2" xfId="12122" xr:uid="{00000000-0005-0000-0000-0000822D0000}"/>
    <cellStyle name="표준 2_2.Load_PR01_20131113_문정일수정" xfId="12123" xr:uid="{00000000-0005-0000-0000-0000832D0000}"/>
    <cellStyle name="표준 20" xfId="12124" xr:uid="{00000000-0005-0000-0000-0000842D0000}"/>
    <cellStyle name="표준 21" xfId="12125" xr:uid="{00000000-0005-0000-0000-0000852D0000}"/>
    <cellStyle name="표준 22" xfId="12126" xr:uid="{00000000-0005-0000-0000-0000862D0000}"/>
    <cellStyle name="표준 23" xfId="12127" xr:uid="{00000000-0005-0000-0000-0000872D0000}"/>
    <cellStyle name="표준 24" xfId="12128" xr:uid="{00000000-0005-0000-0000-0000882D0000}"/>
    <cellStyle name="표준 25" xfId="12129" xr:uid="{00000000-0005-0000-0000-0000892D0000}"/>
    <cellStyle name="표준 26" xfId="12130" xr:uid="{00000000-0005-0000-0000-00008A2D0000}"/>
    <cellStyle name="표준 27" xfId="12131" xr:uid="{00000000-0005-0000-0000-00008B2D0000}"/>
    <cellStyle name="표준 27 10" xfId="12132" xr:uid="{00000000-0005-0000-0000-00008C2D0000}"/>
    <cellStyle name="표준 27 10 2" xfId="12133" xr:uid="{00000000-0005-0000-0000-00008D2D0000}"/>
    <cellStyle name="표준 27 11" xfId="12134" xr:uid="{00000000-0005-0000-0000-00008E2D0000}"/>
    <cellStyle name="표준 27 11 2" xfId="12135" xr:uid="{00000000-0005-0000-0000-00008F2D0000}"/>
    <cellStyle name="표준 27 12" xfId="12136" xr:uid="{00000000-0005-0000-0000-0000902D0000}"/>
    <cellStyle name="표준 27 12 2" xfId="12137" xr:uid="{00000000-0005-0000-0000-0000912D0000}"/>
    <cellStyle name="표준 27 13" xfId="12138" xr:uid="{00000000-0005-0000-0000-0000922D0000}"/>
    <cellStyle name="표준 27 13 2" xfId="12139" xr:uid="{00000000-0005-0000-0000-0000932D0000}"/>
    <cellStyle name="표준 27 14" xfId="12140" xr:uid="{00000000-0005-0000-0000-0000942D0000}"/>
    <cellStyle name="표준 27 14 2" xfId="12141" xr:uid="{00000000-0005-0000-0000-0000952D0000}"/>
    <cellStyle name="표준 27 15" xfId="12142" xr:uid="{00000000-0005-0000-0000-0000962D0000}"/>
    <cellStyle name="표준 27 15 2" xfId="12143" xr:uid="{00000000-0005-0000-0000-0000972D0000}"/>
    <cellStyle name="표준 27 16" xfId="12144" xr:uid="{00000000-0005-0000-0000-0000982D0000}"/>
    <cellStyle name="표준 27 16 2" xfId="12145" xr:uid="{00000000-0005-0000-0000-0000992D0000}"/>
    <cellStyle name="표준 27 17" xfId="12146" xr:uid="{00000000-0005-0000-0000-00009A2D0000}"/>
    <cellStyle name="표준 27 2" xfId="12147" xr:uid="{00000000-0005-0000-0000-00009B2D0000}"/>
    <cellStyle name="표준 27 2 2" xfId="12148" xr:uid="{00000000-0005-0000-0000-00009C2D0000}"/>
    <cellStyle name="표준 27 3" xfId="12149" xr:uid="{00000000-0005-0000-0000-00009D2D0000}"/>
    <cellStyle name="표준 27 3 2" xfId="12150" xr:uid="{00000000-0005-0000-0000-00009E2D0000}"/>
    <cellStyle name="표준 27 4" xfId="12151" xr:uid="{00000000-0005-0000-0000-00009F2D0000}"/>
    <cellStyle name="표준 27 4 2" xfId="12152" xr:uid="{00000000-0005-0000-0000-0000A02D0000}"/>
    <cellStyle name="표준 27 5" xfId="12153" xr:uid="{00000000-0005-0000-0000-0000A12D0000}"/>
    <cellStyle name="표준 27 5 2" xfId="12154" xr:uid="{00000000-0005-0000-0000-0000A22D0000}"/>
    <cellStyle name="표준 27 6" xfId="12155" xr:uid="{00000000-0005-0000-0000-0000A32D0000}"/>
    <cellStyle name="표준 27 6 2" xfId="12156" xr:uid="{00000000-0005-0000-0000-0000A42D0000}"/>
    <cellStyle name="표준 27 7" xfId="12157" xr:uid="{00000000-0005-0000-0000-0000A52D0000}"/>
    <cellStyle name="표준 27 7 2" xfId="12158" xr:uid="{00000000-0005-0000-0000-0000A62D0000}"/>
    <cellStyle name="표준 27 8" xfId="12159" xr:uid="{00000000-0005-0000-0000-0000A72D0000}"/>
    <cellStyle name="표준 27 8 2" xfId="12160" xr:uid="{00000000-0005-0000-0000-0000A82D0000}"/>
    <cellStyle name="표준 27 9" xfId="12161" xr:uid="{00000000-0005-0000-0000-0000A92D0000}"/>
    <cellStyle name="표준 27 9 2" xfId="12162" xr:uid="{00000000-0005-0000-0000-0000AA2D0000}"/>
    <cellStyle name="표준 27_2.Load_PR01_20131113_문정일수정" xfId="12163" xr:uid="{00000000-0005-0000-0000-0000AB2D0000}"/>
    <cellStyle name="표준 28" xfId="12164" xr:uid="{00000000-0005-0000-0000-0000AC2D0000}"/>
    <cellStyle name="표준 29" xfId="12165" xr:uid="{00000000-0005-0000-0000-0000AD2D0000}"/>
    <cellStyle name="표준 3" xfId="9714" xr:uid="{00000000-0005-0000-0000-0000AE2D0000}"/>
    <cellStyle name="표준 3 10" xfId="9715" xr:uid="{00000000-0005-0000-0000-0000AF2D0000}"/>
    <cellStyle name="표준 3 11" xfId="9716" xr:uid="{00000000-0005-0000-0000-0000B02D0000}"/>
    <cellStyle name="표준 3 12" xfId="9717" xr:uid="{00000000-0005-0000-0000-0000B12D0000}"/>
    <cellStyle name="표준 3 13" xfId="9718" xr:uid="{00000000-0005-0000-0000-0000B22D0000}"/>
    <cellStyle name="표준 3 14" xfId="9719" xr:uid="{00000000-0005-0000-0000-0000B32D0000}"/>
    <cellStyle name="표준 3 15" xfId="9720" xr:uid="{00000000-0005-0000-0000-0000B42D0000}"/>
    <cellStyle name="표준 3 16" xfId="9721" xr:uid="{00000000-0005-0000-0000-0000B52D0000}"/>
    <cellStyle name="표준 3 17" xfId="9722" xr:uid="{00000000-0005-0000-0000-0000B62D0000}"/>
    <cellStyle name="표준 3 18" xfId="9723" xr:uid="{00000000-0005-0000-0000-0000B72D0000}"/>
    <cellStyle name="표준 3 19" xfId="9724" xr:uid="{00000000-0005-0000-0000-0000B82D0000}"/>
    <cellStyle name="표준 3 2" xfId="9725" xr:uid="{00000000-0005-0000-0000-0000B92D0000}"/>
    <cellStyle name="표준 3 20" xfId="9726" xr:uid="{00000000-0005-0000-0000-0000BA2D0000}"/>
    <cellStyle name="표준 3 21" xfId="9727" xr:uid="{00000000-0005-0000-0000-0000BB2D0000}"/>
    <cellStyle name="표준 3 22" xfId="9728" xr:uid="{00000000-0005-0000-0000-0000BC2D0000}"/>
    <cellStyle name="표준 3 23" xfId="9729" xr:uid="{00000000-0005-0000-0000-0000BD2D0000}"/>
    <cellStyle name="표준 3 24" xfId="9730" xr:uid="{00000000-0005-0000-0000-0000BE2D0000}"/>
    <cellStyle name="표준 3 25" xfId="9731" xr:uid="{00000000-0005-0000-0000-0000BF2D0000}"/>
    <cellStyle name="표준 3 26" xfId="9732" xr:uid="{00000000-0005-0000-0000-0000C02D0000}"/>
    <cellStyle name="표준 3 27" xfId="9733" xr:uid="{00000000-0005-0000-0000-0000C12D0000}"/>
    <cellStyle name="표준 3 28" xfId="9734" xr:uid="{00000000-0005-0000-0000-0000C22D0000}"/>
    <cellStyle name="표준 3 29" xfId="9735" xr:uid="{00000000-0005-0000-0000-0000C32D0000}"/>
    <cellStyle name="표준 3 3" xfId="9736" xr:uid="{00000000-0005-0000-0000-0000C42D0000}"/>
    <cellStyle name="표준 3 3 10" xfId="12168" xr:uid="{00000000-0005-0000-0000-0000C52D0000}"/>
    <cellStyle name="표준 3 3 10 2" xfId="12169" xr:uid="{00000000-0005-0000-0000-0000C62D0000}"/>
    <cellStyle name="표준 3 3 11" xfId="12170" xr:uid="{00000000-0005-0000-0000-0000C72D0000}"/>
    <cellStyle name="표준 3 3 11 2" xfId="12171" xr:uid="{00000000-0005-0000-0000-0000C82D0000}"/>
    <cellStyle name="표준 3 3 12" xfId="12172" xr:uid="{00000000-0005-0000-0000-0000C92D0000}"/>
    <cellStyle name="표준 3 3 12 2" xfId="12173" xr:uid="{00000000-0005-0000-0000-0000CA2D0000}"/>
    <cellStyle name="표준 3 3 13" xfId="12174" xr:uid="{00000000-0005-0000-0000-0000CB2D0000}"/>
    <cellStyle name="표준 3 3 13 2" xfId="12175" xr:uid="{00000000-0005-0000-0000-0000CC2D0000}"/>
    <cellStyle name="표준 3 3 14" xfId="12176" xr:uid="{00000000-0005-0000-0000-0000CD2D0000}"/>
    <cellStyle name="표준 3 3 14 2" xfId="12177" xr:uid="{00000000-0005-0000-0000-0000CE2D0000}"/>
    <cellStyle name="표준 3 3 15" xfId="12178" xr:uid="{00000000-0005-0000-0000-0000CF2D0000}"/>
    <cellStyle name="표준 3 3 15 2" xfId="12179" xr:uid="{00000000-0005-0000-0000-0000D02D0000}"/>
    <cellStyle name="표준 3 3 16" xfId="12180" xr:uid="{00000000-0005-0000-0000-0000D12D0000}"/>
    <cellStyle name="표준 3 3 16 2" xfId="12181" xr:uid="{00000000-0005-0000-0000-0000D22D0000}"/>
    <cellStyle name="표준 3 3 17" xfId="12182" xr:uid="{00000000-0005-0000-0000-0000D32D0000}"/>
    <cellStyle name="표준 3 3 18" xfId="12167" xr:uid="{00000000-0005-0000-0000-0000D42D0000}"/>
    <cellStyle name="표준 3 3 2" xfId="12183" xr:uid="{00000000-0005-0000-0000-0000D52D0000}"/>
    <cellStyle name="표준 3 3 2 2" xfId="12184" xr:uid="{00000000-0005-0000-0000-0000D62D0000}"/>
    <cellStyle name="표준 3 3 3" xfId="12185" xr:uid="{00000000-0005-0000-0000-0000D72D0000}"/>
    <cellStyle name="표준 3 3 3 2" xfId="12186" xr:uid="{00000000-0005-0000-0000-0000D82D0000}"/>
    <cellStyle name="표준 3 3 4" xfId="12187" xr:uid="{00000000-0005-0000-0000-0000D92D0000}"/>
    <cellStyle name="표준 3 3 4 2" xfId="12188" xr:uid="{00000000-0005-0000-0000-0000DA2D0000}"/>
    <cellStyle name="표준 3 3 5" xfId="12189" xr:uid="{00000000-0005-0000-0000-0000DB2D0000}"/>
    <cellStyle name="표준 3 3 5 2" xfId="12190" xr:uid="{00000000-0005-0000-0000-0000DC2D0000}"/>
    <cellStyle name="표준 3 3 6" xfId="12191" xr:uid="{00000000-0005-0000-0000-0000DD2D0000}"/>
    <cellStyle name="표준 3 3 6 2" xfId="12192" xr:uid="{00000000-0005-0000-0000-0000DE2D0000}"/>
    <cellStyle name="표준 3 3 7" xfId="12193" xr:uid="{00000000-0005-0000-0000-0000DF2D0000}"/>
    <cellStyle name="표준 3 3 7 2" xfId="12194" xr:uid="{00000000-0005-0000-0000-0000E02D0000}"/>
    <cellStyle name="표준 3 3 8" xfId="12195" xr:uid="{00000000-0005-0000-0000-0000E12D0000}"/>
    <cellStyle name="표준 3 3 8 2" xfId="12196" xr:uid="{00000000-0005-0000-0000-0000E22D0000}"/>
    <cellStyle name="표준 3 3 9" xfId="12197" xr:uid="{00000000-0005-0000-0000-0000E32D0000}"/>
    <cellStyle name="표준 3 3 9 2" xfId="12198" xr:uid="{00000000-0005-0000-0000-0000E42D0000}"/>
    <cellStyle name="표준 3 3_2.Load_PR01_20131113_문정일수정" xfId="12199" xr:uid="{00000000-0005-0000-0000-0000E52D0000}"/>
    <cellStyle name="표준 3 30" xfId="9737" xr:uid="{00000000-0005-0000-0000-0000E62D0000}"/>
    <cellStyle name="표준 3 31" xfId="9738" xr:uid="{00000000-0005-0000-0000-0000E72D0000}"/>
    <cellStyle name="표준 3 32" xfId="12166" xr:uid="{00000000-0005-0000-0000-0000E82D0000}"/>
    <cellStyle name="표준 3 33" xfId="12302" xr:uid="{00000000-0005-0000-0000-0000E92D0000}"/>
    <cellStyle name="표준 3 4" xfId="9739" xr:uid="{00000000-0005-0000-0000-0000EA2D0000}"/>
    <cellStyle name="표준 3 5" xfId="9740" xr:uid="{00000000-0005-0000-0000-0000EB2D0000}"/>
    <cellStyle name="표준 3 6" xfId="9741" xr:uid="{00000000-0005-0000-0000-0000EC2D0000}"/>
    <cellStyle name="표준 3 7" xfId="9742" xr:uid="{00000000-0005-0000-0000-0000ED2D0000}"/>
    <cellStyle name="표준 3 8" xfId="9743" xr:uid="{00000000-0005-0000-0000-0000EE2D0000}"/>
    <cellStyle name="표준 3 9" xfId="9744" xr:uid="{00000000-0005-0000-0000-0000EF2D0000}"/>
    <cellStyle name="표준 3_Sheet2" xfId="12200" xr:uid="{00000000-0005-0000-0000-0000F02D0000}"/>
    <cellStyle name="표준 30" xfId="12201" xr:uid="{00000000-0005-0000-0000-0000F12D0000}"/>
    <cellStyle name="표준 31" xfId="12202" xr:uid="{00000000-0005-0000-0000-0000F22D0000}"/>
    <cellStyle name="표준 32" xfId="12203" xr:uid="{00000000-0005-0000-0000-0000F32D0000}"/>
    <cellStyle name="표준 33" xfId="12204" xr:uid="{00000000-0005-0000-0000-0000F42D0000}"/>
    <cellStyle name="표준 34" xfId="10515" xr:uid="{00000000-0005-0000-0000-0000F52D0000}"/>
    <cellStyle name="표준 35" xfId="12205" xr:uid="{00000000-0005-0000-0000-0000F62D0000}"/>
    <cellStyle name="표준 36" xfId="12206" xr:uid="{00000000-0005-0000-0000-0000F72D0000}"/>
    <cellStyle name="표준 37" xfId="12207" xr:uid="{00000000-0005-0000-0000-0000F82D0000}"/>
    <cellStyle name="표준 38" xfId="12208" xr:uid="{00000000-0005-0000-0000-0000F92D0000}"/>
    <cellStyle name="표준 39" xfId="12257" xr:uid="{00000000-0005-0000-0000-0000FA2D0000}"/>
    <cellStyle name="표준 39 2" xfId="12259" xr:uid="{00000000-0005-0000-0000-0000FB2D0000}"/>
    <cellStyle name="표준 39 2 2" xfId="12266" xr:uid="{00000000-0005-0000-0000-0000FC2D0000}"/>
    <cellStyle name="표준 39 2 2 2" xfId="12278" xr:uid="{00000000-0005-0000-0000-0000FD2D0000}"/>
    <cellStyle name="표준 39 2 2 2 2" xfId="12326" xr:uid="{00000000-0005-0000-0000-0000FE2D0000}"/>
    <cellStyle name="표준 39 2 2 2 2 2" xfId="12374" xr:uid="{00000000-0005-0000-0000-0000FF2D0000}"/>
    <cellStyle name="표준 39 2 2 2 2 2 2" xfId="12474" xr:uid="{00000000-0005-0000-0000-0000002E0000}"/>
    <cellStyle name="표준 39 2 2 2 2 3" xfId="12426" xr:uid="{00000000-0005-0000-0000-0000012E0000}"/>
    <cellStyle name="표준 39 2 2 2 3" xfId="12350" xr:uid="{00000000-0005-0000-0000-0000022E0000}"/>
    <cellStyle name="표준 39 2 2 2 3 2" xfId="12450" xr:uid="{00000000-0005-0000-0000-0000032E0000}"/>
    <cellStyle name="표준 39 2 2 2 4" xfId="12402" xr:uid="{00000000-0005-0000-0000-0000042E0000}"/>
    <cellStyle name="표준 39 2 2 3" xfId="12314" xr:uid="{00000000-0005-0000-0000-0000052E0000}"/>
    <cellStyle name="표준 39 2 2 3 2" xfId="12362" xr:uid="{00000000-0005-0000-0000-0000062E0000}"/>
    <cellStyle name="표준 39 2 2 3 2 2" xfId="12462" xr:uid="{00000000-0005-0000-0000-0000072E0000}"/>
    <cellStyle name="표준 39 2 2 3 3" xfId="12414" xr:uid="{00000000-0005-0000-0000-0000082E0000}"/>
    <cellStyle name="표준 39 2 2 4" xfId="12338" xr:uid="{00000000-0005-0000-0000-0000092E0000}"/>
    <cellStyle name="표준 39 2 2 4 2" xfId="12438" xr:uid="{00000000-0005-0000-0000-00000A2E0000}"/>
    <cellStyle name="표준 39 2 2 5" xfId="12390" xr:uid="{00000000-0005-0000-0000-00000B2E0000}"/>
    <cellStyle name="표준 39 2 3" xfId="12271" xr:uid="{00000000-0005-0000-0000-00000C2E0000}"/>
    <cellStyle name="표준 39 2 3 2" xfId="12319" xr:uid="{00000000-0005-0000-0000-00000D2E0000}"/>
    <cellStyle name="표준 39 2 3 2 2" xfId="12367" xr:uid="{00000000-0005-0000-0000-00000E2E0000}"/>
    <cellStyle name="표준 39 2 3 2 2 2" xfId="12467" xr:uid="{00000000-0005-0000-0000-00000F2E0000}"/>
    <cellStyle name="표준 39 2 3 2 3" xfId="12419" xr:uid="{00000000-0005-0000-0000-0000102E0000}"/>
    <cellStyle name="표준 39 2 3 3" xfId="12343" xr:uid="{00000000-0005-0000-0000-0000112E0000}"/>
    <cellStyle name="표준 39 2 3 3 2" xfId="12443" xr:uid="{00000000-0005-0000-0000-0000122E0000}"/>
    <cellStyle name="표준 39 2 3 4" xfId="12395" xr:uid="{00000000-0005-0000-0000-0000132E0000}"/>
    <cellStyle name="표준 39 2 4" xfId="12307" xr:uid="{00000000-0005-0000-0000-0000142E0000}"/>
    <cellStyle name="표준 39 2 4 2" xfId="12355" xr:uid="{00000000-0005-0000-0000-0000152E0000}"/>
    <cellStyle name="표준 39 2 4 2 2" xfId="12455" xr:uid="{00000000-0005-0000-0000-0000162E0000}"/>
    <cellStyle name="표준 39 2 4 3" xfId="12407" xr:uid="{00000000-0005-0000-0000-0000172E0000}"/>
    <cellStyle name="표준 39 2 5" xfId="12331" xr:uid="{00000000-0005-0000-0000-0000182E0000}"/>
    <cellStyle name="표준 39 2 5 2" xfId="12431" xr:uid="{00000000-0005-0000-0000-0000192E0000}"/>
    <cellStyle name="표준 39 2 6" xfId="12383" xr:uid="{00000000-0005-0000-0000-00001A2E0000}"/>
    <cellStyle name="표준 39 3" xfId="12263" xr:uid="{00000000-0005-0000-0000-00001B2E0000}"/>
    <cellStyle name="표준 39 3 2" xfId="12275" xr:uid="{00000000-0005-0000-0000-00001C2E0000}"/>
    <cellStyle name="표준 39 3 2 2" xfId="12323" xr:uid="{00000000-0005-0000-0000-00001D2E0000}"/>
    <cellStyle name="표준 39 3 2 2 2" xfId="12371" xr:uid="{00000000-0005-0000-0000-00001E2E0000}"/>
    <cellStyle name="표준 39 3 2 2 2 2" xfId="12471" xr:uid="{00000000-0005-0000-0000-00001F2E0000}"/>
    <cellStyle name="표준 39 3 2 2 3" xfId="12423" xr:uid="{00000000-0005-0000-0000-0000202E0000}"/>
    <cellStyle name="표준 39 3 2 3" xfId="12347" xr:uid="{00000000-0005-0000-0000-0000212E0000}"/>
    <cellStyle name="표준 39 3 2 3 2" xfId="12447" xr:uid="{00000000-0005-0000-0000-0000222E0000}"/>
    <cellStyle name="표준 39 3 2 4" xfId="12399" xr:uid="{00000000-0005-0000-0000-0000232E0000}"/>
    <cellStyle name="표준 39 3 3" xfId="12311" xr:uid="{00000000-0005-0000-0000-0000242E0000}"/>
    <cellStyle name="표준 39 3 3 2" xfId="12359" xr:uid="{00000000-0005-0000-0000-0000252E0000}"/>
    <cellStyle name="표준 39 3 3 2 2" xfId="12459" xr:uid="{00000000-0005-0000-0000-0000262E0000}"/>
    <cellStyle name="표준 39 3 3 3" xfId="12411" xr:uid="{00000000-0005-0000-0000-0000272E0000}"/>
    <cellStyle name="표준 39 3 4" xfId="12335" xr:uid="{00000000-0005-0000-0000-0000282E0000}"/>
    <cellStyle name="표준 39 3 4 2" xfId="12435" xr:uid="{00000000-0005-0000-0000-0000292E0000}"/>
    <cellStyle name="표준 39 3 5" xfId="12387" xr:uid="{00000000-0005-0000-0000-00002A2E0000}"/>
    <cellStyle name="표준 39 4" xfId="12269" xr:uid="{00000000-0005-0000-0000-00002B2E0000}"/>
    <cellStyle name="표준 39 4 2" xfId="12317" xr:uid="{00000000-0005-0000-0000-00002C2E0000}"/>
    <cellStyle name="표준 39 4 2 2" xfId="12365" xr:uid="{00000000-0005-0000-0000-00002D2E0000}"/>
    <cellStyle name="표준 39 4 2 2 2" xfId="12465" xr:uid="{00000000-0005-0000-0000-00002E2E0000}"/>
    <cellStyle name="표준 39 4 2 3" xfId="12417" xr:uid="{00000000-0005-0000-0000-00002F2E0000}"/>
    <cellStyle name="표준 39 4 3" xfId="12341" xr:uid="{00000000-0005-0000-0000-0000302E0000}"/>
    <cellStyle name="표준 39 4 3 2" xfId="12441" xr:uid="{00000000-0005-0000-0000-0000312E0000}"/>
    <cellStyle name="표준 39 4 4" xfId="12393" xr:uid="{00000000-0005-0000-0000-0000322E0000}"/>
    <cellStyle name="표준 39 5" xfId="12305" xr:uid="{00000000-0005-0000-0000-0000332E0000}"/>
    <cellStyle name="표준 39 5 2" xfId="12353" xr:uid="{00000000-0005-0000-0000-0000342E0000}"/>
    <cellStyle name="표준 39 5 2 2" xfId="12453" xr:uid="{00000000-0005-0000-0000-0000352E0000}"/>
    <cellStyle name="표준 39 5 3" xfId="12405" xr:uid="{00000000-0005-0000-0000-0000362E0000}"/>
    <cellStyle name="표준 39 6" xfId="12329" xr:uid="{00000000-0005-0000-0000-0000372E0000}"/>
    <cellStyle name="표준 39 6 2" xfId="12429" xr:uid="{00000000-0005-0000-0000-0000382E0000}"/>
    <cellStyle name="표준 39 7" xfId="12381" xr:uid="{00000000-0005-0000-0000-0000392E0000}"/>
    <cellStyle name="표준 4" xfId="9745" xr:uid="{00000000-0005-0000-0000-00003A2E0000}"/>
    <cellStyle name="표준 4 2" xfId="9746" xr:uid="{00000000-0005-0000-0000-00003B2E0000}"/>
    <cellStyle name="표준 4 3" xfId="12210" xr:uid="{00000000-0005-0000-0000-00003C2E0000}"/>
    <cellStyle name="표준 4 3 10" xfId="12211" xr:uid="{00000000-0005-0000-0000-00003D2E0000}"/>
    <cellStyle name="표준 4 3 10 2" xfId="12212" xr:uid="{00000000-0005-0000-0000-00003E2E0000}"/>
    <cellStyle name="표준 4 3 11" xfId="12213" xr:uid="{00000000-0005-0000-0000-00003F2E0000}"/>
    <cellStyle name="표준 4 3 11 2" xfId="12214" xr:uid="{00000000-0005-0000-0000-0000402E0000}"/>
    <cellStyle name="표준 4 3 12" xfId="12215" xr:uid="{00000000-0005-0000-0000-0000412E0000}"/>
    <cellStyle name="표준 4 3 12 2" xfId="12216" xr:uid="{00000000-0005-0000-0000-0000422E0000}"/>
    <cellStyle name="표준 4 3 13" xfId="12217" xr:uid="{00000000-0005-0000-0000-0000432E0000}"/>
    <cellStyle name="표준 4 3 13 2" xfId="12218" xr:uid="{00000000-0005-0000-0000-0000442E0000}"/>
    <cellStyle name="표준 4 3 14" xfId="12219" xr:uid="{00000000-0005-0000-0000-0000452E0000}"/>
    <cellStyle name="표준 4 3 14 2" xfId="12220" xr:uid="{00000000-0005-0000-0000-0000462E0000}"/>
    <cellStyle name="표준 4 3 15" xfId="12221" xr:uid="{00000000-0005-0000-0000-0000472E0000}"/>
    <cellStyle name="표준 4 3 15 2" xfId="12222" xr:uid="{00000000-0005-0000-0000-0000482E0000}"/>
    <cellStyle name="표준 4 3 16" xfId="12223" xr:uid="{00000000-0005-0000-0000-0000492E0000}"/>
    <cellStyle name="표준 4 3 16 2" xfId="12224" xr:uid="{00000000-0005-0000-0000-00004A2E0000}"/>
    <cellStyle name="표준 4 3 17" xfId="12225" xr:uid="{00000000-0005-0000-0000-00004B2E0000}"/>
    <cellStyle name="표준 4 3 2" xfId="12226" xr:uid="{00000000-0005-0000-0000-00004C2E0000}"/>
    <cellStyle name="표준 4 3 2 2" xfId="12227" xr:uid="{00000000-0005-0000-0000-00004D2E0000}"/>
    <cellStyle name="표준 4 3 3" xfId="12228" xr:uid="{00000000-0005-0000-0000-00004E2E0000}"/>
    <cellStyle name="표준 4 3 3 2" xfId="12229" xr:uid="{00000000-0005-0000-0000-00004F2E0000}"/>
    <cellStyle name="표준 4 3 4" xfId="12230" xr:uid="{00000000-0005-0000-0000-0000502E0000}"/>
    <cellStyle name="표준 4 3 4 2" xfId="12231" xr:uid="{00000000-0005-0000-0000-0000512E0000}"/>
    <cellStyle name="표준 4 3 5" xfId="12232" xr:uid="{00000000-0005-0000-0000-0000522E0000}"/>
    <cellStyle name="표준 4 3 5 2" xfId="12233" xr:uid="{00000000-0005-0000-0000-0000532E0000}"/>
    <cellStyle name="표준 4 3 6" xfId="12234" xr:uid="{00000000-0005-0000-0000-0000542E0000}"/>
    <cellStyle name="표준 4 3 6 2" xfId="12235" xr:uid="{00000000-0005-0000-0000-0000552E0000}"/>
    <cellStyle name="표준 4 3 7" xfId="12236" xr:uid="{00000000-0005-0000-0000-0000562E0000}"/>
    <cellStyle name="표준 4 3 7 2" xfId="12237" xr:uid="{00000000-0005-0000-0000-0000572E0000}"/>
    <cellStyle name="표준 4 3 8" xfId="12238" xr:uid="{00000000-0005-0000-0000-0000582E0000}"/>
    <cellStyle name="표준 4 3 8 2" xfId="12239" xr:uid="{00000000-0005-0000-0000-0000592E0000}"/>
    <cellStyle name="표준 4 3 9" xfId="12240" xr:uid="{00000000-0005-0000-0000-00005A2E0000}"/>
    <cellStyle name="표준 4 3 9 2" xfId="12241" xr:uid="{00000000-0005-0000-0000-00005B2E0000}"/>
    <cellStyle name="표준 4 3_2.Load_PR01_20131113_문정일수정" xfId="12242" xr:uid="{00000000-0005-0000-0000-00005C2E0000}"/>
    <cellStyle name="표준 4 4" xfId="12209" xr:uid="{00000000-0005-0000-0000-00005D2E0000}"/>
    <cellStyle name="표준 4 5" xfId="12303" xr:uid="{00000000-0005-0000-0000-00005E2E0000}"/>
    <cellStyle name="표준 4_Sheet2" xfId="12243" xr:uid="{00000000-0005-0000-0000-00005F2E0000}"/>
    <cellStyle name="표준 40" xfId="12244" xr:uid="{00000000-0005-0000-0000-0000602E0000}"/>
    <cellStyle name="표준 41" xfId="10514" xr:uid="{00000000-0005-0000-0000-0000612E0000}"/>
    <cellStyle name="표준 41 2" xfId="12260" xr:uid="{00000000-0005-0000-0000-0000622E0000}"/>
    <cellStyle name="표준 41 2 2" xfId="12265" xr:uid="{00000000-0005-0000-0000-0000632E0000}"/>
    <cellStyle name="표준 41 2 2 2" xfId="12277" xr:uid="{00000000-0005-0000-0000-0000642E0000}"/>
    <cellStyle name="표준 41 2 2 2 2" xfId="12325" xr:uid="{00000000-0005-0000-0000-0000652E0000}"/>
    <cellStyle name="표준 41 2 2 2 2 2" xfId="12373" xr:uid="{00000000-0005-0000-0000-0000662E0000}"/>
    <cellStyle name="표준 41 2 2 2 2 2 2" xfId="12473" xr:uid="{00000000-0005-0000-0000-0000672E0000}"/>
    <cellStyle name="표준 41 2 2 2 2 3" xfId="12425" xr:uid="{00000000-0005-0000-0000-0000682E0000}"/>
    <cellStyle name="표준 41 2 2 2 3" xfId="12349" xr:uid="{00000000-0005-0000-0000-0000692E0000}"/>
    <cellStyle name="표준 41 2 2 2 3 2" xfId="12449" xr:uid="{00000000-0005-0000-0000-00006A2E0000}"/>
    <cellStyle name="표준 41 2 2 2 4" xfId="12401" xr:uid="{00000000-0005-0000-0000-00006B2E0000}"/>
    <cellStyle name="표준 41 2 2 3" xfId="12313" xr:uid="{00000000-0005-0000-0000-00006C2E0000}"/>
    <cellStyle name="표준 41 2 2 3 2" xfId="12361" xr:uid="{00000000-0005-0000-0000-00006D2E0000}"/>
    <cellStyle name="표준 41 2 2 3 2 2" xfId="12461" xr:uid="{00000000-0005-0000-0000-00006E2E0000}"/>
    <cellStyle name="표준 41 2 2 3 3" xfId="12413" xr:uid="{00000000-0005-0000-0000-00006F2E0000}"/>
    <cellStyle name="표준 41 2 2 4" xfId="12337" xr:uid="{00000000-0005-0000-0000-0000702E0000}"/>
    <cellStyle name="표준 41 2 2 4 2" xfId="12437" xr:uid="{00000000-0005-0000-0000-0000712E0000}"/>
    <cellStyle name="표준 41 2 2 5" xfId="12389" xr:uid="{00000000-0005-0000-0000-0000722E0000}"/>
    <cellStyle name="표준 41 2 3" xfId="12272" xr:uid="{00000000-0005-0000-0000-0000732E0000}"/>
    <cellStyle name="표준 41 2 3 2" xfId="12320" xr:uid="{00000000-0005-0000-0000-0000742E0000}"/>
    <cellStyle name="표준 41 2 3 2 2" xfId="12368" xr:uid="{00000000-0005-0000-0000-0000752E0000}"/>
    <cellStyle name="표준 41 2 3 2 2 2" xfId="12468" xr:uid="{00000000-0005-0000-0000-0000762E0000}"/>
    <cellStyle name="표준 41 2 3 2 3" xfId="12420" xr:uid="{00000000-0005-0000-0000-0000772E0000}"/>
    <cellStyle name="표준 41 2 3 3" xfId="12344" xr:uid="{00000000-0005-0000-0000-0000782E0000}"/>
    <cellStyle name="표준 41 2 3 3 2" xfId="12444" xr:uid="{00000000-0005-0000-0000-0000792E0000}"/>
    <cellStyle name="표준 41 2 3 4" xfId="12396" xr:uid="{00000000-0005-0000-0000-00007A2E0000}"/>
    <cellStyle name="표준 41 2 4" xfId="12308" xr:uid="{00000000-0005-0000-0000-00007B2E0000}"/>
    <cellStyle name="표준 41 2 4 2" xfId="12356" xr:uid="{00000000-0005-0000-0000-00007C2E0000}"/>
    <cellStyle name="표준 41 2 4 2 2" xfId="12456" xr:uid="{00000000-0005-0000-0000-00007D2E0000}"/>
    <cellStyle name="표준 41 2 4 3" xfId="12408" xr:uid="{00000000-0005-0000-0000-00007E2E0000}"/>
    <cellStyle name="표준 41 2 5" xfId="12332" xr:uid="{00000000-0005-0000-0000-00007F2E0000}"/>
    <cellStyle name="표준 41 2 5 2" xfId="12432" xr:uid="{00000000-0005-0000-0000-0000802E0000}"/>
    <cellStyle name="표준 41 2 6" xfId="12384" xr:uid="{00000000-0005-0000-0000-0000812E0000}"/>
    <cellStyle name="표준 41 3" xfId="12262" xr:uid="{00000000-0005-0000-0000-0000822E0000}"/>
    <cellStyle name="표준 41 3 2" xfId="12274" xr:uid="{00000000-0005-0000-0000-0000832E0000}"/>
    <cellStyle name="표준 41 3 2 2" xfId="12322" xr:uid="{00000000-0005-0000-0000-0000842E0000}"/>
    <cellStyle name="표준 41 3 2 2 2" xfId="12370" xr:uid="{00000000-0005-0000-0000-0000852E0000}"/>
    <cellStyle name="표준 41 3 2 2 2 2" xfId="12470" xr:uid="{00000000-0005-0000-0000-0000862E0000}"/>
    <cellStyle name="표준 41 3 2 2 3" xfId="12422" xr:uid="{00000000-0005-0000-0000-0000872E0000}"/>
    <cellStyle name="표준 41 3 2 3" xfId="12346" xr:uid="{00000000-0005-0000-0000-0000882E0000}"/>
    <cellStyle name="표준 41 3 2 3 2" xfId="12446" xr:uid="{00000000-0005-0000-0000-0000892E0000}"/>
    <cellStyle name="표준 41 3 2 4" xfId="12398" xr:uid="{00000000-0005-0000-0000-00008A2E0000}"/>
    <cellStyle name="표준 41 3 3" xfId="12310" xr:uid="{00000000-0005-0000-0000-00008B2E0000}"/>
    <cellStyle name="표준 41 3 3 2" xfId="12358" xr:uid="{00000000-0005-0000-0000-00008C2E0000}"/>
    <cellStyle name="표준 41 3 3 2 2" xfId="12458" xr:uid="{00000000-0005-0000-0000-00008D2E0000}"/>
    <cellStyle name="표준 41 3 3 3" xfId="12410" xr:uid="{00000000-0005-0000-0000-00008E2E0000}"/>
    <cellStyle name="표준 41 3 4" xfId="12334" xr:uid="{00000000-0005-0000-0000-00008F2E0000}"/>
    <cellStyle name="표준 41 3 4 2" xfId="12434" xr:uid="{00000000-0005-0000-0000-0000902E0000}"/>
    <cellStyle name="표준 41 3 5" xfId="12386" xr:uid="{00000000-0005-0000-0000-0000912E0000}"/>
    <cellStyle name="표준 41 4" xfId="12268" xr:uid="{00000000-0005-0000-0000-0000922E0000}"/>
    <cellStyle name="표준 41 4 2" xfId="12316" xr:uid="{00000000-0005-0000-0000-0000932E0000}"/>
    <cellStyle name="표준 41 4 2 2" xfId="12364" xr:uid="{00000000-0005-0000-0000-0000942E0000}"/>
    <cellStyle name="표준 41 4 2 2 2" xfId="12464" xr:uid="{00000000-0005-0000-0000-0000952E0000}"/>
    <cellStyle name="표준 41 4 2 3" xfId="12416" xr:uid="{00000000-0005-0000-0000-0000962E0000}"/>
    <cellStyle name="표준 41 4 3" xfId="12340" xr:uid="{00000000-0005-0000-0000-0000972E0000}"/>
    <cellStyle name="표준 41 4 3 2" xfId="12440" xr:uid="{00000000-0005-0000-0000-0000982E0000}"/>
    <cellStyle name="표준 41 4 4" xfId="12392" xr:uid="{00000000-0005-0000-0000-0000992E0000}"/>
    <cellStyle name="표준 41 5" xfId="12304" xr:uid="{00000000-0005-0000-0000-00009A2E0000}"/>
    <cellStyle name="표준 41 5 2" xfId="12352" xr:uid="{00000000-0005-0000-0000-00009B2E0000}"/>
    <cellStyle name="표준 41 5 2 2" xfId="12452" xr:uid="{00000000-0005-0000-0000-00009C2E0000}"/>
    <cellStyle name="표준 41 5 3" xfId="12404" xr:uid="{00000000-0005-0000-0000-00009D2E0000}"/>
    <cellStyle name="표준 41 6" xfId="12328" xr:uid="{00000000-0005-0000-0000-00009E2E0000}"/>
    <cellStyle name="표준 41 6 2" xfId="12428" xr:uid="{00000000-0005-0000-0000-00009F2E0000}"/>
    <cellStyle name="표준 41 7" xfId="12380" xr:uid="{00000000-0005-0000-0000-0000A02E0000}"/>
    <cellStyle name="표준 42" xfId="12258" xr:uid="{00000000-0005-0000-0000-0000A12E0000}"/>
    <cellStyle name="표준 42 2" xfId="12261" xr:uid="{00000000-0005-0000-0000-0000A22E0000}"/>
    <cellStyle name="표준 42 2 2" xfId="12267" xr:uid="{00000000-0005-0000-0000-0000A32E0000}"/>
    <cellStyle name="표준 42 2 2 2" xfId="12279" xr:uid="{00000000-0005-0000-0000-0000A42E0000}"/>
    <cellStyle name="표준 42 2 2 2 2" xfId="12327" xr:uid="{00000000-0005-0000-0000-0000A52E0000}"/>
    <cellStyle name="표준 42 2 2 2 2 2" xfId="12375" xr:uid="{00000000-0005-0000-0000-0000A62E0000}"/>
    <cellStyle name="표준 42 2 2 2 2 2 2" xfId="12475" xr:uid="{00000000-0005-0000-0000-0000A72E0000}"/>
    <cellStyle name="표준 42 2 2 2 2 3" xfId="12427" xr:uid="{00000000-0005-0000-0000-0000A82E0000}"/>
    <cellStyle name="표준 42 2 2 2 3" xfId="12351" xr:uid="{00000000-0005-0000-0000-0000A92E0000}"/>
    <cellStyle name="표준 42 2 2 2 3 2" xfId="12451" xr:uid="{00000000-0005-0000-0000-0000AA2E0000}"/>
    <cellStyle name="표준 42 2 2 2 4" xfId="12403" xr:uid="{00000000-0005-0000-0000-0000AB2E0000}"/>
    <cellStyle name="표준 42 2 2 3" xfId="12315" xr:uid="{00000000-0005-0000-0000-0000AC2E0000}"/>
    <cellStyle name="표준 42 2 2 3 2" xfId="12363" xr:uid="{00000000-0005-0000-0000-0000AD2E0000}"/>
    <cellStyle name="표준 42 2 2 3 2 2" xfId="12463" xr:uid="{00000000-0005-0000-0000-0000AE2E0000}"/>
    <cellStyle name="표준 42 2 2 3 3" xfId="12415" xr:uid="{00000000-0005-0000-0000-0000AF2E0000}"/>
    <cellStyle name="표준 42 2 2 4" xfId="12339" xr:uid="{00000000-0005-0000-0000-0000B02E0000}"/>
    <cellStyle name="표준 42 2 2 4 2" xfId="12439" xr:uid="{00000000-0005-0000-0000-0000B12E0000}"/>
    <cellStyle name="표준 42 2 2 5" xfId="12391" xr:uid="{00000000-0005-0000-0000-0000B22E0000}"/>
    <cellStyle name="표준 42 2 3" xfId="12273" xr:uid="{00000000-0005-0000-0000-0000B32E0000}"/>
    <cellStyle name="표준 42 2 3 2" xfId="12321" xr:uid="{00000000-0005-0000-0000-0000B42E0000}"/>
    <cellStyle name="표준 42 2 3 2 2" xfId="12369" xr:uid="{00000000-0005-0000-0000-0000B52E0000}"/>
    <cellStyle name="표준 42 2 3 2 2 2" xfId="12469" xr:uid="{00000000-0005-0000-0000-0000B62E0000}"/>
    <cellStyle name="표준 42 2 3 2 3" xfId="12421" xr:uid="{00000000-0005-0000-0000-0000B72E0000}"/>
    <cellStyle name="표준 42 2 3 3" xfId="12345" xr:uid="{00000000-0005-0000-0000-0000B82E0000}"/>
    <cellStyle name="표준 42 2 3 3 2" xfId="12445" xr:uid="{00000000-0005-0000-0000-0000B92E0000}"/>
    <cellStyle name="표준 42 2 3 4" xfId="12397" xr:uid="{00000000-0005-0000-0000-0000BA2E0000}"/>
    <cellStyle name="표준 42 2 4" xfId="12309" xr:uid="{00000000-0005-0000-0000-0000BB2E0000}"/>
    <cellStyle name="표준 42 2 4 2" xfId="12357" xr:uid="{00000000-0005-0000-0000-0000BC2E0000}"/>
    <cellStyle name="표준 42 2 4 2 2" xfId="12457" xr:uid="{00000000-0005-0000-0000-0000BD2E0000}"/>
    <cellStyle name="표준 42 2 4 3" xfId="12409" xr:uid="{00000000-0005-0000-0000-0000BE2E0000}"/>
    <cellStyle name="표준 42 2 5" xfId="12333" xr:uid="{00000000-0005-0000-0000-0000BF2E0000}"/>
    <cellStyle name="표준 42 2 5 2" xfId="12433" xr:uid="{00000000-0005-0000-0000-0000C02E0000}"/>
    <cellStyle name="표준 42 2 6" xfId="12385" xr:uid="{00000000-0005-0000-0000-0000C12E0000}"/>
    <cellStyle name="표준 42 3" xfId="12264" xr:uid="{00000000-0005-0000-0000-0000C22E0000}"/>
    <cellStyle name="표준 42 3 2" xfId="12276" xr:uid="{00000000-0005-0000-0000-0000C32E0000}"/>
    <cellStyle name="표준 42 3 2 2" xfId="12324" xr:uid="{00000000-0005-0000-0000-0000C42E0000}"/>
    <cellStyle name="표준 42 3 2 2 2" xfId="12372" xr:uid="{00000000-0005-0000-0000-0000C52E0000}"/>
    <cellStyle name="표준 42 3 2 2 2 2" xfId="12472" xr:uid="{00000000-0005-0000-0000-0000C62E0000}"/>
    <cellStyle name="표준 42 3 2 2 3" xfId="12424" xr:uid="{00000000-0005-0000-0000-0000C72E0000}"/>
    <cellStyle name="표준 42 3 2 3" xfId="12348" xr:uid="{00000000-0005-0000-0000-0000C82E0000}"/>
    <cellStyle name="표준 42 3 2 3 2" xfId="12448" xr:uid="{00000000-0005-0000-0000-0000C92E0000}"/>
    <cellStyle name="표준 42 3 2 4" xfId="12400" xr:uid="{00000000-0005-0000-0000-0000CA2E0000}"/>
    <cellStyle name="표준 42 3 3" xfId="12312" xr:uid="{00000000-0005-0000-0000-0000CB2E0000}"/>
    <cellStyle name="표준 42 3 3 2" xfId="12360" xr:uid="{00000000-0005-0000-0000-0000CC2E0000}"/>
    <cellStyle name="표준 42 3 3 2 2" xfId="12460" xr:uid="{00000000-0005-0000-0000-0000CD2E0000}"/>
    <cellStyle name="표준 42 3 3 3" xfId="12412" xr:uid="{00000000-0005-0000-0000-0000CE2E0000}"/>
    <cellStyle name="표준 42 3 4" xfId="12336" xr:uid="{00000000-0005-0000-0000-0000CF2E0000}"/>
    <cellStyle name="표준 42 3 4 2" xfId="12436" xr:uid="{00000000-0005-0000-0000-0000D02E0000}"/>
    <cellStyle name="표준 42 3 5" xfId="12388" xr:uid="{00000000-0005-0000-0000-0000D12E0000}"/>
    <cellStyle name="표준 42 4" xfId="12270" xr:uid="{00000000-0005-0000-0000-0000D22E0000}"/>
    <cellStyle name="표준 42 4 2" xfId="12318" xr:uid="{00000000-0005-0000-0000-0000D32E0000}"/>
    <cellStyle name="표준 42 4 2 2" xfId="12366" xr:uid="{00000000-0005-0000-0000-0000D42E0000}"/>
    <cellStyle name="표준 42 4 2 2 2" xfId="12466" xr:uid="{00000000-0005-0000-0000-0000D52E0000}"/>
    <cellStyle name="표준 42 4 2 3" xfId="12418" xr:uid="{00000000-0005-0000-0000-0000D62E0000}"/>
    <cellStyle name="표준 42 4 3" xfId="12342" xr:uid="{00000000-0005-0000-0000-0000D72E0000}"/>
    <cellStyle name="표준 42 4 3 2" xfId="12442" xr:uid="{00000000-0005-0000-0000-0000D82E0000}"/>
    <cellStyle name="표준 42 4 4" xfId="12394" xr:uid="{00000000-0005-0000-0000-0000D92E0000}"/>
    <cellStyle name="표준 42 5" xfId="12306" xr:uid="{00000000-0005-0000-0000-0000DA2E0000}"/>
    <cellStyle name="표준 42 5 2" xfId="12354" xr:uid="{00000000-0005-0000-0000-0000DB2E0000}"/>
    <cellStyle name="표준 42 5 2 2" xfId="12454" xr:uid="{00000000-0005-0000-0000-0000DC2E0000}"/>
    <cellStyle name="표준 42 5 3" xfId="12406" xr:uid="{00000000-0005-0000-0000-0000DD2E0000}"/>
    <cellStyle name="표준 42 6" xfId="12330" xr:uid="{00000000-0005-0000-0000-0000DE2E0000}"/>
    <cellStyle name="표준 42 6 2" xfId="12430" xr:uid="{00000000-0005-0000-0000-0000DF2E0000}"/>
    <cellStyle name="표준 42 7" xfId="12382" xr:uid="{00000000-0005-0000-0000-0000E02E0000}"/>
    <cellStyle name="표준 43" xfId="12378" xr:uid="{00000000-0005-0000-0000-0000E12E0000}"/>
    <cellStyle name="표준 44" xfId="12377" xr:uid="{00000000-0005-0000-0000-0000E22E0000}"/>
    <cellStyle name="표준 45" xfId="12379" xr:uid="{00000000-0005-0000-0000-0000E32E0000}"/>
    <cellStyle name="표준 46" xfId="3" xr:uid="{00000000-0005-0000-0000-0000E42E0000}"/>
    <cellStyle name="표준 47" xfId="12477" xr:uid="{00000000-0005-0000-0000-0000E52E0000}"/>
    <cellStyle name="표준 48" xfId="12520" xr:uid="{00000000-0005-0000-0000-0000E62E0000}"/>
    <cellStyle name="표준 49" xfId="12526" xr:uid="{00000000-0005-0000-0000-0000E72E0000}"/>
    <cellStyle name="표준 5" xfId="9747" xr:uid="{00000000-0005-0000-0000-0000E82E0000}"/>
    <cellStyle name="표준 5 2" xfId="12245" xr:uid="{00000000-0005-0000-0000-0000E92E0000}"/>
    <cellStyle name="표준 5 3" xfId="12796" xr:uid="{00000000-0005-0000-0000-0000EA2E0000}"/>
    <cellStyle name="표준 50" xfId="12376" xr:uid="{00000000-0005-0000-0000-0000EB2E0000}"/>
    <cellStyle name="표준 51" xfId="12527" xr:uid="{00000000-0005-0000-0000-0000EC2E0000}"/>
    <cellStyle name="표준 52" xfId="12528" xr:uid="{00000000-0005-0000-0000-0000ED2E0000}"/>
    <cellStyle name="표준 53" xfId="12529" xr:uid="{00000000-0005-0000-0000-0000EE2E0000}"/>
    <cellStyle name="표준 54" xfId="12530" xr:uid="{00000000-0005-0000-0000-0000EF2E0000}"/>
    <cellStyle name="표준 55" xfId="12531" xr:uid="{00000000-0005-0000-0000-0000F02E0000}"/>
    <cellStyle name="표준 56" xfId="12532" xr:uid="{00000000-0005-0000-0000-0000F12E0000}"/>
    <cellStyle name="표준 57" xfId="12786" xr:uid="{00000000-0005-0000-0000-0000F22E0000}"/>
    <cellStyle name="표준 58" xfId="12787" xr:uid="{00000000-0005-0000-0000-0000F32E0000}"/>
    <cellStyle name="표준 59" xfId="12790" xr:uid="{00000000-0005-0000-0000-0000F42E0000}"/>
    <cellStyle name="표준 6" xfId="9748" xr:uid="{00000000-0005-0000-0000-0000F52E0000}"/>
    <cellStyle name="표준 6 2" xfId="12246" xr:uid="{00000000-0005-0000-0000-0000F62E0000}"/>
    <cellStyle name="표준 7" xfId="9749" xr:uid="{00000000-0005-0000-0000-0000F72E0000}"/>
    <cellStyle name="표준 7 2" xfId="12247" xr:uid="{00000000-0005-0000-0000-0000F82E0000}"/>
    <cellStyle name="표준 8" xfId="9750" xr:uid="{00000000-0005-0000-0000-0000F92E0000}"/>
    <cellStyle name="표준 8 2" xfId="12248" xr:uid="{00000000-0005-0000-0000-0000FA2E0000}"/>
    <cellStyle name="표준 9" xfId="9751" xr:uid="{00000000-0005-0000-0000-0000FB2E0000}"/>
    <cellStyle name="표준 9 2" xfId="12249" xr:uid="{00000000-0005-0000-0000-0000FC2E0000}"/>
    <cellStyle name="표준 일정표" xfId="12250" xr:uid="{00000000-0005-0000-0000-0000FD2E0000}"/>
    <cellStyle name="標準_Akia(F）-8" xfId="9752" xr:uid="{00000000-0005-0000-0000-0000FE2E0000}"/>
    <cellStyle name="표준1" xfId="9753" xr:uid="{00000000-0005-0000-0000-0000FF2E0000}"/>
    <cellStyle name="표준2" xfId="9754" xr:uid="{00000000-0005-0000-0000-0000002F0000}"/>
    <cellStyle name="표준2 10" xfId="9755" xr:uid="{00000000-0005-0000-0000-0000012F0000}"/>
    <cellStyle name="표준2 11" xfId="9756" xr:uid="{00000000-0005-0000-0000-0000022F0000}"/>
    <cellStyle name="표준2 12" xfId="9757" xr:uid="{00000000-0005-0000-0000-0000032F0000}"/>
    <cellStyle name="표준2 13" xfId="9758" xr:uid="{00000000-0005-0000-0000-0000042F0000}"/>
    <cellStyle name="표준2 14" xfId="9759" xr:uid="{00000000-0005-0000-0000-0000052F0000}"/>
    <cellStyle name="표준2 15" xfId="9760" xr:uid="{00000000-0005-0000-0000-0000062F0000}"/>
    <cellStyle name="표준2 16" xfId="9761" xr:uid="{00000000-0005-0000-0000-0000072F0000}"/>
    <cellStyle name="표준2 17" xfId="9762" xr:uid="{00000000-0005-0000-0000-0000082F0000}"/>
    <cellStyle name="표준2 18" xfId="9763" xr:uid="{00000000-0005-0000-0000-0000092F0000}"/>
    <cellStyle name="표준2 19" xfId="9764" xr:uid="{00000000-0005-0000-0000-00000A2F0000}"/>
    <cellStyle name="표준2 2" xfId="9765" xr:uid="{00000000-0005-0000-0000-00000B2F0000}"/>
    <cellStyle name="표준2 2 10" xfId="9766" xr:uid="{00000000-0005-0000-0000-00000C2F0000}"/>
    <cellStyle name="표준2 2 11" xfId="9767" xr:uid="{00000000-0005-0000-0000-00000D2F0000}"/>
    <cellStyle name="표준2 2 2" xfId="9768" xr:uid="{00000000-0005-0000-0000-00000E2F0000}"/>
    <cellStyle name="표준2 2 3" xfId="9769" xr:uid="{00000000-0005-0000-0000-00000F2F0000}"/>
    <cellStyle name="표준2 2 4" xfId="9770" xr:uid="{00000000-0005-0000-0000-0000102F0000}"/>
    <cellStyle name="표준2 2 5" xfId="9771" xr:uid="{00000000-0005-0000-0000-0000112F0000}"/>
    <cellStyle name="표준2 2 6" xfId="9772" xr:uid="{00000000-0005-0000-0000-0000122F0000}"/>
    <cellStyle name="표준2 2 7" xfId="9773" xr:uid="{00000000-0005-0000-0000-0000132F0000}"/>
    <cellStyle name="표준2 2 8" xfId="9774" xr:uid="{00000000-0005-0000-0000-0000142F0000}"/>
    <cellStyle name="표준2 2 9" xfId="9775" xr:uid="{00000000-0005-0000-0000-0000152F0000}"/>
    <cellStyle name="표준2 20" xfId="9776" xr:uid="{00000000-0005-0000-0000-0000162F0000}"/>
    <cellStyle name="표준2 21" xfId="9777" xr:uid="{00000000-0005-0000-0000-0000172F0000}"/>
    <cellStyle name="표준2 22" xfId="9778" xr:uid="{00000000-0005-0000-0000-0000182F0000}"/>
    <cellStyle name="표준2 23" xfId="9779" xr:uid="{00000000-0005-0000-0000-0000192F0000}"/>
    <cellStyle name="표준2 24" xfId="9780" xr:uid="{00000000-0005-0000-0000-00001A2F0000}"/>
    <cellStyle name="표준2 25" xfId="9781" xr:uid="{00000000-0005-0000-0000-00001B2F0000}"/>
    <cellStyle name="표준2 26" xfId="9782" xr:uid="{00000000-0005-0000-0000-00001C2F0000}"/>
    <cellStyle name="표준2 3" xfId="9783" xr:uid="{00000000-0005-0000-0000-00001D2F0000}"/>
    <cellStyle name="표준2 3 2" xfId="9784" xr:uid="{00000000-0005-0000-0000-00001E2F0000}"/>
    <cellStyle name="표준2 4" xfId="9785" xr:uid="{00000000-0005-0000-0000-00001F2F0000}"/>
    <cellStyle name="표준2 5" xfId="9786" xr:uid="{00000000-0005-0000-0000-0000202F0000}"/>
    <cellStyle name="표준2 6" xfId="9787" xr:uid="{00000000-0005-0000-0000-0000212F0000}"/>
    <cellStyle name="표준2 7" xfId="9788" xr:uid="{00000000-0005-0000-0000-0000222F0000}"/>
    <cellStyle name="표준2 8" xfId="9789" xr:uid="{00000000-0005-0000-0000-0000232F0000}"/>
    <cellStyle name="표준2 9" xfId="9790" xr:uid="{00000000-0005-0000-0000-0000242F0000}"/>
    <cellStyle name="하이" xfId="9791" xr:uid="{00000000-0005-0000-0000-0000252F0000}"/>
    <cellStyle name="하이퍼링크 2" xfId="9792" xr:uid="{00000000-0005-0000-0000-0000262F0000}"/>
    <cellStyle name="하이퍼링크 3" xfId="12476" xr:uid="{00000000-0005-0000-0000-0000272F0000}"/>
    <cellStyle name="합산" xfId="9793" xr:uid="{00000000-0005-0000-0000-0000282F0000}"/>
    <cellStyle name="합산 2" xfId="12251" xr:uid="{00000000-0005-0000-0000-0000292F0000}"/>
    <cellStyle name="桁区切り_COST (3)" xfId="12252" xr:uid="{00000000-0005-0000-0000-00002A2F0000}"/>
    <cellStyle name="貨幣 [0]_GARMENT STEP FORM HK" xfId="9794" xr:uid="{00000000-0005-0000-0000-00002B2F0000}"/>
    <cellStyle name="貨幣_GARMENT STEP FORM HK" xfId="9795" xr:uid="{00000000-0005-0000-0000-00002C2F0000}"/>
    <cellStyle name="화폐기호" xfId="9796" xr:uid="{00000000-0005-0000-0000-00002D2F0000}"/>
    <cellStyle name="화폐기호 10" xfId="9797" xr:uid="{00000000-0005-0000-0000-00002E2F0000}"/>
    <cellStyle name="화폐기호 11" xfId="9798" xr:uid="{00000000-0005-0000-0000-00002F2F0000}"/>
    <cellStyle name="화폐기호 12" xfId="9799" xr:uid="{00000000-0005-0000-0000-0000302F0000}"/>
    <cellStyle name="화폐기호 13" xfId="9800" xr:uid="{00000000-0005-0000-0000-0000312F0000}"/>
    <cellStyle name="화폐기호 14" xfId="9801" xr:uid="{00000000-0005-0000-0000-0000322F0000}"/>
    <cellStyle name="화폐기호 15" xfId="9802" xr:uid="{00000000-0005-0000-0000-0000332F0000}"/>
    <cellStyle name="화폐기호 16" xfId="9803" xr:uid="{00000000-0005-0000-0000-0000342F0000}"/>
    <cellStyle name="화폐기호 17" xfId="9804" xr:uid="{00000000-0005-0000-0000-0000352F0000}"/>
    <cellStyle name="화폐기호 18" xfId="9805" xr:uid="{00000000-0005-0000-0000-0000362F0000}"/>
    <cellStyle name="화폐기호 19" xfId="9806" xr:uid="{00000000-0005-0000-0000-0000372F0000}"/>
    <cellStyle name="화폐기호 2" xfId="9807" xr:uid="{00000000-0005-0000-0000-0000382F0000}"/>
    <cellStyle name="화폐기호 20" xfId="9808" xr:uid="{00000000-0005-0000-0000-0000392F0000}"/>
    <cellStyle name="화폐기호 21" xfId="9809" xr:uid="{00000000-0005-0000-0000-00003A2F0000}"/>
    <cellStyle name="화폐기호 22" xfId="9810" xr:uid="{00000000-0005-0000-0000-00003B2F0000}"/>
    <cellStyle name="화폐기호 23" xfId="9811" xr:uid="{00000000-0005-0000-0000-00003C2F0000}"/>
    <cellStyle name="화폐기호 24" xfId="9812" xr:uid="{00000000-0005-0000-0000-00003D2F0000}"/>
    <cellStyle name="화폐기호 25" xfId="9813" xr:uid="{00000000-0005-0000-0000-00003E2F0000}"/>
    <cellStyle name="화폐기호 26" xfId="9814" xr:uid="{00000000-0005-0000-0000-00003F2F0000}"/>
    <cellStyle name="화폐기호 27" xfId="9815" xr:uid="{00000000-0005-0000-0000-0000402F0000}"/>
    <cellStyle name="화폐기호 28" xfId="9816" xr:uid="{00000000-0005-0000-0000-0000412F0000}"/>
    <cellStyle name="화폐기호 29" xfId="9817" xr:uid="{00000000-0005-0000-0000-0000422F0000}"/>
    <cellStyle name="화폐기호 3" xfId="9818" xr:uid="{00000000-0005-0000-0000-0000432F0000}"/>
    <cellStyle name="화폐기호 30" xfId="9819" xr:uid="{00000000-0005-0000-0000-0000442F0000}"/>
    <cellStyle name="화폐기호 31" xfId="9820" xr:uid="{00000000-0005-0000-0000-0000452F0000}"/>
    <cellStyle name="화폐기호 32" xfId="9821" xr:uid="{00000000-0005-0000-0000-0000462F0000}"/>
    <cellStyle name="화폐기호 33" xfId="9822" xr:uid="{00000000-0005-0000-0000-0000472F0000}"/>
    <cellStyle name="화폐기호 34" xfId="9823" xr:uid="{00000000-0005-0000-0000-0000482F0000}"/>
    <cellStyle name="화폐기호 35" xfId="9824" xr:uid="{00000000-0005-0000-0000-0000492F0000}"/>
    <cellStyle name="화폐기호 36" xfId="9825" xr:uid="{00000000-0005-0000-0000-00004A2F0000}"/>
    <cellStyle name="화폐기호 37" xfId="9826" xr:uid="{00000000-0005-0000-0000-00004B2F0000}"/>
    <cellStyle name="화폐기호 38" xfId="9827" xr:uid="{00000000-0005-0000-0000-00004C2F0000}"/>
    <cellStyle name="화폐기호 39" xfId="9828" xr:uid="{00000000-0005-0000-0000-00004D2F0000}"/>
    <cellStyle name="화폐기호 4" xfId="9829" xr:uid="{00000000-0005-0000-0000-00004E2F0000}"/>
    <cellStyle name="화폐기호 4 2" xfId="9830" xr:uid="{00000000-0005-0000-0000-00004F2F0000}"/>
    <cellStyle name="화폐기호 4 3" xfId="9831" xr:uid="{00000000-0005-0000-0000-0000502F0000}"/>
    <cellStyle name="화폐기호 4 4" xfId="9832" xr:uid="{00000000-0005-0000-0000-0000512F0000}"/>
    <cellStyle name="화폐기호 4 5" xfId="9833" xr:uid="{00000000-0005-0000-0000-0000522F0000}"/>
    <cellStyle name="화폐기호 4 6" xfId="9834" xr:uid="{00000000-0005-0000-0000-0000532F0000}"/>
    <cellStyle name="화폐기호 4 7" xfId="9835" xr:uid="{00000000-0005-0000-0000-0000542F0000}"/>
    <cellStyle name="화폐기호 40" xfId="9836" xr:uid="{00000000-0005-0000-0000-0000552F0000}"/>
    <cellStyle name="화폐기호 41" xfId="9837" xr:uid="{00000000-0005-0000-0000-0000562F0000}"/>
    <cellStyle name="화폐기호 42" xfId="12253" xr:uid="{00000000-0005-0000-0000-0000572F0000}"/>
    <cellStyle name="화폐기호 5" xfId="9838" xr:uid="{00000000-0005-0000-0000-0000582F0000}"/>
    <cellStyle name="화폐기호 6" xfId="9839" xr:uid="{00000000-0005-0000-0000-0000592F0000}"/>
    <cellStyle name="화폐기호 7" xfId="9840" xr:uid="{00000000-0005-0000-0000-00005A2F0000}"/>
    <cellStyle name="화폐기호 8" xfId="9841" xr:uid="{00000000-0005-0000-0000-00005B2F0000}"/>
    <cellStyle name="화폐기호 9" xfId="9842" xr:uid="{00000000-0005-0000-0000-00005C2F0000}"/>
    <cellStyle name="화폐기호0" xfId="9843" xr:uid="{00000000-0005-0000-0000-00005D2F0000}"/>
    <cellStyle name="화폐기호0 10" xfId="9844" xr:uid="{00000000-0005-0000-0000-00005E2F0000}"/>
    <cellStyle name="화폐기호0 11" xfId="9845" xr:uid="{00000000-0005-0000-0000-00005F2F0000}"/>
    <cellStyle name="화폐기호0 12" xfId="9846" xr:uid="{00000000-0005-0000-0000-0000602F0000}"/>
    <cellStyle name="화폐기호0 13" xfId="9847" xr:uid="{00000000-0005-0000-0000-0000612F0000}"/>
    <cellStyle name="화폐기호0 14" xfId="9848" xr:uid="{00000000-0005-0000-0000-0000622F0000}"/>
    <cellStyle name="화폐기호0 15" xfId="9849" xr:uid="{00000000-0005-0000-0000-0000632F0000}"/>
    <cellStyle name="화폐기호0 16" xfId="9850" xr:uid="{00000000-0005-0000-0000-0000642F0000}"/>
    <cellStyle name="화폐기호0 17" xfId="9851" xr:uid="{00000000-0005-0000-0000-0000652F0000}"/>
    <cellStyle name="화폐기호0 18" xfId="9852" xr:uid="{00000000-0005-0000-0000-0000662F0000}"/>
    <cellStyle name="화폐기호0 19" xfId="9853" xr:uid="{00000000-0005-0000-0000-0000672F0000}"/>
    <cellStyle name="화폐기호0 2" xfId="9854" xr:uid="{00000000-0005-0000-0000-0000682F0000}"/>
    <cellStyle name="화폐기호0 20" xfId="9855" xr:uid="{00000000-0005-0000-0000-0000692F0000}"/>
    <cellStyle name="화폐기호0 21" xfId="9856" xr:uid="{00000000-0005-0000-0000-00006A2F0000}"/>
    <cellStyle name="화폐기호0 22" xfId="9857" xr:uid="{00000000-0005-0000-0000-00006B2F0000}"/>
    <cellStyle name="화폐기호0 23" xfId="9858" xr:uid="{00000000-0005-0000-0000-00006C2F0000}"/>
    <cellStyle name="화폐기호0 24" xfId="9859" xr:uid="{00000000-0005-0000-0000-00006D2F0000}"/>
    <cellStyle name="화폐기호0 25" xfId="9860" xr:uid="{00000000-0005-0000-0000-00006E2F0000}"/>
    <cellStyle name="화폐기호0 26" xfId="9861" xr:uid="{00000000-0005-0000-0000-00006F2F0000}"/>
    <cellStyle name="화폐기호0 27" xfId="9862" xr:uid="{00000000-0005-0000-0000-0000702F0000}"/>
    <cellStyle name="화폐기호0 28" xfId="9863" xr:uid="{00000000-0005-0000-0000-0000712F0000}"/>
    <cellStyle name="화폐기호0 29" xfId="9864" xr:uid="{00000000-0005-0000-0000-0000722F0000}"/>
    <cellStyle name="화폐기호0 3" xfId="9865" xr:uid="{00000000-0005-0000-0000-0000732F0000}"/>
    <cellStyle name="화폐기호0 30" xfId="9866" xr:uid="{00000000-0005-0000-0000-0000742F0000}"/>
    <cellStyle name="화폐기호0 31" xfId="9867" xr:uid="{00000000-0005-0000-0000-0000752F0000}"/>
    <cellStyle name="화폐기호0 32" xfId="9868" xr:uid="{00000000-0005-0000-0000-0000762F0000}"/>
    <cellStyle name="화폐기호0 33" xfId="9869" xr:uid="{00000000-0005-0000-0000-0000772F0000}"/>
    <cellStyle name="화폐기호0 34" xfId="9870" xr:uid="{00000000-0005-0000-0000-0000782F0000}"/>
    <cellStyle name="화폐기호0 35" xfId="9871" xr:uid="{00000000-0005-0000-0000-0000792F0000}"/>
    <cellStyle name="화폐기호0 36" xfId="9872" xr:uid="{00000000-0005-0000-0000-00007A2F0000}"/>
    <cellStyle name="화폐기호0 37" xfId="9873" xr:uid="{00000000-0005-0000-0000-00007B2F0000}"/>
    <cellStyle name="화폐기호0 38" xfId="9874" xr:uid="{00000000-0005-0000-0000-00007C2F0000}"/>
    <cellStyle name="화폐기호0 39" xfId="9875" xr:uid="{00000000-0005-0000-0000-00007D2F0000}"/>
    <cellStyle name="화폐기호0 4" xfId="9876" xr:uid="{00000000-0005-0000-0000-00007E2F0000}"/>
    <cellStyle name="화폐기호0 4 2" xfId="9877" xr:uid="{00000000-0005-0000-0000-00007F2F0000}"/>
    <cellStyle name="화폐기호0 4 3" xfId="9878" xr:uid="{00000000-0005-0000-0000-0000802F0000}"/>
    <cellStyle name="화폐기호0 4 4" xfId="9879" xr:uid="{00000000-0005-0000-0000-0000812F0000}"/>
    <cellStyle name="화폐기호0 4 5" xfId="9880" xr:uid="{00000000-0005-0000-0000-0000822F0000}"/>
    <cellStyle name="화폐기호0 4 6" xfId="9881" xr:uid="{00000000-0005-0000-0000-0000832F0000}"/>
    <cellStyle name="화폐기호0 4 7" xfId="9882" xr:uid="{00000000-0005-0000-0000-0000842F0000}"/>
    <cellStyle name="화폐기호0 40" xfId="9883" xr:uid="{00000000-0005-0000-0000-0000852F0000}"/>
    <cellStyle name="화폐기호0 41" xfId="9884" xr:uid="{00000000-0005-0000-0000-0000862F0000}"/>
    <cellStyle name="화폐기호0 42" xfId="12254" xr:uid="{00000000-0005-0000-0000-0000872F0000}"/>
    <cellStyle name="화폐기호0 5" xfId="9885" xr:uid="{00000000-0005-0000-0000-0000882F0000}"/>
    <cellStyle name="화폐기호0 6" xfId="9886" xr:uid="{00000000-0005-0000-0000-0000892F0000}"/>
    <cellStyle name="화폐기호0 7" xfId="9887" xr:uid="{00000000-0005-0000-0000-00008A2F0000}"/>
    <cellStyle name="화폐기호0 8" xfId="9888" xr:uid="{00000000-0005-0000-0000-00008B2F0000}"/>
    <cellStyle name="화폐기호0 9" xfId="9889" xr:uid="{00000000-0005-0000-0000-00008C2F0000}"/>
    <cellStyle name="ㅗ" xfId="9890" xr:uid="{00000000-0005-0000-0000-00008D2F0000}"/>
    <cellStyle name="ㅗ 10" xfId="9891" xr:uid="{00000000-0005-0000-0000-00008E2F0000}"/>
    <cellStyle name="ㅗ 11" xfId="9892" xr:uid="{00000000-0005-0000-0000-00008F2F0000}"/>
    <cellStyle name="ㅗ 12" xfId="9893" xr:uid="{00000000-0005-0000-0000-0000902F0000}"/>
    <cellStyle name="ㅗ 13" xfId="9894" xr:uid="{00000000-0005-0000-0000-0000912F0000}"/>
    <cellStyle name="ㅗ 14" xfId="9895" xr:uid="{00000000-0005-0000-0000-0000922F0000}"/>
    <cellStyle name="ㅗ 15" xfId="9896" xr:uid="{00000000-0005-0000-0000-0000932F0000}"/>
    <cellStyle name="ㅗ 16" xfId="9897" xr:uid="{00000000-0005-0000-0000-0000942F0000}"/>
    <cellStyle name="ㅗ 17" xfId="9898" xr:uid="{00000000-0005-0000-0000-0000952F0000}"/>
    <cellStyle name="ㅗ 18" xfId="9899" xr:uid="{00000000-0005-0000-0000-0000962F0000}"/>
    <cellStyle name="ㅗ 19" xfId="9900" xr:uid="{00000000-0005-0000-0000-0000972F0000}"/>
    <cellStyle name="ㅗ 2" xfId="9901" xr:uid="{00000000-0005-0000-0000-0000982F0000}"/>
    <cellStyle name="ㅗ 2 10" xfId="9902" xr:uid="{00000000-0005-0000-0000-0000992F0000}"/>
    <cellStyle name="ㅗ 2 11" xfId="9903" xr:uid="{00000000-0005-0000-0000-00009A2F0000}"/>
    <cellStyle name="ㅗ 2 12" xfId="9904" xr:uid="{00000000-0005-0000-0000-00009B2F0000}"/>
    <cellStyle name="ㅗ 2 13" xfId="9905" xr:uid="{00000000-0005-0000-0000-00009C2F0000}"/>
    <cellStyle name="ㅗ 2 14" xfId="9906" xr:uid="{00000000-0005-0000-0000-00009D2F0000}"/>
    <cellStyle name="ㅗ 2 15" xfId="9907" xr:uid="{00000000-0005-0000-0000-00009E2F0000}"/>
    <cellStyle name="ㅗ 2 16" xfId="9908" xr:uid="{00000000-0005-0000-0000-00009F2F0000}"/>
    <cellStyle name="ㅗ 2 17" xfId="9909" xr:uid="{00000000-0005-0000-0000-0000A02F0000}"/>
    <cellStyle name="ㅗ 2 2" xfId="9910" xr:uid="{00000000-0005-0000-0000-0000A12F0000}"/>
    <cellStyle name="ㅗ 2 3" xfId="9911" xr:uid="{00000000-0005-0000-0000-0000A22F0000}"/>
    <cellStyle name="ㅗ 2 4" xfId="9912" xr:uid="{00000000-0005-0000-0000-0000A32F0000}"/>
    <cellStyle name="ㅗ 2 5" xfId="9913" xr:uid="{00000000-0005-0000-0000-0000A42F0000}"/>
    <cellStyle name="ㅗ 2 6" xfId="9914" xr:uid="{00000000-0005-0000-0000-0000A52F0000}"/>
    <cellStyle name="ㅗ 2 7" xfId="9915" xr:uid="{00000000-0005-0000-0000-0000A62F0000}"/>
    <cellStyle name="ㅗ 2 8" xfId="9916" xr:uid="{00000000-0005-0000-0000-0000A72F0000}"/>
    <cellStyle name="ㅗ 2 9" xfId="9917" xr:uid="{00000000-0005-0000-0000-0000A82F0000}"/>
    <cellStyle name="ㅗ 20" xfId="9918" xr:uid="{00000000-0005-0000-0000-0000A92F0000}"/>
    <cellStyle name="ㅗ 21" xfId="9919" xr:uid="{00000000-0005-0000-0000-0000AA2F0000}"/>
    <cellStyle name="ㅗ 22" xfId="9920" xr:uid="{00000000-0005-0000-0000-0000AB2F0000}"/>
    <cellStyle name="ㅗ 23" xfId="9921" xr:uid="{00000000-0005-0000-0000-0000AC2F0000}"/>
    <cellStyle name="ㅗ 24" xfId="9922" xr:uid="{00000000-0005-0000-0000-0000AD2F0000}"/>
    <cellStyle name="ㅗ 25" xfId="9923" xr:uid="{00000000-0005-0000-0000-0000AE2F0000}"/>
    <cellStyle name="ㅗ 26" xfId="9924" xr:uid="{00000000-0005-0000-0000-0000AF2F0000}"/>
    <cellStyle name="ㅗ 27" xfId="9925" xr:uid="{00000000-0005-0000-0000-0000B02F0000}"/>
    <cellStyle name="ㅗ 28" xfId="9926" xr:uid="{00000000-0005-0000-0000-0000B12F0000}"/>
    <cellStyle name="ㅗ 29" xfId="9927" xr:uid="{00000000-0005-0000-0000-0000B22F0000}"/>
    <cellStyle name="ㅗ 3" xfId="9928" xr:uid="{00000000-0005-0000-0000-0000B32F0000}"/>
    <cellStyle name="ㅗ 3 10" xfId="9929" xr:uid="{00000000-0005-0000-0000-0000B42F0000}"/>
    <cellStyle name="ㅗ 3 11" xfId="9930" xr:uid="{00000000-0005-0000-0000-0000B52F0000}"/>
    <cellStyle name="ㅗ 3 12" xfId="9931" xr:uid="{00000000-0005-0000-0000-0000B62F0000}"/>
    <cellStyle name="ㅗ 3 13" xfId="9932" xr:uid="{00000000-0005-0000-0000-0000B72F0000}"/>
    <cellStyle name="ㅗ 3 14" xfId="9933" xr:uid="{00000000-0005-0000-0000-0000B82F0000}"/>
    <cellStyle name="ㅗ 3 15" xfId="9934" xr:uid="{00000000-0005-0000-0000-0000B92F0000}"/>
    <cellStyle name="ㅗ 3 16" xfId="9935" xr:uid="{00000000-0005-0000-0000-0000BA2F0000}"/>
    <cellStyle name="ㅗ 3 17" xfId="9936" xr:uid="{00000000-0005-0000-0000-0000BB2F0000}"/>
    <cellStyle name="ㅗ 3 2" xfId="9937" xr:uid="{00000000-0005-0000-0000-0000BC2F0000}"/>
    <cellStyle name="ㅗ 3 3" xfId="9938" xr:uid="{00000000-0005-0000-0000-0000BD2F0000}"/>
    <cellStyle name="ㅗ 3 4" xfId="9939" xr:uid="{00000000-0005-0000-0000-0000BE2F0000}"/>
    <cellStyle name="ㅗ 3 5" xfId="9940" xr:uid="{00000000-0005-0000-0000-0000BF2F0000}"/>
    <cellStyle name="ㅗ 3 6" xfId="9941" xr:uid="{00000000-0005-0000-0000-0000C02F0000}"/>
    <cellStyle name="ㅗ 3 7" xfId="9942" xr:uid="{00000000-0005-0000-0000-0000C12F0000}"/>
    <cellStyle name="ㅗ 3 8" xfId="9943" xr:uid="{00000000-0005-0000-0000-0000C22F0000}"/>
    <cellStyle name="ㅗ 3 9" xfId="9944" xr:uid="{00000000-0005-0000-0000-0000C32F0000}"/>
    <cellStyle name="ㅗ 30" xfId="9945" xr:uid="{00000000-0005-0000-0000-0000C42F0000}"/>
    <cellStyle name="ㅗ 31" xfId="9946" xr:uid="{00000000-0005-0000-0000-0000C52F0000}"/>
    <cellStyle name="ㅗ 32" xfId="9947" xr:uid="{00000000-0005-0000-0000-0000C62F0000}"/>
    <cellStyle name="ㅗ 33" xfId="9948" xr:uid="{00000000-0005-0000-0000-0000C72F0000}"/>
    <cellStyle name="ㅗ 34" xfId="9949" xr:uid="{00000000-0005-0000-0000-0000C82F0000}"/>
    <cellStyle name="ㅗ 4" xfId="9950" xr:uid="{00000000-0005-0000-0000-0000C92F0000}"/>
    <cellStyle name="ㅗ 4 10" xfId="9951" xr:uid="{00000000-0005-0000-0000-0000CA2F0000}"/>
    <cellStyle name="ㅗ 4 11" xfId="9952" xr:uid="{00000000-0005-0000-0000-0000CB2F0000}"/>
    <cellStyle name="ㅗ 4 12" xfId="9953" xr:uid="{00000000-0005-0000-0000-0000CC2F0000}"/>
    <cellStyle name="ㅗ 4 13" xfId="9954" xr:uid="{00000000-0005-0000-0000-0000CD2F0000}"/>
    <cellStyle name="ㅗ 4 14" xfId="9955" xr:uid="{00000000-0005-0000-0000-0000CE2F0000}"/>
    <cellStyle name="ㅗ 4 15" xfId="9956" xr:uid="{00000000-0005-0000-0000-0000CF2F0000}"/>
    <cellStyle name="ㅗ 4 16" xfId="9957" xr:uid="{00000000-0005-0000-0000-0000D02F0000}"/>
    <cellStyle name="ㅗ 4 17" xfId="9958" xr:uid="{00000000-0005-0000-0000-0000D12F0000}"/>
    <cellStyle name="ㅗ 4 2" xfId="9959" xr:uid="{00000000-0005-0000-0000-0000D22F0000}"/>
    <cellStyle name="ㅗ 4 3" xfId="9960" xr:uid="{00000000-0005-0000-0000-0000D32F0000}"/>
    <cellStyle name="ㅗ 4 4" xfId="9961" xr:uid="{00000000-0005-0000-0000-0000D42F0000}"/>
    <cellStyle name="ㅗ 4 5" xfId="9962" xr:uid="{00000000-0005-0000-0000-0000D52F0000}"/>
    <cellStyle name="ㅗ 4 6" xfId="9963" xr:uid="{00000000-0005-0000-0000-0000D62F0000}"/>
    <cellStyle name="ㅗ 4 7" xfId="9964" xr:uid="{00000000-0005-0000-0000-0000D72F0000}"/>
    <cellStyle name="ㅗ 4 8" xfId="9965" xr:uid="{00000000-0005-0000-0000-0000D82F0000}"/>
    <cellStyle name="ㅗ 4 9" xfId="9966" xr:uid="{00000000-0005-0000-0000-0000D92F0000}"/>
    <cellStyle name="ㅗ 5" xfId="9967" xr:uid="{00000000-0005-0000-0000-0000DA2F0000}"/>
    <cellStyle name="ㅗ 5 2" xfId="9968" xr:uid="{00000000-0005-0000-0000-0000DB2F0000}"/>
    <cellStyle name="ㅗ 5 3" xfId="9969" xr:uid="{00000000-0005-0000-0000-0000DC2F0000}"/>
    <cellStyle name="ㅗ 5 4" xfId="9970" xr:uid="{00000000-0005-0000-0000-0000DD2F0000}"/>
    <cellStyle name="ㅗ 5 5" xfId="9971" xr:uid="{00000000-0005-0000-0000-0000DE2F0000}"/>
    <cellStyle name="ㅗ 5 6" xfId="9972" xr:uid="{00000000-0005-0000-0000-0000DF2F0000}"/>
    <cellStyle name="ㅗ 5 7" xfId="9973" xr:uid="{00000000-0005-0000-0000-0000E02F0000}"/>
    <cellStyle name="ㅗ 5 8" xfId="9974" xr:uid="{00000000-0005-0000-0000-0000E12F0000}"/>
    <cellStyle name="ㅗ 6" xfId="9975" xr:uid="{00000000-0005-0000-0000-0000E22F0000}"/>
    <cellStyle name="ㅗ 7" xfId="9976" xr:uid="{00000000-0005-0000-0000-0000E32F0000}"/>
    <cellStyle name="ㅗ 8" xfId="9977" xr:uid="{00000000-0005-0000-0000-0000E42F0000}"/>
    <cellStyle name="ㅗ 9" xfId="9978" xr:uid="{00000000-0005-0000-0000-0000E52F0000}"/>
    <cellStyle name="ㅗ_9월실적" xfId="9979" xr:uid="{00000000-0005-0000-0000-0000E62F0000}"/>
    <cellStyle name="ㅗ_9월실적 10" xfId="9980" xr:uid="{00000000-0005-0000-0000-0000E72F0000}"/>
    <cellStyle name="ㅗ_9월실적 11" xfId="9981" xr:uid="{00000000-0005-0000-0000-0000E82F0000}"/>
    <cellStyle name="ㅗ_9월실적 12" xfId="9982" xr:uid="{00000000-0005-0000-0000-0000E92F0000}"/>
    <cellStyle name="ㅗ_9월실적 13" xfId="9983" xr:uid="{00000000-0005-0000-0000-0000EA2F0000}"/>
    <cellStyle name="ㅗ_9월실적 14" xfId="9984" xr:uid="{00000000-0005-0000-0000-0000EB2F0000}"/>
    <cellStyle name="ㅗ_9월실적 15" xfId="9985" xr:uid="{00000000-0005-0000-0000-0000EC2F0000}"/>
    <cellStyle name="ㅗ_9월실적 16" xfId="9986" xr:uid="{00000000-0005-0000-0000-0000ED2F0000}"/>
    <cellStyle name="ㅗ_9월실적 17" xfId="9987" xr:uid="{00000000-0005-0000-0000-0000EE2F0000}"/>
    <cellStyle name="ㅗ_9월실적 18" xfId="9988" xr:uid="{00000000-0005-0000-0000-0000EF2F0000}"/>
    <cellStyle name="ㅗ_9월실적 19" xfId="9989" xr:uid="{00000000-0005-0000-0000-0000F02F0000}"/>
    <cellStyle name="ㅗ_9월실적 2" xfId="9990" xr:uid="{00000000-0005-0000-0000-0000F12F0000}"/>
    <cellStyle name="ㅗ_9월실적 2 10" xfId="9991" xr:uid="{00000000-0005-0000-0000-0000F22F0000}"/>
    <cellStyle name="ㅗ_9월실적 2 11" xfId="9992" xr:uid="{00000000-0005-0000-0000-0000F32F0000}"/>
    <cellStyle name="ㅗ_9월실적 2 12" xfId="9993" xr:uid="{00000000-0005-0000-0000-0000F42F0000}"/>
    <cellStyle name="ㅗ_9월실적 2 13" xfId="9994" xr:uid="{00000000-0005-0000-0000-0000F52F0000}"/>
    <cellStyle name="ㅗ_9월실적 2 14" xfId="9995" xr:uid="{00000000-0005-0000-0000-0000F62F0000}"/>
    <cellStyle name="ㅗ_9월실적 2 15" xfId="9996" xr:uid="{00000000-0005-0000-0000-0000F72F0000}"/>
    <cellStyle name="ㅗ_9월실적 2 16" xfId="9997" xr:uid="{00000000-0005-0000-0000-0000F82F0000}"/>
    <cellStyle name="ㅗ_9월실적 2 17" xfId="9998" xr:uid="{00000000-0005-0000-0000-0000F92F0000}"/>
    <cellStyle name="ㅗ_9월실적 2 2" xfId="9999" xr:uid="{00000000-0005-0000-0000-0000FA2F0000}"/>
    <cellStyle name="ㅗ_9월실적 2 3" xfId="10000" xr:uid="{00000000-0005-0000-0000-0000FB2F0000}"/>
    <cellStyle name="ㅗ_9월실적 2 4" xfId="10001" xr:uid="{00000000-0005-0000-0000-0000FC2F0000}"/>
    <cellStyle name="ㅗ_9월실적 2 5" xfId="10002" xr:uid="{00000000-0005-0000-0000-0000FD2F0000}"/>
    <cellStyle name="ㅗ_9월실적 2 6" xfId="10003" xr:uid="{00000000-0005-0000-0000-0000FE2F0000}"/>
    <cellStyle name="ㅗ_9월실적 2 7" xfId="10004" xr:uid="{00000000-0005-0000-0000-0000FF2F0000}"/>
    <cellStyle name="ㅗ_9월실적 2 8" xfId="10005" xr:uid="{00000000-0005-0000-0000-000000300000}"/>
    <cellStyle name="ㅗ_9월실적 2 9" xfId="10006" xr:uid="{00000000-0005-0000-0000-000001300000}"/>
    <cellStyle name="ㅗ_9월실적 20" xfId="10007" xr:uid="{00000000-0005-0000-0000-000002300000}"/>
    <cellStyle name="ㅗ_9월실적 21" xfId="10008" xr:uid="{00000000-0005-0000-0000-000003300000}"/>
    <cellStyle name="ㅗ_9월실적 22" xfId="10009" xr:uid="{00000000-0005-0000-0000-000004300000}"/>
    <cellStyle name="ㅗ_9월실적 23" xfId="10010" xr:uid="{00000000-0005-0000-0000-000005300000}"/>
    <cellStyle name="ㅗ_9월실적 24" xfId="10011" xr:uid="{00000000-0005-0000-0000-000006300000}"/>
    <cellStyle name="ㅗ_9월실적 25" xfId="10012" xr:uid="{00000000-0005-0000-0000-000007300000}"/>
    <cellStyle name="ㅗ_9월실적 26" xfId="10013" xr:uid="{00000000-0005-0000-0000-000008300000}"/>
    <cellStyle name="ㅗ_9월실적 27" xfId="10014" xr:uid="{00000000-0005-0000-0000-000009300000}"/>
    <cellStyle name="ㅗ_9월실적 28" xfId="10015" xr:uid="{00000000-0005-0000-0000-00000A300000}"/>
    <cellStyle name="ㅗ_9월실적 29" xfId="10016" xr:uid="{00000000-0005-0000-0000-00000B300000}"/>
    <cellStyle name="ㅗ_9월실적 3" xfId="10017" xr:uid="{00000000-0005-0000-0000-00000C300000}"/>
    <cellStyle name="ㅗ_9월실적 3 10" xfId="10018" xr:uid="{00000000-0005-0000-0000-00000D300000}"/>
    <cellStyle name="ㅗ_9월실적 3 11" xfId="10019" xr:uid="{00000000-0005-0000-0000-00000E300000}"/>
    <cellStyle name="ㅗ_9월실적 3 12" xfId="10020" xr:uid="{00000000-0005-0000-0000-00000F300000}"/>
    <cellStyle name="ㅗ_9월실적 3 13" xfId="10021" xr:uid="{00000000-0005-0000-0000-000010300000}"/>
    <cellStyle name="ㅗ_9월실적 3 14" xfId="10022" xr:uid="{00000000-0005-0000-0000-000011300000}"/>
    <cellStyle name="ㅗ_9월실적 3 15" xfId="10023" xr:uid="{00000000-0005-0000-0000-000012300000}"/>
    <cellStyle name="ㅗ_9월실적 3 16" xfId="10024" xr:uid="{00000000-0005-0000-0000-000013300000}"/>
    <cellStyle name="ㅗ_9월실적 3 17" xfId="10025" xr:uid="{00000000-0005-0000-0000-000014300000}"/>
    <cellStyle name="ㅗ_9월실적 3 2" xfId="10026" xr:uid="{00000000-0005-0000-0000-000015300000}"/>
    <cellStyle name="ㅗ_9월실적 3 3" xfId="10027" xr:uid="{00000000-0005-0000-0000-000016300000}"/>
    <cellStyle name="ㅗ_9월실적 3 4" xfId="10028" xr:uid="{00000000-0005-0000-0000-000017300000}"/>
    <cellStyle name="ㅗ_9월실적 3 5" xfId="10029" xr:uid="{00000000-0005-0000-0000-000018300000}"/>
    <cellStyle name="ㅗ_9월실적 3 6" xfId="10030" xr:uid="{00000000-0005-0000-0000-000019300000}"/>
    <cellStyle name="ㅗ_9월실적 3 7" xfId="10031" xr:uid="{00000000-0005-0000-0000-00001A300000}"/>
    <cellStyle name="ㅗ_9월실적 3 8" xfId="10032" xr:uid="{00000000-0005-0000-0000-00001B300000}"/>
    <cellStyle name="ㅗ_9월실적 3 9" xfId="10033" xr:uid="{00000000-0005-0000-0000-00001C300000}"/>
    <cellStyle name="ㅗ_9월실적 30" xfId="10034" xr:uid="{00000000-0005-0000-0000-00001D300000}"/>
    <cellStyle name="ㅗ_9월실적 31" xfId="10035" xr:uid="{00000000-0005-0000-0000-00001E300000}"/>
    <cellStyle name="ㅗ_9월실적 32" xfId="10036" xr:uid="{00000000-0005-0000-0000-00001F300000}"/>
    <cellStyle name="ㅗ_9월실적 33" xfId="10037" xr:uid="{00000000-0005-0000-0000-000020300000}"/>
    <cellStyle name="ㅗ_9월실적 34" xfId="10038" xr:uid="{00000000-0005-0000-0000-000021300000}"/>
    <cellStyle name="ㅗ_9월실적 4" xfId="10039" xr:uid="{00000000-0005-0000-0000-000022300000}"/>
    <cellStyle name="ㅗ_9월실적 4 10" xfId="10040" xr:uid="{00000000-0005-0000-0000-000023300000}"/>
    <cellStyle name="ㅗ_9월실적 4 11" xfId="10041" xr:uid="{00000000-0005-0000-0000-000024300000}"/>
    <cellStyle name="ㅗ_9월실적 4 12" xfId="10042" xr:uid="{00000000-0005-0000-0000-000025300000}"/>
    <cellStyle name="ㅗ_9월실적 4 13" xfId="10043" xr:uid="{00000000-0005-0000-0000-000026300000}"/>
    <cellStyle name="ㅗ_9월실적 4 14" xfId="10044" xr:uid="{00000000-0005-0000-0000-000027300000}"/>
    <cellStyle name="ㅗ_9월실적 4 15" xfId="10045" xr:uid="{00000000-0005-0000-0000-000028300000}"/>
    <cellStyle name="ㅗ_9월실적 4 16" xfId="10046" xr:uid="{00000000-0005-0000-0000-000029300000}"/>
    <cellStyle name="ㅗ_9월실적 4 17" xfId="10047" xr:uid="{00000000-0005-0000-0000-00002A300000}"/>
    <cellStyle name="ㅗ_9월실적 4 2" xfId="10048" xr:uid="{00000000-0005-0000-0000-00002B300000}"/>
    <cellStyle name="ㅗ_9월실적 4 3" xfId="10049" xr:uid="{00000000-0005-0000-0000-00002C300000}"/>
    <cellStyle name="ㅗ_9월실적 4 4" xfId="10050" xr:uid="{00000000-0005-0000-0000-00002D300000}"/>
    <cellStyle name="ㅗ_9월실적 4 5" xfId="10051" xr:uid="{00000000-0005-0000-0000-00002E300000}"/>
    <cellStyle name="ㅗ_9월실적 4 6" xfId="10052" xr:uid="{00000000-0005-0000-0000-00002F300000}"/>
    <cellStyle name="ㅗ_9월실적 4 7" xfId="10053" xr:uid="{00000000-0005-0000-0000-000030300000}"/>
    <cellStyle name="ㅗ_9월실적 4 8" xfId="10054" xr:uid="{00000000-0005-0000-0000-000031300000}"/>
    <cellStyle name="ㅗ_9월실적 4 9" xfId="10055" xr:uid="{00000000-0005-0000-0000-000032300000}"/>
    <cellStyle name="ㅗ_9월실적 5" xfId="10056" xr:uid="{00000000-0005-0000-0000-000033300000}"/>
    <cellStyle name="ㅗ_9월실적 5 2" xfId="10057" xr:uid="{00000000-0005-0000-0000-000034300000}"/>
    <cellStyle name="ㅗ_9월실적 5 3" xfId="10058" xr:uid="{00000000-0005-0000-0000-000035300000}"/>
    <cellStyle name="ㅗ_9월실적 5 4" xfId="10059" xr:uid="{00000000-0005-0000-0000-000036300000}"/>
    <cellStyle name="ㅗ_9월실적 5 5" xfId="10060" xr:uid="{00000000-0005-0000-0000-000037300000}"/>
    <cellStyle name="ㅗ_9월실적 5 6" xfId="10061" xr:uid="{00000000-0005-0000-0000-000038300000}"/>
    <cellStyle name="ㅗ_9월실적 5 7" xfId="10062" xr:uid="{00000000-0005-0000-0000-000039300000}"/>
    <cellStyle name="ㅗ_9월실적 5 8" xfId="10063" xr:uid="{00000000-0005-0000-0000-00003A300000}"/>
    <cellStyle name="ㅗ_9월실적 6" xfId="10064" xr:uid="{00000000-0005-0000-0000-00003B300000}"/>
    <cellStyle name="ㅗ_9월실적 7" xfId="10065" xr:uid="{00000000-0005-0000-0000-00003C300000}"/>
    <cellStyle name="ㅗ_9월실적 8" xfId="10066" xr:uid="{00000000-0005-0000-0000-00003D300000}"/>
    <cellStyle name="ㅗ_9월실적 9" xfId="10067" xr:uid="{00000000-0005-0000-0000-00003E300000}"/>
    <cellStyle name="ㅗ_9월실적_CI시행결의" xfId="10068" xr:uid="{00000000-0005-0000-0000-00003F300000}"/>
    <cellStyle name="ㅗ_9월실적_CI시행결의 10" xfId="10069" xr:uid="{00000000-0005-0000-0000-000040300000}"/>
    <cellStyle name="ㅗ_9월실적_CI시행결의 11" xfId="10070" xr:uid="{00000000-0005-0000-0000-000041300000}"/>
    <cellStyle name="ㅗ_9월실적_CI시행결의 12" xfId="10071" xr:uid="{00000000-0005-0000-0000-000042300000}"/>
    <cellStyle name="ㅗ_9월실적_CI시행결의 13" xfId="10072" xr:uid="{00000000-0005-0000-0000-000043300000}"/>
    <cellStyle name="ㅗ_9월실적_CI시행결의 14" xfId="10073" xr:uid="{00000000-0005-0000-0000-000044300000}"/>
    <cellStyle name="ㅗ_9월실적_CI시행결의 15" xfId="10074" xr:uid="{00000000-0005-0000-0000-000045300000}"/>
    <cellStyle name="ㅗ_9월실적_CI시행결의 16" xfId="10075" xr:uid="{00000000-0005-0000-0000-000046300000}"/>
    <cellStyle name="ㅗ_9월실적_CI시행결의 17" xfId="10076" xr:uid="{00000000-0005-0000-0000-000047300000}"/>
    <cellStyle name="ㅗ_9월실적_CI시행결의 18" xfId="10077" xr:uid="{00000000-0005-0000-0000-000048300000}"/>
    <cellStyle name="ㅗ_9월실적_CI시행결의 19" xfId="10078" xr:uid="{00000000-0005-0000-0000-000049300000}"/>
    <cellStyle name="ㅗ_9월실적_CI시행결의 2" xfId="10079" xr:uid="{00000000-0005-0000-0000-00004A300000}"/>
    <cellStyle name="ㅗ_9월실적_CI시행결의 2 10" xfId="10080" xr:uid="{00000000-0005-0000-0000-00004B300000}"/>
    <cellStyle name="ㅗ_9월실적_CI시행결의 2 11" xfId="10081" xr:uid="{00000000-0005-0000-0000-00004C300000}"/>
    <cellStyle name="ㅗ_9월실적_CI시행결의 2 12" xfId="10082" xr:uid="{00000000-0005-0000-0000-00004D300000}"/>
    <cellStyle name="ㅗ_9월실적_CI시행결의 2 13" xfId="10083" xr:uid="{00000000-0005-0000-0000-00004E300000}"/>
    <cellStyle name="ㅗ_9월실적_CI시행결의 2 14" xfId="10084" xr:uid="{00000000-0005-0000-0000-00004F300000}"/>
    <cellStyle name="ㅗ_9월실적_CI시행결의 2 15" xfId="10085" xr:uid="{00000000-0005-0000-0000-000050300000}"/>
    <cellStyle name="ㅗ_9월실적_CI시행결의 2 16" xfId="10086" xr:uid="{00000000-0005-0000-0000-000051300000}"/>
    <cellStyle name="ㅗ_9월실적_CI시행결의 2 17" xfId="10087" xr:uid="{00000000-0005-0000-0000-000052300000}"/>
    <cellStyle name="ㅗ_9월실적_CI시행결의 2 2" xfId="10088" xr:uid="{00000000-0005-0000-0000-000053300000}"/>
    <cellStyle name="ㅗ_9월실적_CI시행결의 2 3" xfId="10089" xr:uid="{00000000-0005-0000-0000-000054300000}"/>
    <cellStyle name="ㅗ_9월실적_CI시행결의 2 4" xfId="10090" xr:uid="{00000000-0005-0000-0000-000055300000}"/>
    <cellStyle name="ㅗ_9월실적_CI시행결의 2 5" xfId="10091" xr:uid="{00000000-0005-0000-0000-000056300000}"/>
    <cellStyle name="ㅗ_9월실적_CI시행결의 2 6" xfId="10092" xr:uid="{00000000-0005-0000-0000-000057300000}"/>
    <cellStyle name="ㅗ_9월실적_CI시행결의 2 7" xfId="10093" xr:uid="{00000000-0005-0000-0000-000058300000}"/>
    <cellStyle name="ㅗ_9월실적_CI시행결의 2 8" xfId="10094" xr:uid="{00000000-0005-0000-0000-000059300000}"/>
    <cellStyle name="ㅗ_9월실적_CI시행결의 2 9" xfId="10095" xr:uid="{00000000-0005-0000-0000-00005A300000}"/>
    <cellStyle name="ㅗ_9월실적_CI시행결의 20" xfId="10096" xr:uid="{00000000-0005-0000-0000-00005B300000}"/>
    <cellStyle name="ㅗ_9월실적_CI시행결의 21" xfId="10097" xr:uid="{00000000-0005-0000-0000-00005C300000}"/>
    <cellStyle name="ㅗ_9월실적_CI시행결의 22" xfId="10098" xr:uid="{00000000-0005-0000-0000-00005D300000}"/>
    <cellStyle name="ㅗ_9월실적_CI시행결의 23" xfId="10099" xr:uid="{00000000-0005-0000-0000-00005E300000}"/>
    <cellStyle name="ㅗ_9월실적_CI시행결의 24" xfId="10100" xr:uid="{00000000-0005-0000-0000-00005F300000}"/>
    <cellStyle name="ㅗ_9월실적_CI시행결의 25" xfId="10101" xr:uid="{00000000-0005-0000-0000-000060300000}"/>
    <cellStyle name="ㅗ_9월실적_CI시행결의 26" xfId="10102" xr:uid="{00000000-0005-0000-0000-000061300000}"/>
    <cellStyle name="ㅗ_9월실적_CI시행결의 27" xfId="10103" xr:uid="{00000000-0005-0000-0000-000062300000}"/>
    <cellStyle name="ㅗ_9월실적_CI시행결의 28" xfId="10104" xr:uid="{00000000-0005-0000-0000-000063300000}"/>
    <cellStyle name="ㅗ_9월실적_CI시행결의 29" xfId="10105" xr:uid="{00000000-0005-0000-0000-000064300000}"/>
    <cellStyle name="ㅗ_9월실적_CI시행결의 3" xfId="10106" xr:uid="{00000000-0005-0000-0000-000065300000}"/>
    <cellStyle name="ㅗ_9월실적_CI시행결의 3 10" xfId="10107" xr:uid="{00000000-0005-0000-0000-000066300000}"/>
    <cellStyle name="ㅗ_9월실적_CI시행결의 3 11" xfId="10108" xr:uid="{00000000-0005-0000-0000-000067300000}"/>
    <cellStyle name="ㅗ_9월실적_CI시행결의 3 12" xfId="10109" xr:uid="{00000000-0005-0000-0000-000068300000}"/>
    <cellStyle name="ㅗ_9월실적_CI시행결의 3 13" xfId="10110" xr:uid="{00000000-0005-0000-0000-000069300000}"/>
    <cellStyle name="ㅗ_9월실적_CI시행결의 3 14" xfId="10111" xr:uid="{00000000-0005-0000-0000-00006A300000}"/>
    <cellStyle name="ㅗ_9월실적_CI시행결의 3 15" xfId="10112" xr:uid="{00000000-0005-0000-0000-00006B300000}"/>
    <cellStyle name="ㅗ_9월실적_CI시행결의 3 16" xfId="10113" xr:uid="{00000000-0005-0000-0000-00006C300000}"/>
    <cellStyle name="ㅗ_9월실적_CI시행결의 3 17" xfId="10114" xr:uid="{00000000-0005-0000-0000-00006D300000}"/>
    <cellStyle name="ㅗ_9월실적_CI시행결의 3 2" xfId="10115" xr:uid="{00000000-0005-0000-0000-00006E300000}"/>
    <cellStyle name="ㅗ_9월실적_CI시행결의 3 3" xfId="10116" xr:uid="{00000000-0005-0000-0000-00006F300000}"/>
    <cellStyle name="ㅗ_9월실적_CI시행결의 3 4" xfId="10117" xr:uid="{00000000-0005-0000-0000-000070300000}"/>
    <cellStyle name="ㅗ_9월실적_CI시행결의 3 5" xfId="10118" xr:uid="{00000000-0005-0000-0000-000071300000}"/>
    <cellStyle name="ㅗ_9월실적_CI시행결의 3 6" xfId="10119" xr:uid="{00000000-0005-0000-0000-000072300000}"/>
    <cellStyle name="ㅗ_9월실적_CI시행결의 3 7" xfId="10120" xr:uid="{00000000-0005-0000-0000-000073300000}"/>
    <cellStyle name="ㅗ_9월실적_CI시행결의 3 8" xfId="10121" xr:uid="{00000000-0005-0000-0000-000074300000}"/>
    <cellStyle name="ㅗ_9월실적_CI시행결의 3 9" xfId="10122" xr:uid="{00000000-0005-0000-0000-000075300000}"/>
    <cellStyle name="ㅗ_9월실적_CI시행결의 30" xfId="10123" xr:uid="{00000000-0005-0000-0000-000076300000}"/>
    <cellStyle name="ㅗ_9월실적_CI시행결의 31" xfId="10124" xr:uid="{00000000-0005-0000-0000-000077300000}"/>
    <cellStyle name="ㅗ_9월실적_CI시행결의 32" xfId="10125" xr:uid="{00000000-0005-0000-0000-000078300000}"/>
    <cellStyle name="ㅗ_9월실적_CI시행결의 33" xfId="10126" xr:uid="{00000000-0005-0000-0000-000079300000}"/>
    <cellStyle name="ㅗ_9월실적_CI시행결의 34" xfId="10127" xr:uid="{00000000-0005-0000-0000-00007A300000}"/>
    <cellStyle name="ㅗ_9월실적_CI시행결의 4" xfId="10128" xr:uid="{00000000-0005-0000-0000-00007B300000}"/>
    <cellStyle name="ㅗ_9월실적_CI시행결의 4 10" xfId="10129" xr:uid="{00000000-0005-0000-0000-00007C300000}"/>
    <cellStyle name="ㅗ_9월실적_CI시행결의 4 11" xfId="10130" xr:uid="{00000000-0005-0000-0000-00007D300000}"/>
    <cellStyle name="ㅗ_9월실적_CI시행결의 4 12" xfId="10131" xr:uid="{00000000-0005-0000-0000-00007E300000}"/>
    <cellStyle name="ㅗ_9월실적_CI시행결의 4 13" xfId="10132" xr:uid="{00000000-0005-0000-0000-00007F300000}"/>
    <cellStyle name="ㅗ_9월실적_CI시행결의 4 14" xfId="10133" xr:uid="{00000000-0005-0000-0000-000080300000}"/>
    <cellStyle name="ㅗ_9월실적_CI시행결의 4 15" xfId="10134" xr:uid="{00000000-0005-0000-0000-000081300000}"/>
    <cellStyle name="ㅗ_9월실적_CI시행결의 4 16" xfId="10135" xr:uid="{00000000-0005-0000-0000-000082300000}"/>
    <cellStyle name="ㅗ_9월실적_CI시행결의 4 17" xfId="10136" xr:uid="{00000000-0005-0000-0000-000083300000}"/>
    <cellStyle name="ㅗ_9월실적_CI시행결의 4 2" xfId="10137" xr:uid="{00000000-0005-0000-0000-000084300000}"/>
    <cellStyle name="ㅗ_9월실적_CI시행결의 4 3" xfId="10138" xr:uid="{00000000-0005-0000-0000-000085300000}"/>
    <cellStyle name="ㅗ_9월실적_CI시행결의 4 4" xfId="10139" xr:uid="{00000000-0005-0000-0000-000086300000}"/>
    <cellStyle name="ㅗ_9월실적_CI시행결의 4 5" xfId="10140" xr:uid="{00000000-0005-0000-0000-000087300000}"/>
    <cellStyle name="ㅗ_9월실적_CI시행결의 4 6" xfId="10141" xr:uid="{00000000-0005-0000-0000-000088300000}"/>
    <cellStyle name="ㅗ_9월실적_CI시행결의 4 7" xfId="10142" xr:uid="{00000000-0005-0000-0000-000089300000}"/>
    <cellStyle name="ㅗ_9월실적_CI시행결의 4 8" xfId="10143" xr:uid="{00000000-0005-0000-0000-00008A300000}"/>
    <cellStyle name="ㅗ_9월실적_CI시행결의 4 9" xfId="10144" xr:uid="{00000000-0005-0000-0000-00008B300000}"/>
    <cellStyle name="ㅗ_9월실적_CI시행결의 5" xfId="10145" xr:uid="{00000000-0005-0000-0000-00008C300000}"/>
    <cellStyle name="ㅗ_9월실적_CI시행결의 5 2" xfId="10146" xr:uid="{00000000-0005-0000-0000-00008D300000}"/>
    <cellStyle name="ㅗ_9월실적_CI시행결의 5 3" xfId="10147" xr:uid="{00000000-0005-0000-0000-00008E300000}"/>
    <cellStyle name="ㅗ_9월실적_CI시행결의 5 4" xfId="10148" xr:uid="{00000000-0005-0000-0000-00008F300000}"/>
    <cellStyle name="ㅗ_9월실적_CI시행결의 5 5" xfId="10149" xr:uid="{00000000-0005-0000-0000-000090300000}"/>
    <cellStyle name="ㅗ_9월실적_CI시행결의 5 6" xfId="10150" xr:uid="{00000000-0005-0000-0000-000091300000}"/>
    <cellStyle name="ㅗ_9월실적_CI시행결의 5 7" xfId="10151" xr:uid="{00000000-0005-0000-0000-000092300000}"/>
    <cellStyle name="ㅗ_9월실적_CI시행결의 5 8" xfId="10152" xr:uid="{00000000-0005-0000-0000-000093300000}"/>
    <cellStyle name="ㅗ_9월실적_CI시행결의 6" xfId="10153" xr:uid="{00000000-0005-0000-0000-000094300000}"/>
    <cellStyle name="ㅗ_9월실적_CI시행결의 7" xfId="10154" xr:uid="{00000000-0005-0000-0000-000095300000}"/>
    <cellStyle name="ㅗ_9월실적_CI시행결의 8" xfId="10155" xr:uid="{00000000-0005-0000-0000-000096300000}"/>
    <cellStyle name="ㅗ_9월실적_CI시행결의 9" xfId="10156" xr:uid="{00000000-0005-0000-0000-000097300000}"/>
    <cellStyle name="ㅗ_실9수정.xls Chart 1" xfId="10157" xr:uid="{00000000-0005-0000-0000-000098300000}"/>
    <cellStyle name="ㅗ_실9수정.xls Chart 1 10" xfId="10158" xr:uid="{00000000-0005-0000-0000-000099300000}"/>
    <cellStyle name="ㅗ_실9수정.xls Chart 1 11" xfId="10159" xr:uid="{00000000-0005-0000-0000-00009A300000}"/>
    <cellStyle name="ㅗ_실9수정.xls Chart 1 12" xfId="10160" xr:uid="{00000000-0005-0000-0000-00009B300000}"/>
    <cellStyle name="ㅗ_실9수정.xls Chart 1 13" xfId="10161" xr:uid="{00000000-0005-0000-0000-00009C300000}"/>
    <cellStyle name="ㅗ_실9수정.xls Chart 1 14" xfId="10162" xr:uid="{00000000-0005-0000-0000-00009D300000}"/>
    <cellStyle name="ㅗ_실9수정.xls Chart 1 15" xfId="10163" xr:uid="{00000000-0005-0000-0000-00009E300000}"/>
    <cellStyle name="ㅗ_실9수정.xls Chart 1 16" xfId="10164" xr:uid="{00000000-0005-0000-0000-00009F300000}"/>
    <cellStyle name="ㅗ_실9수정.xls Chart 1 17" xfId="10165" xr:uid="{00000000-0005-0000-0000-0000A0300000}"/>
    <cellStyle name="ㅗ_실9수정.xls Chart 1 18" xfId="10166" xr:uid="{00000000-0005-0000-0000-0000A1300000}"/>
    <cellStyle name="ㅗ_실9수정.xls Chart 1 19" xfId="10167" xr:uid="{00000000-0005-0000-0000-0000A2300000}"/>
    <cellStyle name="ㅗ_실9수정.xls Chart 1 2" xfId="10168" xr:uid="{00000000-0005-0000-0000-0000A3300000}"/>
    <cellStyle name="ㅗ_실9수정.xls Chart 1 2 10" xfId="10169" xr:uid="{00000000-0005-0000-0000-0000A4300000}"/>
    <cellStyle name="ㅗ_실9수정.xls Chart 1 2 11" xfId="10170" xr:uid="{00000000-0005-0000-0000-0000A5300000}"/>
    <cellStyle name="ㅗ_실9수정.xls Chart 1 2 12" xfId="10171" xr:uid="{00000000-0005-0000-0000-0000A6300000}"/>
    <cellStyle name="ㅗ_실9수정.xls Chart 1 2 13" xfId="10172" xr:uid="{00000000-0005-0000-0000-0000A7300000}"/>
    <cellStyle name="ㅗ_실9수정.xls Chart 1 2 14" xfId="10173" xr:uid="{00000000-0005-0000-0000-0000A8300000}"/>
    <cellStyle name="ㅗ_실9수정.xls Chart 1 2 15" xfId="10174" xr:uid="{00000000-0005-0000-0000-0000A9300000}"/>
    <cellStyle name="ㅗ_실9수정.xls Chart 1 2 16" xfId="10175" xr:uid="{00000000-0005-0000-0000-0000AA300000}"/>
    <cellStyle name="ㅗ_실9수정.xls Chart 1 2 17" xfId="10176" xr:uid="{00000000-0005-0000-0000-0000AB300000}"/>
    <cellStyle name="ㅗ_실9수정.xls Chart 1 2 2" xfId="10177" xr:uid="{00000000-0005-0000-0000-0000AC300000}"/>
    <cellStyle name="ㅗ_실9수정.xls Chart 1 2 3" xfId="10178" xr:uid="{00000000-0005-0000-0000-0000AD300000}"/>
    <cellStyle name="ㅗ_실9수정.xls Chart 1 2 4" xfId="10179" xr:uid="{00000000-0005-0000-0000-0000AE300000}"/>
    <cellStyle name="ㅗ_실9수정.xls Chart 1 2 5" xfId="10180" xr:uid="{00000000-0005-0000-0000-0000AF300000}"/>
    <cellStyle name="ㅗ_실9수정.xls Chart 1 2 6" xfId="10181" xr:uid="{00000000-0005-0000-0000-0000B0300000}"/>
    <cellStyle name="ㅗ_실9수정.xls Chart 1 2 7" xfId="10182" xr:uid="{00000000-0005-0000-0000-0000B1300000}"/>
    <cellStyle name="ㅗ_실9수정.xls Chart 1 2 8" xfId="10183" xr:uid="{00000000-0005-0000-0000-0000B2300000}"/>
    <cellStyle name="ㅗ_실9수정.xls Chart 1 2 9" xfId="10184" xr:uid="{00000000-0005-0000-0000-0000B3300000}"/>
    <cellStyle name="ㅗ_실9수정.xls Chart 1 20" xfId="10185" xr:uid="{00000000-0005-0000-0000-0000B4300000}"/>
    <cellStyle name="ㅗ_실9수정.xls Chart 1 21" xfId="10186" xr:uid="{00000000-0005-0000-0000-0000B5300000}"/>
    <cellStyle name="ㅗ_실9수정.xls Chart 1 22" xfId="10187" xr:uid="{00000000-0005-0000-0000-0000B6300000}"/>
    <cellStyle name="ㅗ_실9수정.xls Chart 1 23" xfId="10188" xr:uid="{00000000-0005-0000-0000-0000B7300000}"/>
    <cellStyle name="ㅗ_실9수정.xls Chart 1 24" xfId="10189" xr:uid="{00000000-0005-0000-0000-0000B8300000}"/>
    <cellStyle name="ㅗ_실9수정.xls Chart 1 25" xfId="10190" xr:uid="{00000000-0005-0000-0000-0000B9300000}"/>
    <cellStyle name="ㅗ_실9수정.xls Chart 1 26" xfId="10191" xr:uid="{00000000-0005-0000-0000-0000BA300000}"/>
    <cellStyle name="ㅗ_실9수정.xls Chart 1 27" xfId="10192" xr:uid="{00000000-0005-0000-0000-0000BB300000}"/>
    <cellStyle name="ㅗ_실9수정.xls Chart 1 28" xfId="10193" xr:uid="{00000000-0005-0000-0000-0000BC300000}"/>
    <cellStyle name="ㅗ_실9수정.xls Chart 1 29" xfId="10194" xr:uid="{00000000-0005-0000-0000-0000BD300000}"/>
    <cellStyle name="ㅗ_실9수정.xls Chart 1 3" xfId="10195" xr:uid="{00000000-0005-0000-0000-0000BE300000}"/>
    <cellStyle name="ㅗ_실9수정.xls Chart 1 3 10" xfId="10196" xr:uid="{00000000-0005-0000-0000-0000BF300000}"/>
    <cellStyle name="ㅗ_실9수정.xls Chart 1 3 11" xfId="10197" xr:uid="{00000000-0005-0000-0000-0000C0300000}"/>
    <cellStyle name="ㅗ_실9수정.xls Chart 1 3 12" xfId="10198" xr:uid="{00000000-0005-0000-0000-0000C1300000}"/>
    <cellStyle name="ㅗ_실9수정.xls Chart 1 3 13" xfId="10199" xr:uid="{00000000-0005-0000-0000-0000C2300000}"/>
    <cellStyle name="ㅗ_실9수정.xls Chart 1 3 14" xfId="10200" xr:uid="{00000000-0005-0000-0000-0000C3300000}"/>
    <cellStyle name="ㅗ_실9수정.xls Chart 1 3 15" xfId="10201" xr:uid="{00000000-0005-0000-0000-0000C4300000}"/>
    <cellStyle name="ㅗ_실9수정.xls Chart 1 3 16" xfId="10202" xr:uid="{00000000-0005-0000-0000-0000C5300000}"/>
    <cellStyle name="ㅗ_실9수정.xls Chart 1 3 17" xfId="10203" xr:uid="{00000000-0005-0000-0000-0000C6300000}"/>
    <cellStyle name="ㅗ_실9수정.xls Chart 1 3 2" xfId="10204" xr:uid="{00000000-0005-0000-0000-0000C7300000}"/>
    <cellStyle name="ㅗ_실9수정.xls Chart 1 3 3" xfId="10205" xr:uid="{00000000-0005-0000-0000-0000C8300000}"/>
    <cellStyle name="ㅗ_실9수정.xls Chart 1 3 4" xfId="10206" xr:uid="{00000000-0005-0000-0000-0000C9300000}"/>
    <cellStyle name="ㅗ_실9수정.xls Chart 1 3 5" xfId="10207" xr:uid="{00000000-0005-0000-0000-0000CA300000}"/>
    <cellStyle name="ㅗ_실9수정.xls Chart 1 3 6" xfId="10208" xr:uid="{00000000-0005-0000-0000-0000CB300000}"/>
    <cellStyle name="ㅗ_실9수정.xls Chart 1 3 7" xfId="10209" xr:uid="{00000000-0005-0000-0000-0000CC300000}"/>
    <cellStyle name="ㅗ_실9수정.xls Chart 1 3 8" xfId="10210" xr:uid="{00000000-0005-0000-0000-0000CD300000}"/>
    <cellStyle name="ㅗ_실9수정.xls Chart 1 3 9" xfId="10211" xr:uid="{00000000-0005-0000-0000-0000CE300000}"/>
    <cellStyle name="ㅗ_실9수정.xls Chart 1 30" xfId="10212" xr:uid="{00000000-0005-0000-0000-0000CF300000}"/>
    <cellStyle name="ㅗ_실9수정.xls Chart 1 31" xfId="10213" xr:uid="{00000000-0005-0000-0000-0000D0300000}"/>
    <cellStyle name="ㅗ_실9수정.xls Chart 1 32" xfId="10214" xr:uid="{00000000-0005-0000-0000-0000D1300000}"/>
    <cellStyle name="ㅗ_실9수정.xls Chart 1 33" xfId="10215" xr:uid="{00000000-0005-0000-0000-0000D2300000}"/>
    <cellStyle name="ㅗ_실9수정.xls Chart 1 34" xfId="10216" xr:uid="{00000000-0005-0000-0000-0000D3300000}"/>
    <cellStyle name="ㅗ_실9수정.xls Chart 1 4" xfId="10217" xr:uid="{00000000-0005-0000-0000-0000D4300000}"/>
    <cellStyle name="ㅗ_실9수정.xls Chart 1 4 10" xfId="10218" xr:uid="{00000000-0005-0000-0000-0000D5300000}"/>
    <cellStyle name="ㅗ_실9수정.xls Chart 1 4 11" xfId="10219" xr:uid="{00000000-0005-0000-0000-0000D6300000}"/>
    <cellStyle name="ㅗ_실9수정.xls Chart 1 4 12" xfId="10220" xr:uid="{00000000-0005-0000-0000-0000D7300000}"/>
    <cellStyle name="ㅗ_실9수정.xls Chart 1 4 13" xfId="10221" xr:uid="{00000000-0005-0000-0000-0000D8300000}"/>
    <cellStyle name="ㅗ_실9수정.xls Chart 1 4 14" xfId="10222" xr:uid="{00000000-0005-0000-0000-0000D9300000}"/>
    <cellStyle name="ㅗ_실9수정.xls Chart 1 4 15" xfId="10223" xr:uid="{00000000-0005-0000-0000-0000DA300000}"/>
    <cellStyle name="ㅗ_실9수정.xls Chart 1 4 16" xfId="10224" xr:uid="{00000000-0005-0000-0000-0000DB300000}"/>
    <cellStyle name="ㅗ_실9수정.xls Chart 1 4 17" xfId="10225" xr:uid="{00000000-0005-0000-0000-0000DC300000}"/>
    <cellStyle name="ㅗ_실9수정.xls Chart 1 4 2" xfId="10226" xr:uid="{00000000-0005-0000-0000-0000DD300000}"/>
    <cellStyle name="ㅗ_실9수정.xls Chart 1 4 3" xfId="10227" xr:uid="{00000000-0005-0000-0000-0000DE300000}"/>
    <cellStyle name="ㅗ_실9수정.xls Chart 1 4 4" xfId="10228" xr:uid="{00000000-0005-0000-0000-0000DF300000}"/>
    <cellStyle name="ㅗ_실9수정.xls Chart 1 4 5" xfId="10229" xr:uid="{00000000-0005-0000-0000-0000E0300000}"/>
    <cellStyle name="ㅗ_실9수정.xls Chart 1 4 6" xfId="10230" xr:uid="{00000000-0005-0000-0000-0000E1300000}"/>
    <cellStyle name="ㅗ_실9수정.xls Chart 1 4 7" xfId="10231" xr:uid="{00000000-0005-0000-0000-0000E2300000}"/>
    <cellStyle name="ㅗ_실9수정.xls Chart 1 4 8" xfId="10232" xr:uid="{00000000-0005-0000-0000-0000E3300000}"/>
    <cellStyle name="ㅗ_실9수정.xls Chart 1 4 9" xfId="10233" xr:uid="{00000000-0005-0000-0000-0000E4300000}"/>
    <cellStyle name="ㅗ_실9수정.xls Chart 1 5" xfId="10234" xr:uid="{00000000-0005-0000-0000-0000E5300000}"/>
    <cellStyle name="ㅗ_실9수정.xls Chart 1 5 2" xfId="10235" xr:uid="{00000000-0005-0000-0000-0000E6300000}"/>
    <cellStyle name="ㅗ_실9수정.xls Chart 1 5 3" xfId="10236" xr:uid="{00000000-0005-0000-0000-0000E7300000}"/>
    <cellStyle name="ㅗ_실9수정.xls Chart 1 5 4" xfId="10237" xr:uid="{00000000-0005-0000-0000-0000E8300000}"/>
    <cellStyle name="ㅗ_실9수정.xls Chart 1 5 5" xfId="10238" xr:uid="{00000000-0005-0000-0000-0000E9300000}"/>
    <cellStyle name="ㅗ_실9수정.xls Chart 1 5 6" xfId="10239" xr:uid="{00000000-0005-0000-0000-0000EA300000}"/>
    <cellStyle name="ㅗ_실9수정.xls Chart 1 5 7" xfId="10240" xr:uid="{00000000-0005-0000-0000-0000EB300000}"/>
    <cellStyle name="ㅗ_실9수정.xls Chart 1 5 8" xfId="10241" xr:uid="{00000000-0005-0000-0000-0000EC300000}"/>
    <cellStyle name="ㅗ_실9수정.xls Chart 1 6" xfId="10242" xr:uid="{00000000-0005-0000-0000-0000ED300000}"/>
    <cellStyle name="ㅗ_실9수정.xls Chart 1 7" xfId="10243" xr:uid="{00000000-0005-0000-0000-0000EE300000}"/>
    <cellStyle name="ㅗ_실9수정.xls Chart 1 8" xfId="10244" xr:uid="{00000000-0005-0000-0000-0000EF300000}"/>
    <cellStyle name="ㅗ_실9수정.xls Chart 1 9" xfId="10245" xr:uid="{00000000-0005-0000-0000-0000F0300000}"/>
    <cellStyle name="ㅗ_실9수정.xls Chart 1_CI시행결의" xfId="10246" xr:uid="{00000000-0005-0000-0000-0000F1300000}"/>
    <cellStyle name="ㅗ_실9수정.xls Chart 1_CI시행결의 10" xfId="10247" xr:uid="{00000000-0005-0000-0000-0000F2300000}"/>
    <cellStyle name="ㅗ_실9수정.xls Chart 1_CI시행결의 11" xfId="10248" xr:uid="{00000000-0005-0000-0000-0000F3300000}"/>
    <cellStyle name="ㅗ_실9수정.xls Chart 1_CI시행결의 12" xfId="10249" xr:uid="{00000000-0005-0000-0000-0000F4300000}"/>
    <cellStyle name="ㅗ_실9수정.xls Chart 1_CI시행결의 13" xfId="10250" xr:uid="{00000000-0005-0000-0000-0000F5300000}"/>
    <cellStyle name="ㅗ_실9수정.xls Chart 1_CI시행결의 14" xfId="10251" xr:uid="{00000000-0005-0000-0000-0000F6300000}"/>
    <cellStyle name="ㅗ_실9수정.xls Chart 1_CI시행결의 15" xfId="10252" xr:uid="{00000000-0005-0000-0000-0000F7300000}"/>
    <cellStyle name="ㅗ_실9수정.xls Chart 1_CI시행결의 16" xfId="10253" xr:uid="{00000000-0005-0000-0000-0000F8300000}"/>
    <cellStyle name="ㅗ_실9수정.xls Chart 1_CI시행결의 17" xfId="10254" xr:uid="{00000000-0005-0000-0000-0000F9300000}"/>
    <cellStyle name="ㅗ_실9수정.xls Chart 1_CI시행결의 18" xfId="10255" xr:uid="{00000000-0005-0000-0000-0000FA300000}"/>
    <cellStyle name="ㅗ_실9수정.xls Chart 1_CI시행결의 19" xfId="10256" xr:uid="{00000000-0005-0000-0000-0000FB300000}"/>
    <cellStyle name="ㅗ_실9수정.xls Chart 1_CI시행결의 2" xfId="10257" xr:uid="{00000000-0005-0000-0000-0000FC300000}"/>
    <cellStyle name="ㅗ_실9수정.xls Chart 1_CI시행결의 2 10" xfId="10258" xr:uid="{00000000-0005-0000-0000-0000FD300000}"/>
    <cellStyle name="ㅗ_실9수정.xls Chart 1_CI시행결의 2 11" xfId="10259" xr:uid="{00000000-0005-0000-0000-0000FE300000}"/>
    <cellStyle name="ㅗ_실9수정.xls Chart 1_CI시행결의 2 12" xfId="10260" xr:uid="{00000000-0005-0000-0000-0000FF300000}"/>
    <cellStyle name="ㅗ_실9수정.xls Chart 1_CI시행결의 2 13" xfId="10261" xr:uid="{00000000-0005-0000-0000-000000310000}"/>
    <cellStyle name="ㅗ_실9수정.xls Chart 1_CI시행결의 2 14" xfId="10262" xr:uid="{00000000-0005-0000-0000-000001310000}"/>
    <cellStyle name="ㅗ_실9수정.xls Chart 1_CI시행결의 2 15" xfId="10263" xr:uid="{00000000-0005-0000-0000-000002310000}"/>
    <cellStyle name="ㅗ_실9수정.xls Chart 1_CI시행결의 2 16" xfId="10264" xr:uid="{00000000-0005-0000-0000-000003310000}"/>
    <cellStyle name="ㅗ_실9수정.xls Chart 1_CI시행결의 2 17" xfId="10265" xr:uid="{00000000-0005-0000-0000-000004310000}"/>
    <cellStyle name="ㅗ_실9수정.xls Chart 1_CI시행결의 2 2" xfId="10266" xr:uid="{00000000-0005-0000-0000-000005310000}"/>
    <cellStyle name="ㅗ_실9수정.xls Chart 1_CI시행결의 2 3" xfId="10267" xr:uid="{00000000-0005-0000-0000-000006310000}"/>
    <cellStyle name="ㅗ_실9수정.xls Chart 1_CI시행결의 2 4" xfId="10268" xr:uid="{00000000-0005-0000-0000-000007310000}"/>
    <cellStyle name="ㅗ_실9수정.xls Chart 1_CI시행결의 2 5" xfId="10269" xr:uid="{00000000-0005-0000-0000-000008310000}"/>
    <cellStyle name="ㅗ_실9수정.xls Chart 1_CI시행결의 2 6" xfId="10270" xr:uid="{00000000-0005-0000-0000-000009310000}"/>
    <cellStyle name="ㅗ_실9수정.xls Chart 1_CI시행결의 2 7" xfId="10271" xr:uid="{00000000-0005-0000-0000-00000A310000}"/>
    <cellStyle name="ㅗ_실9수정.xls Chart 1_CI시행결의 2 8" xfId="10272" xr:uid="{00000000-0005-0000-0000-00000B310000}"/>
    <cellStyle name="ㅗ_실9수정.xls Chart 1_CI시행결의 2 9" xfId="10273" xr:uid="{00000000-0005-0000-0000-00000C310000}"/>
    <cellStyle name="ㅗ_실9수정.xls Chart 1_CI시행결의 20" xfId="10274" xr:uid="{00000000-0005-0000-0000-00000D310000}"/>
    <cellStyle name="ㅗ_실9수정.xls Chart 1_CI시행결의 21" xfId="10275" xr:uid="{00000000-0005-0000-0000-00000E310000}"/>
    <cellStyle name="ㅗ_실9수정.xls Chart 1_CI시행결의 22" xfId="10276" xr:uid="{00000000-0005-0000-0000-00000F310000}"/>
    <cellStyle name="ㅗ_실9수정.xls Chart 1_CI시행결의 23" xfId="10277" xr:uid="{00000000-0005-0000-0000-000010310000}"/>
    <cellStyle name="ㅗ_실9수정.xls Chart 1_CI시행결의 24" xfId="10278" xr:uid="{00000000-0005-0000-0000-000011310000}"/>
    <cellStyle name="ㅗ_실9수정.xls Chart 1_CI시행결의 25" xfId="10279" xr:uid="{00000000-0005-0000-0000-000012310000}"/>
    <cellStyle name="ㅗ_실9수정.xls Chart 1_CI시행결의 26" xfId="10280" xr:uid="{00000000-0005-0000-0000-000013310000}"/>
    <cellStyle name="ㅗ_실9수정.xls Chart 1_CI시행결의 27" xfId="10281" xr:uid="{00000000-0005-0000-0000-000014310000}"/>
    <cellStyle name="ㅗ_실9수정.xls Chart 1_CI시행결의 28" xfId="10282" xr:uid="{00000000-0005-0000-0000-000015310000}"/>
    <cellStyle name="ㅗ_실9수정.xls Chart 1_CI시행결의 29" xfId="10283" xr:uid="{00000000-0005-0000-0000-000016310000}"/>
    <cellStyle name="ㅗ_실9수정.xls Chart 1_CI시행결의 3" xfId="10284" xr:uid="{00000000-0005-0000-0000-000017310000}"/>
    <cellStyle name="ㅗ_실9수정.xls Chart 1_CI시행결의 3 10" xfId="10285" xr:uid="{00000000-0005-0000-0000-000018310000}"/>
    <cellStyle name="ㅗ_실9수정.xls Chart 1_CI시행결의 3 11" xfId="10286" xr:uid="{00000000-0005-0000-0000-000019310000}"/>
    <cellStyle name="ㅗ_실9수정.xls Chart 1_CI시행결의 3 12" xfId="10287" xr:uid="{00000000-0005-0000-0000-00001A310000}"/>
    <cellStyle name="ㅗ_실9수정.xls Chart 1_CI시행결의 3 13" xfId="10288" xr:uid="{00000000-0005-0000-0000-00001B310000}"/>
    <cellStyle name="ㅗ_실9수정.xls Chart 1_CI시행결의 3 14" xfId="10289" xr:uid="{00000000-0005-0000-0000-00001C310000}"/>
    <cellStyle name="ㅗ_실9수정.xls Chart 1_CI시행결의 3 15" xfId="10290" xr:uid="{00000000-0005-0000-0000-00001D310000}"/>
    <cellStyle name="ㅗ_실9수정.xls Chart 1_CI시행결의 3 16" xfId="10291" xr:uid="{00000000-0005-0000-0000-00001E310000}"/>
    <cellStyle name="ㅗ_실9수정.xls Chart 1_CI시행결의 3 17" xfId="10292" xr:uid="{00000000-0005-0000-0000-00001F310000}"/>
    <cellStyle name="ㅗ_실9수정.xls Chart 1_CI시행결의 3 2" xfId="10293" xr:uid="{00000000-0005-0000-0000-000020310000}"/>
    <cellStyle name="ㅗ_실9수정.xls Chart 1_CI시행결의 3 3" xfId="10294" xr:uid="{00000000-0005-0000-0000-000021310000}"/>
    <cellStyle name="ㅗ_실9수정.xls Chart 1_CI시행결의 3 4" xfId="10295" xr:uid="{00000000-0005-0000-0000-000022310000}"/>
    <cellStyle name="ㅗ_실9수정.xls Chart 1_CI시행결의 3 5" xfId="10296" xr:uid="{00000000-0005-0000-0000-000023310000}"/>
    <cellStyle name="ㅗ_실9수정.xls Chart 1_CI시행결의 3 6" xfId="10297" xr:uid="{00000000-0005-0000-0000-000024310000}"/>
    <cellStyle name="ㅗ_실9수정.xls Chart 1_CI시행결의 3 7" xfId="10298" xr:uid="{00000000-0005-0000-0000-000025310000}"/>
    <cellStyle name="ㅗ_실9수정.xls Chart 1_CI시행결의 3 8" xfId="10299" xr:uid="{00000000-0005-0000-0000-000026310000}"/>
    <cellStyle name="ㅗ_실9수정.xls Chart 1_CI시행결의 3 9" xfId="10300" xr:uid="{00000000-0005-0000-0000-000027310000}"/>
    <cellStyle name="ㅗ_실9수정.xls Chart 1_CI시행결의 30" xfId="10301" xr:uid="{00000000-0005-0000-0000-000028310000}"/>
    <cellStyle name="ㅗ_실9수정.xls Chart 1_CI시행결의 31" xfId="10302" xr:uid="{00000000-0005-0000-0000-000029310000}"/>
    <cellStyle name="ㅗ_실9수정.xls Chart 1_CI시행결의 32" xfId="10303" xr:uid="{00000000-0005-0000-0000-00002A310000}"/>
    <cellStyle name="ㅗ_실9수정.xls Chart 1_CI시행결의 33" xfId="10304" xr:uid="{00000000-0005-0000-0000-00002B310000}"/>
    <cellStyle name="ㅗ_실9수정.xls Chart 1_CI시행결의 34" xfId="10305" xr:uid="{00000000-0005-0000-0000-00002C310000}"/>
    <cellStyle name="ㅗ_실9수정.xls Chart 1_CI시행결의 4" xfId="10306" xr:uid="{00000000-0005-0000-0000-00002D310000}"/>
    <cellStyle name="ㅗ_실9수정.xls Chart 1_CI시행결의 4 10" xfId="10307" xr:uid="{00000000-0005-0000-0000-00002E310000}"/>
    <cellStyle name="ㅗ_실9수정.xls Chart 1_CI시행결의 4 11" xfId="10308" xr:uid="{00000000-0005-0000-0000-00002F310000}"/>
    <cellStyle name="ㅗ_실9수정.xls Chart 1_CI시행결의 4 12" xfId="10309" xr:uid="{00000000-0005-0000-0000-000030310000}"/>
    <cellStyle name="ㅗ_실9수정.xls Chart 1_CI시행결의 4 13" xfId="10310" xr:uid="{00000000-0005-0000-0000-000031310000}"/>
    <cellStyle name="ㅗ_실9수정.xls Chart 1_CI시행결의 4 14" xfId="10311" xr:uid="{00000000-0005-0000-0000-000032310000}"/>
    <cellStyle name="ㅗ_실9수정.xls Chart 1_CI시행결의 4 15" xfId="10312" xr:uid="{00000000-0005-0000-0000-000033310000}"/>
    <cellStyle name="ㅗ_실9수정.xls Chart 1_CI시행결의 4 16" xfId="10313" xr:uid="{00000000-0005-0000-0000-000034310000}"/>
    <cellStyle name="ㅗ_실9수정.xls Chart 1_CI시행결의 4 17" xfId="10314" xr:uid="{00000000-0005-0000-0000-000035310000}"/>
    <cellStyle name="ㅗ_실9수정.xls Chart 1_CI시행결의 4 2" xfId="10315" xr:uid="{00000000-0005-0000-0000-000036310000}"/>
    <cellStyle name="ㅗ_실9수정.xls Chart 1_CI시행결의 4 3" xfId="10316" xr:uid="{00000000-0005-0000-0000-000037310000}"/>
    <cellStyle name="ㅗ_실9수정.xls Chart 1_CI시행결의 4 4" xfId="10317" xr:uid="{00000000-0005-0000-0000-000038310000}"/>
    <cellStyle name="ㅗ_실9수정.xls Chart 1_CI시행결의 4 5" xfId="10318" xr:uid="{00000000-0005-0000-0000-000039310000}"/>
    <cellStyle name="ㅗ_실9수정.xls Chart 1_CI시행결의 4 6" xfId="10319" xr:uid="{00000000-0005-0000-0000-00003A310000}"/>
    <cellStyle name="ㅗ_실9수정.xls Chart 1_CI시행결의 4 7" xfId="10320" xr:uid="{00000000-0005-0000-0000-00003B310000}"/>
    <cellStyle name="ㅗ_실9수정.xls Chart 1_CI시행결의 4 8" xfId="10321" xr:uid="{00000000-0005-0000-0000-00003C310000}"/>
    <cellStyle name="ㅗ_실9수정.xls Chart 1_CI시행결의 4 9" xfId="10322" xr:uid="{00000000-0005-0000-0000-00003D310000}"/>
    <cellStyle name="ㅗ_실9수정.xls Chart 1_CI시행결의 5" xfId="10323" xr:uid="{00000000-0005-0000-0000-00003E310000}"/>
    <cellStyle name="ㅗ_실9수정.xls Chart 1_CI시행결의 5 2" xfId="10324" xr:uid="{00000000-0005-0000-0000-00003F310000}"/>
    <cellStyle name="ㅗ_실9수정.xls Chart 1_CI시행결의 5 3" xfId="10325" xr:uid="{00000000-0005-0000-0000-000040310000}"/>
    <cellStyle name="ㅗ_실9수정.xls Chart 1_CI시행결의 5 4" xfId="10326" xr:uid="{00000000-0005-0000-0000-000041310000}"/>
    <cellStyle name="ㅗ_실9수정.xls Chart 1_CI시행결의 5 5" xfId="10327" xr:uid="{00000000-0005-0000-0000-000042310000}"/>
    <cellStyle name="ㅗ_실9수정.xls Chart 1_CI시행결의 5 6" xfId="10328" xr:uid="{00000000-0005-0000-0000-000043310000}"/>
    <cellStyle name="ㅗ_실9수정.xls Chart 1_CI시행결의 5 7" xfId="10329" xr:uid="{00000000-0005-0000-0000-000044310000}"/>
    <cellStyle name="ㅗ_실9수정.xls Chart 1_CI시행결의 5 8" xfId="10330" xr:uid="{00000000-0005-0000-0000-000045310000}"/>
    <cellStyle name="ㅗ_실9수정.xls Chart 1_CI시행결의 6" xfId="10331" xr:uid="{00000000-0005-0000-0000-000046310000}"/>
    <cellStyle name="ㅗ_실9수정.xls Chart 1_CI시행결의 7" xfId="10332" xr:uid="{00000000-0005-0000-0000-000047310000}"/>
    <cellStyle name="ㅗ_실9수정.xls Chart 1_CI시행결의 8" xfId="10333" xr:uid="{00000000-0005-0000-0000-000048310000}"/>
    <cellStyle name="ㅗ_실9수정.xls Chart 1_CI시행결의 9" xfId="10334" xr:uid="{00000000-0005-0000-0000-000049310000}"/>
    <cellStyle name="ㅗ_실9수정.xls Chart 1-1" xfId="10335" xr:uid="{00000000-0005-0000-0000-00004A310000}"/>
    <cellStyle name="ㅗ_실9수정.xls Chart 1-1 10" xfId="10336" xr:uid="{00000000-0005-0000-0000-00004B310000}"/>
    <cellStyle name="ㅗ_실9수정.xls Chart 1-1 11" xfId="10337" xr:uid="{00000000-0005-0000-0000-00004C310000}"/>
    <cellStyle name="ㅗ_실9수정.xls Chart 1-1 12" xfId="10338" xr:uid="{00000000-0005-0000-0000-00004D310000}"/>
    <cellStyle name="ㅗ_실9수정.xls Chart 1-1 13" xfId="10339" xr:uid="{00000000-0005-0000-0000-00004E310000}"/>
    <cellStyle name="ㅗ_실9수정.xls Chart 1-1 14" xfId="10340" xr:uid="{00000000-0005-0000-0000-00004F310000}"/>
    <cellStyle name="ㅗ_실9수정.xls Chart 1-1 15" xfId="10341" xr:uid="{00000000-0005-0000-0000-000050310000}"/>
    <cellStyle name="ㅗ_실9수정.xls Chart 1-1 16" xfId="10342" xr:uid="{00000000-0005-0000-0000-000051310000}"/>
    <cellStyle name="ㅗ_실9수정.xls Chart 1-1 17" xfId="10343" xr:uid="{00000000-0005-0000-0000-000052310000}"/>
    <cellStyle name="ㅗ_실9수정.xls Chart 1-1 18" xfId="10344" xr:uid="{00000000-0005-0000-0000-000053310000}"/>
    <cellStyle name="ㅗ_실9수정.xls Chart 1-1 19" xfId="10345" xr:uid="{00000000-0005-0000-0000-000054310000}"/>
    <cellStyle name="ㅗ_실9수정.xls Chart 1-1 2" xfId="10346" xr:uid="{00000000-0005-0000-0000-000055310000}"/>
    <cellStyle name="ㅗ_실9수정.xls Chart 1-1 2 10" xfId="10347" xr:uid="{00000000-0005-0000-0000-000056310000}"/>
    <cellStyle name="ㅗ_실9수정.xls Chart 1-1 2 11" xfId="10348" xr:uid="{00000000-0005-0000-0000-000057310000}"/>
    <cellStyle name="ㅗ_실9수정.xls Chart 1-1 2 12" xfId="10349" xr:uid="{00000000-0005-0000-0000-000058310000}"/>
    <cellStyle name="ㅗ_실9수정.xls Chart 1-1 2 13" xfId="10350" xr:uid="{00000000-0005-0000-0000-000059310000}"/>
    <cellStyle name="ㅗ_실9수정.xls Chart 1-1 2 14" xfId="10351" xr:uid="{00000000-0005-0000-0000-00005A310000}"/>
    <cellStyle name="ㅗ_실9수정.xls Chart 1-1 2 15" xfId="10352" xr:uid="{00000000-0005-0000-0000-00005B310000}"/>
    <cellStyle name="ㅗ_실9수정.xls Chart 1-1 2 16" xfId="10353" xr:uid="{00000000-0005-0000-0000-00005C310000}"/>
    <cellStyle name="ㅗ_실9수정.xls Chart 1-1 2 17" xfId="10354" xr:uid="{00000000-0005-0000-0000-00005D310000}"/>
    <cellStyle name="ㅗ_실9수정.xls Chart 1-1 2 2" xfId="10355" xr:uid="{00000000-0005-0000-0000-00005E310000}"/>
    <cellStyle name="ㅗ_실9수정.xls Chart 1-1 2 3" xfId="10356" xr:uid="{00000000-0005-0000-0000-00005F310000}"/>
    <cellStyle name="ㅗ_실9수정.xls Chart 1-1 2 4" xfId="10357" xr:uid="{00000000-0005-0000-0000-000060310000}"/>
    <cellStyle name="ㅗ_실9수정.xls Chart 1-1 2 5" xfId="10358" xr:uid="{00000000-0005-0000-0000-000061310000}"/>
    <cellStyle name="ㅗ_실9수정.xls Chart 1-1 2 6" xfId="10359" xr:uid="{00000000-0005-0000-0000-000062310000}"/>
    <cellStyle name="ㅗ_실9수정.xls Chart 1-1 2 7" xfId="10360" xr:uid="{00000000-0005-0000-0000-000063310000}"/>
    <cellStyle name="ㅗ_실9수정.xls Chart 1-1 2 8" xfId="10361" xr:uid="{00000000-0005-0000-0000-000064310000}"/>
    <cellStyle name="ㅗ_실9수정.xls Chart 1-1 2 9" xfId="10362" xr:uid="{00000000-0005-0000-0000-000065310000}"/>
    <cellStyle name="ㅗ_실9수정.xls Chart 1-1 20" xfId="10363" xr:uid="{00000000-0005-0000-0000-000066310000}"/>
    <cellStyle name="ㅗ_실9수정.xls Chart 1-1 21" xfId="10364" xr:uid="{00000000-0005-0000-0000-000067310000}"/>
    <cellStyle name="ㅗ_실9수정.xls Chart 1-1 22" xfId="10365" xr:uid="{00000000-0005-0000-0000-000068310000}"/>
    <cellStyle name="ㅗ_실9수정.xls Chart 1-1 23" xfId="10366" xr:uid="{00000000-0005-0000-0000-000069310000}"/>
    <cellStyle name="ㅗ_실9수정.xls Chart 1-1 24" xfId="10367" xr:uid="{00000000-0005-0000-0000-00006A310000}"/>
    <cellStyle name="ㅗ_실9수정.xls Chart 1-1 25" xfId="10368" xr:uid="{00000000-0005-0000-0000-00006B310000}"/>
    <cellStyle name="ㅗ_실9수정.xls Chart 1-1 26" xfId="10369" xr:uid="{00000000-0005-0000-0000-00006C310000}"/>
    <cellStyle name="ㅗ_실9수정.xls Chart 1-1 27" xfId="10370" xr:uid="{00000000-0005-0000-0000-00006D310000}"/>
    <cellStyle name="ㅗ_실9수정.xls Chart 1-1 28" xfId="10371" xr:uid="{00000000-0005-0000-0000-00006E310000}"/>
    <cellStyle name="ㅗ_실9수정.xls Chart 1-1 29" xfId="10372" xr:uid="{00000000-0005-0000-0000-00006F310000}"/>
    <cellStyle name="ㅗ_실9수정.xls Chart 1-1 3" xfId="10373" xr:uid="{00000000-0005-0000-0000-000070310000}"/>
    <cellStyle name="ㅗ_실9수정.xls Chart 1-1 3 10" xfId="10374" xr:uid="{00000000-0005-0000-0000-000071310000}"/>
    <cellStyle name="ㅗ_실9수정.xls Chart 1-1 3 11" xfId="10375" xr:uid="{00000000-0005-0000-0000-000072310000}"/>
    <cellStyle name="ㅗ_실9수정.xls Chart 1-1 3 12" xfId="10376" xr:uid="{00000000-0005-0000-0000-000073310000}"/>
    <cellStyle name="ㅗ_실9수정.xls Chart 1-1 3 13" xfId="10377" xr:uid="{00000000-0005-0000-0000-000074310000}"/>
    <cellStyle name="ㅗ_실9수정.xls Chart 1-1 3 14" xfId="10378" xr:uid="{00000000-0005-0000-0000-000075310000}"/>
    <cellStyle name="ㅗ_실9수정.xls Chart 1-1 3 15" xfId="10379" xr:uid="{00000000-0005-0000-0000-000076310000}"/>
    <cellStyle name="ㅗ_실9수정.xls Chart 1-1 3 16" xfId="10380" xr:uid="{00000000-0005-0000-0000-000077310000}"/>
    <cellStyle name="ㅗ_실9수정.xls Chart 1-1 3 17" xfId="10381" xr:uid="{00000000-0005-0000-0000-000078310000}"/>
    <cellStyle name="ㅗ_실9수정.xls Chart 1-1 3 2" xfId="10382" xr:uid="{00000000-0005-0000-0000-000079310000}"/>
    <cellStyle name="ㅗ_실9수정.xls Chart 1-1 3 3" xfId="10383" xr:uid="{00000000-0005-0000-0000-00007A310000}"/>
    <cellStyle name="ㅗ_실9수정.xls Chart 1-1 3 4" xfId="10384" xr:uid="{00000000-0005-0000-0000-00007B310000}"/>
    <cellStyle name="ㅗ_실9수정.xls Chart 1-1 3 5" xfId="10385" xr:uid="{00000000-0005-0000-0000-00007C310000}"/>
    <cellStyle name="ㅗ_실9수정.xls Chart 1-1 3 6" xfId="10386" xr:uid="{00000000-0005-0000-0000-00007D310000}"/>
    <cellStyle name="ㅗ_실9수정.xls Chart 1-1 3 7" xfId="10387" xr:uid="{00000000-0005-0000-0000-00007E310000}"/>
    <cellStyle name="ㅗ_실9수정.xls Chart 1-1 3 8" xfId="10388" xr:uid="{00000000-0005-0000-0000-00007F310000}"/>
    <cellStyle name="ㅗ_실9수정.xls Chart 1-1 3 9" xfId="10389" xr:uid="{00000000-0005-0000-0000-000080310000}"/>
    <cellStyle name="ㅗ_실9수정.xls Chart 1-1 30" xfId="10390" xr:uid="{00000000-0005-0000-0000-000081310000}"/>
    <cellStyle name="ㅗ_실9수정.xls Chart 1-1 31" xfId="10391" xr:uid="{00000000-0005-0000-0000-000082310000}"/>
    <cellStyle name="ㅗ_실9수정.xls Chart 1-1 32" xfId="10392" xr:uid="{00000000-0005-0000-0000-000083310000}"/>
    <cellStyle name="ㅗ_실9수정.xls Chart 1-1 33" xfId="10393" xr:uid="{00000000-0005-0000-0000-000084310000}"/>
    <cellStyle name="ㅗ_실9수정.xls Chart 1-1 34" xfId="10394" xr:uid="{00000000-0005-0000-0000-000085310000}"/>
    <cellStyle name="ㅗ_실9수정.xls Chart 1-1 4" xfId="10395" xr:uid="{00000000-0005-0000-0000-000086310000}"/>
    <cellStyle name="ㅗ_실9수정.xls Chart 1-1 4 10" xfId="10396" xr:uid="{00000000-0005-0000-0000-000087310000}"/>
    <cellStyle name="ㅗ_실9수정.xls Chart 1-1 4 11" xfId="10397" xr:uid="{00000000-0005-0000-0000-000088310000}"/>
    <cellStyle name="ㅗ_실9수정.xls Chart 1-1 4 12" xfId="10398" xr:uid="{00000000-0005-0000-0000-000089310000}"/>
    <cellStyle name="ㅗ_실9수정.xls Chart 1-1 4 13" xfId="10399" xr:uid="{00000000-0005-0000-0000-00008A310000}"/>
    <cellStyle name="ㅗ_실9수정.xls Chart 1-1 4 14" xfId="10400" xr:uid="{00000000-0005-0000-0000-00008B310000}"/>
    <cellStyle name="ㅗ_실9수정.xls Chart 1-1 4 15" xfId="10401" xr:uid="{00000000-0005-0000-0000-00008C310000}"/>
    <cellStyle name="ㅗ_실9수정.xls Chart 1-1 4 16" xfId="10402" xr:uid="{00000000-0005-0000-0000-00008D310000}"/>
    <cellStyle name="ㅗ_실9수정.xls Chart 1-1 4 17" xfId="10403" xr:uid="{00000000-0005-0000-0000-00008E310000}"/>
    <cellStyle name="ㅗ_실9수정.xls Chart 1-1 4 2" xfId="10404" xr:uid="{00000000-0005-0000-0000-00008F310000}"/>
    <cellStyle name="ㅗ_실9수정.xls Chart 1-1 4 3" xfId="10405" xr:uid="{00000000-0005-0000-0000-000090310000}"/>
    <cellStyle name="ㅗ_실9수정.xls Chart 1-1 4 4" xfId="10406" xr:uid="{00000000-0005-0000-0000-000091310000}"/>
    <cellStyle name="ㅗ_실9수정.xls Chart 1-1 4 5" xfId="10407" xr:uid="{00000000-0005-0000-0000-000092310000}"/>
    <cellStyle name="ㅗ_실9수정.xls Chart 1-1 4 6" xfId="10408" xr:uid="{00000000-0005-0000-0000-000093310000}"/>
    <cellStyle name="ㅗ_실9수정.xls Chart 1-1 4 7" xfId="10409" xr:uid="{00000000-0005-0000-0000-000094310000}"/>
    <cellStyle name="ㅗ_실9수정.xls Chart 1-1 4 8" xfId="10410" xr:uid="{00000000-0005-0000-0000-000095310000}"/>
    <cellStyle name="ㅗ_실9수정.xls Chart 1-1 4 9" xfId="10411" xr:uid="{00000000-0005-0000-0000-000096310000}"/>
    <cellStyle name="ㅗ_실9수정.xls Chart 1-1 5" xfId="10412" xr:uid="{00000000-0005-0000-0000-000097310000}"/>
    <cellStyle name="ㅗ_실9수정.xls Chart 1-1 5 2" xfId="10413" xr:uid="{00000000-0005-0000-0000-000098310000}"/>
    <cellStyle name="ㅗ_실9수정.xls Chart 1-1 5 3" xfId="10414" xr:uid="{00000000-0005-0000-0000-000099310000}"/>
    <cellStyle name="ㅗ_실9수정.xls Chart 1-1 5 4" xfId="10415" xr:uid="{00000000-0005-0000-0000-00009A310000}"/>
    <cellStyle name="ㅗ_실9수정.xls Chart 1-1 5 5" xfId="10416" xr:uid="{00000000-0005-0000-0000-00009B310000}"/>
    <cellStyle name="ㅗ_실9수정.xls Chart 1-1 5 6" xfId="10417" xr:uid="{00000000-0005-0000-0000-00009C310000}"/>
    <cellStyle name="ㅗ_실9수정.xls Chart 1-1 5 7" xfId="10418" xr:uid="{00000000-0005-0000-0000-00009D310000}"/>
    <cellStyle name="ㅗ_실9수정.xls Chart 1-1 5 8" xfId="10419" xr:uid="{00000000-0005-0000-0000-00009E310000}"/>
    <cellStyle name="ㅗ_실9수정.xls Chart 1-1 6" xfId="10420" xr:uid="{00000000-0005-0000-0000-00009F310000}"/>
    <cellStyle name="ㅗ_실9수정.xls Chart 1-1 7" xfId="10421" xr:uid="{00000000-0005-0000-0000-0000A0310000}"/>
    <cellStyle name="ㅗ_실9수정.xls Chart 1-1 8" xfId="10422" xr:uid="{00000000-0005-0000-0000-0000A1310000}"/>
    <cellStyle name="ㅗ_실9수정.xls Chart 1-1 9" xfId="10423" xr:uid="{00000000-0005-0000-0000-0000A2310000}"/>
    <cellStyle name="ㅗ_실9수정.xls Chart 1-1_CI시행결의" xfId="10424" xr:uid="{00000000-0005-0000-0000-0000A3310000}"/>
    <cellStyle name="ㅗ_실9수정.xls Chart 1-1_CI시행결의 10" xfId="10425" xr:uid="{00000000-0005-0000-0000-0000A4310000}"/>
    <cellStyle name="ㅗ_실9수정.xls Chart 1-1_CI시행결의 11" xfId="10426" xr:uid="{00000000-0005-0000-0000-0000A5310000}"/>
    <cellStyle name="ㅗ_실9수정.xls Chart 1-1_CI시행결의 12" xfId="10427" xr:uid="{00000000-0005-0000-0000-0000A6310000}"/>
    <cellStyle name="ㅗ_실9수정.xls Chart 1-1_CI시행결의 13" xfId="10428" xr:uid="{00000000-0005-0000-0000-0000A7310000}"/>
    <cellStyle name="ㅗ_실9수정.xls Chart 1-1_CI시행결의 14" xfId="10429" xr:uid="{00000000-0005-0000-0000-0000A8310000}"/>
    <cellStyle name="ㅗ_실9수정.xls Chart 1-1_CI시행결의 15" xfId="10430" xr:uid="{00000000-0005-0000-0000-0000A9310000}"/>
    <cellStyle name="ㅗ_실9수정.xls Chart 1-1_CI시행결의 16" xfId="10431" xr:uid="{00000000-0005-0000-0000-0000AA310000}"/>
    <cellStyle name="ㅗ_실9수정.xls Chart 1-1_CI시행결의 17" xfId="10432" xr:uid="{00000000-0005-0000-0000-0000AB310000}"/>
    <cellStyle name="ㅗ_실9수정.xls Chart 1-1_CI시행결의 18" xfId="10433" xr:uid="{00000000-0005-0000-0000-0000AC310000}"/>
    <cellStyle name="ㅗ_실9수정.xls Chart 1-1_CI시행결의 19" xfId="10434" xr:uid="{00000000-0005-0000-0000-0000AD310000}"/>
    <cellStyle name="ㅗ_실9수정.xls Chart 1-1_CI시행결의 2" xfId="10435" xr:uid="{00000000-0005-0000-0000-0000AE310000}"/>
    <cellStyle name="ㅗ_실9수정.xls Chart 1-1_CI시행결의 2 10" xfId="10436" xr:uid="{00000000-0005-0000-0000-0000AF310000}"/>
    <cellStyle name="ㅗ_실9수정.xls Chart 1-1_CI시행결의 2 11" xfId="10437" xr:uid="{00000000-0005-0000-0000-0000B0310000}"/>
    <cellStyle name="ㅗ_실9수정.xls Chart 1-1_CI시행결의 2 12" xfId="10438" xr:uid="{00000000-0005-0000-0000-0000B1310000}"/>
    <cellStyle name="ㅗ_실9수정.xls Chart 1-1_CI시행결의 2 13" xfId="10439" xr:uid="{00000000-0005-0000-0000-0000B2310000}"/>
    <cellStyle name="ㅗ_실9수정.xls Chart 1-1_CI시행결의 2 14" xfId="10440" xr:uid="{00000000-0005-0000-0000-0000B3310000}"/>
    <cellStyle name="ㅗ_실9수정.xls Chart 1-1_CI시행결의 2 15" xfId="10441" xr:uid="{00000000-0005-0000-0000-0000B4310000}"/>
    <cellStyle name="ㅗ_실9수정.xls Chart 1-1_CI시행결의 2 16" xfId="10442" xr:uid="{00000000-0005-0000-0000-0000B5310000}"/>
    <cellStyle name="ㅗ_실9수정.xls Chart 1-1_CI시행결의 2 17" xfId="10443" xr:uid="{00000000-0005-0000-0000-0000B6310000}"/>
    <cellStyle name="ㅗ_실9수정.xls Chart 1-1_CI시행결의 2 2" xfId="10444" xr:uid="{00000000-0005-0000-0000-0000B7310000}"/>
    <cellStyle name="ㅗ_실9수정.xls Chart 1-1_CI시행결의 2 3" xfId="10445" xr:uid="{00000000-0005-0000-0000-0000B8310000}"/>
    <cellStyle name="ㅗ_실9수정.xls Chart 1-1_CI시행결의 2 4" xfId="10446" xr:uid="{00000000-0005-0000-0000-0000B9310000}"/>
    <cellStyle name="ㅗ_실9수정.xls Chart 1-1_CI시행결의 2 5" xfId="10447" xr:uid="{00000000-0005-0000-0000-0000BA310000}"/>
    <cellStyle name="ㅗ_실9수정.xls Chart 1-1_CI시행결의 2 6" xfId="10448" xr:uid="{00000000-0005-0000-0000-0000BB310000}"/>
    <cellStyle name="ㅗ_실9수정.xls Chart 1-1_CI시행결의 2 7" xfId="10449" xr:uid="{00000000-0005-0000-0000-0000BC310000}"/>
    <cellStyle name="ㅗ_실9수정.xls Chart 1-1_CI시행결의 2 8" xfId="10450" xr:uid="{00000000-0005-0000-0000-0000BD310000}"/>
    <cellStyle name="ㅗ_실9수정.xls Chart 1-1_CI시행결의 2 9" xfId="10451" xr:uid="{00000000-0005-0000-0000-0000BE310000}"/>
    <cellStyle name="ㅗ_실9수정.xls Chart 1-1_CI시행결의 20" xfId="10452" xr:uid="{00000000-0005-0000-0000-0000BF310000}"/>
    <cellStyle name="ㅗ_실9수정.xls Chart 1-1_CI시행결의 21" xfId="10453" xr:uid="{00000000-0005-0000-0000-0000C0310000}"/>
    <cellStyle name="ㅗ_실9수정.xls Chart 1-1_CI시행결의 22" xfId="10454" xr:uid="{00000000-0005-0000-0000-0000C1310000}"/>
    <cellStyle name="ㅗ_실9수정.xls Chart 1-1_CI시행결의 23" xfId="10455" xr:uid="{00000000-0005-0000-0000-0000C2310000}"/>
    <cellStyle name="ㅗ_실9수정.xls Chart 1-1_CI시행결의 24" xfId="10456" xr:uid="{00000000-0005-0000-0000-0000C3310000}"/>
    <cellStyle name="ㅗ_실9수정.xls Chart 1-1_CI시행결의 25" xfId="10457" xr:uid="{00000000-0005-0000-0000-0000C4310000}"/>
    <cellStyle name="ㅗ_실9수정.xls Chart 1-1_CI시행결의 26" xfId="10458" xr:uid="{00000000-0005-0000-0000-0000C5310000}"/>
    <cellStyle name="ㅗ_실9수정.xls Chart 1-1_CI시행결의 27" xfId="10459" xr:uid="{00000000-0005-0000-0000-0000C6310000}"/>
    <cellStyle name="ㅗ_실9수정.xls Chart 1-1_CI시행결의 28" xfId="10460" xr:uid="{00000000-0005-0000-0000-0000C7310000}"/>
    <cellStyle name="ㅗ_실9수정.xls Chart 1-1_CI시행결의 29" xfId="10461" xr:uid="{00000000-0005-0000-0000-0000C8310000}"/>
    <cellStyle name="ㅗ_실9수정.xls Chart 1-1_CI시행결의 3" xfId="10462" xr:uid="{00000000-0005-0000-0000-0000C9310000}"/>
    <cellStyle name="ㅗ_실9수정.xls Chart 1-1_CI시행결의 3 10" xfId="10463" xr:uid="{00000000-0005-0000-0000-0000CA310000}"/>
    <cellStyle name="ㅗ_실9수정.xls Chart 1-1_CI시행결의 3 11" xfId="10464" xr:uid="{00000000-0005-0000-0000-0000CB310000}"/>
    <cellStyle name="ㅗ_실9수정.xls Chart 1-1_CI시행결의 3 12" xfId="10465" xr:uid="{00000000-0005-0000-0000-0000CC310000}"/>
    <cellStyle name="ㅗ_실9수정.xls Chart 1-1_CI시행결의 3 13" xfId="10466" xr:uid="{00000000-0005-0000-0000-0000CD310000}"/>
    <cellStyle name="ㅗ_실9수정.xls Chart 1-1_CI시행결의 3 14" xfId="10467" xr:uid="{00000000-0005-0000-0000-0000CE310000}"/>
    <cellStyle name="ㅗ_실9수정.xls Chart 1-1_CI시행결의 3 15" xfId="10468" xr:uid="{00000000-0005-0000-0000-0000CF310000}"/>
    <cellStyle name="ㅗ_실9수정.xls Chart 1-1_CI시행결의 3 16" xfId="10469" xr:uid="{00000000-0005-0000-0000-0000D0310000}"/>
    <cellStyle name="ㅗ_실9수정.xls Chart 1-1_CI시행결의 3 17" xfId="10470" xr:uid="{00000000-0005-0000-0000-0000D1310000}"/>
    <cellStyle name="ㅗ_실9수정.xls Chart 1-1_CI시행결의 3 2" xfId="10471" xr:uid="{00000000-0005-0000-0000-0000D2310000}"/>
    <cellStyle name="ㅗ_실9수정.xls Chart 1-1_CI시행결의 3 3" xfId="10472" xr:uid="{00000000-0005-0000-0000-0000D3310000}"/>
    <cellStyle name="ㅗ_실9수정.xls Chart 1-1_CI시행결의 3 4" xfId="10473" xr:uid="{00000000-0005-0000-0000-0000D4310000}"/>
    <cellStyle name="ㅗ_실9수정.xls Chart 1-1_CI시행결의 3 5" xfId="10474" xr:uid="{00000000-0005-0000-0000-0000D5310000}"/>
    <cellStyle name="ㅗ_실9수정.xls Chart 1-1_CI시행결의 3 6" xfId="10475" xr:uid="{00000000-0005-0000-0000-0000D6310000}"/>
    <cellStyle name="ㅗ_실9수정.xls Chart 1-1_CI시행결의 3 7" xfId="10476" xr:uid="{00000000-0005-0000-0000-0000D7310000}"/>
    <cellStyle name="ㅗ_실9수정.xls Chart 1-1_CI시행결의 3 8" xfId="10477" xr:uid="{00000000-0005-0000-0000-0000D8310000}"/>
    <cellStyle name="ㅗ_실9수정.xls Chart 1-1_CI시행결의 3 9" xfId="10478" xr:uid="{00000000-0005-0000-0000-0000D9310000}"/>
    <cellStyle name="ㅗ_실9수정.xls Chart 1-1_CI시행결의 30" xfId="10479" xr:uid="{00000000-0005-0000-0000-0000DA310000}"/>
    <cellStyle name="ㅗ_실9수정.xls Chart 1-1_CI시행결의 31" xfId="10480" xr:uid="{00000000-0005-0000-0000-0000DB310000}"/>
    <cellStyle name="ㅗ_실9수정.xls Chart 1-1_CI시행결의 32" xfId="10481" xr:uid="{00000000-0005-0000-0000-0000DC310000}"/>
    <cellStyle name="ㅗ_실9수정.xls Chart 1-1_CI시행결의 33" xfId="10482" xr:uid="{00000000-0005-0000-0000-0000DD310000}"/>
    <cellStyle name="ㅗ_실9수정.xls Chart 1-1_CI시행결의 34" xfId="10483" xr:uid="{00000000-0005-0000-0000-0000DE310000}"/>
    <cellStyle name="ㅗ_실9수정.xls Chart 1-1_CI시행결의 4" xfId="10484" xr:uid="{00000000-0005-0000-0000-0000DF310000}"/>
    <cellStyle name="ㅗ_실9수정.xls Chart 1-1_CI시행결의 4 10" xfId="10485" xr:uid="{00000000-0005-0000-0000-0000E0310000}"/>
    <cellStyle name="ㅗ_실9수정.xls Chart 1-1_CI시행결의 4 11" xfId="10486" xr:uid="{00000000-0005-0000-0000-0000E1310000}"/>
    <cellStyle name="ㅗ_실9수정.xls Chart 1-1_CI시행결의 4 12" xfId="10487" xr:uid="{00000000-0005-0000-0000-0000E2310000}"/>
    <cellStyle name="ㅗ_실9수정.xls Chart 1-1_CI시행결의 4 13" xfId="10488" xr:uid="{00000000-0005-0000-0000-0000E3310000}"/>
    <cellStyle name="ㅗ_실9수정.xls Chart 1-1_CI시행결의 4 14" xfId="10489" xr:uid="{00000000-0005-0000-0000-0000E4310000}"/>
    <cellStyle name="ㅗ_실9수정.xls Chart 1-1_CI시행결의 4 15" xfId="10490" xr:uid="{00000000-0005-0000-0000-0000E5310000}"/>
    <cellStyle name="ㅗ_실9수정.xls Chart 1-1_CI시행결의 4 16" xfId="10491" xr:uid="{00000000-0005-0000-0000-0000E6310000}"/>
    <cellStyle name="ㅗ_실9수정.xls Chart 1-1_CI시행결의 4 17" xfId="10492" xr:uid="{00000000-0005-0000-0000-0000E7310000}"/>
    <cellStyle name="ㅗ_실9수정.xls Chart 1-1_CI시행결의 4 2" xfId="10493" xr:uid="{00000000-0005-0000-0000-0000E8310000}"/>
    <cellStyle name="ㅗ_실9수정.xls Chart 1-1_CI시행결의 4 3" xfId="10494" xr:uid="{00000000-0005-0000-0000-0000E9310000}"/>
    <cellStyle name="ㅗ_실9수정.xls Chart 1-1_CI시행결의 4 4" xfId="10495" xr:uid="{00000000-0005-0000-0000-0000EA310000}"/>
    <cellStyle name="ㅗ_실9수정.xls Chart 1-1_CI시행결의 4 5" xfId="10496" xr:uid="{00000000-0005-0000-0000-0000EB310000}"/>
    <cellStyle name="ㅗ_실9수정.xls Chart 1-1_CI시행결의 4 6" xfId="10497" xr:uid="{00000000-0005-0000-0000-0000EC310000}"/>
    <cellStyle name="ㅗ_실9수정.xls Chart 1-1_CI시행결의 4 7" xfId="10498" xr:uid="{00000000-0005-0000-0000-0000ED310000}"/>
    <cellStyle name="ㅗ_실9수정.xls Chart 1-1_CI시행결의 4 8" xfId="10499" xr:uid="{00000000-0005-0000-0000-0000EE310000}"/>
    <cellStyle name="ㅗ_실9수정.xls Chart 1-1_CI시행결의 4 9" xfId="10500" xr:uid="{00000000-0005-0000-0000-0000EF310000}"/>
    <cellStyle name="ㅗ_실9수정.xls Chart 1-1_CI시행결의 5" xfId="10501" xr:uid="{00000000-0005-0000-0000-0000F0310000}"/>
    <cellStyle name="ㅗ_실9수정.xls Chart 1-1_CI시행결의 5 2" xfId="10502" xr:uid="{00000000-0005-0000-0000-0000F1310000}"/>
    <cellStyle name="ㅗ_실9수정.xls Chart 1-1_CI시행결의 5 3" xfId="10503" xr:uid="{00000000-0005-0000-0000-0000F2310000}"/>
    <cellStyle name="ㅗ_실9수정.xls Chart 1-1_CI시행결의 5 4" xfId="10504" xr:uid="{00000000-0005-0000-0000-0000F3310000}"/>
    <cellStyle name="ㅗ_실9수정.xls Chart 1-1_CI시행결의 5 5" xfId="10505" xr:uid="{00000000-0005-0000-0000-0000F4310000}"/>
    <cellStyle name="ㅗ_실9수정.xls Chart 1-1_CI시행결의 5 6" xfId="10506" xr:uid="{00000000-0005-0000-0000-0000F5310000}"/>
    <cellStyle name="ㅗ_실9수정.xls Chart 1-1_CI시행결의 5 7" xfId="10507" xr:uid="{00000000-0005-0000-0000-0000F6310000}"/>
    <cellStyle name="ㅗ_실9수정.xls Chart 1-1_CI시행결의 5 8" xfId="10508" xr:uid="{00000000-0005-0000-0000-0000F7310000}"/>
    <cellStyle name="ㅗ_실9수정.xls Chart 1-1_CI시행결의 6" xfId="10509" xr:uid="{00000000-0005-0000-0000-0000F8310000}"/>
    <cellStyle name="ㅗ_실9수정.xls Chart 1-1_CI시행결의 7" xfId="10510" xr:uid="{00000000-0005-0000-0000-0000F9310000}"/>
    <cellStyle name="ㅗ_실9수정.xls Chart 1-1_CI시행결의 8" xfId="10511" xr:uid="{00000000-0005-0000-0000-0000FA310000}"/>
    <cellStyle name="ㅗ_실9수정.xls Chart 1-1_CI시행결의 9" xfId="10512" xr:uid="{00000000-0005-0000-0000-0000FB310000}"/>
    <cellStyle name="ㅣ" xfId="10513" xr:uid="{00000000-0005-0000-0000-0000FC31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CCCCFF"/>
      <color rgb="FF33ACFF"/>
      <color rgb="FFFFFF00"/>
      <color rgb="FF00CC00"/>
      <color rgb="FFFF0000"/>
      <color rgb="FF00FF00"/>
      <color rgb="FF0000FF"/>
      <color rgb="FF0000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54" Type="http://schemas.openxmlformats.org/officeDocument/2006/relationships/image" Target="../media/image54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3" Type="http://schemas.openxmlformats.org/officeDocument/2006/relationships/image" Target="../media/image3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4.emf"/><Relationship Id="rId21" Type="http://schemas.openxmlformats.org/officeDocument/2006/relationships/image" Target="../media/image139.emf"/><Relationship Id="rId42" Type="http://schemas.openxmlformats.org/officeDocument/2006/relationships/image" Target="../media/image160.emf"/><Relationship Id="rId47" Type="http://schemas.openxmlformats.org/officeDocument/2006/relationships/image" Target="../media/image165.emf"/><Relationship Id="rId63" Type="http://schemas.openxmlformats.org/officeDocument/2006/relationships/image" Target="../media/image181.emf"/><Relationship Id="rId68" Type="http://schemas.openxmlformats.org/officeDocument/2006/relationships/image" Target="../media/image186.emf"/><Relationship Id="rId2" Type="http://schemas.openxmlformats.org/officeDocument/2006/relationships/image" Target="../media/image120.emf"/><Relationship Id="rId16" Type="http://schemas.openxmlformats.org/officeDocument/2006/relationships/image" Target="../media/image134.emf"/><Relationship Id="rId29" Type="http://schemas.openxmlformats.org/officeDocument/2006/relationships/image" Target="../media/image147.emf"/><Relationship Id="rId11" Type="http://schemas.openxmlformats.org/officeDocument/2006/relationships/image" Target="../media/image129.emf"/><Relationship Id="rId24" Type="http://schemas.openxmlformats.org/officeDocument/2006/relationships/image" Target="../media/image142.emf"/><Relationship Id="rId32" Type="http://schemas.openxmlformats.org/officeDocument/2006/relationships/image" Target="../media/image150.emf"/><Relationship Id="rId37" Type="http://schemas.openxmlformats.org/officeDocument/2006/relationships/image" Target="../media/image155.emf"/><Relationship Id="rId40" Type="http://schemas.openxmlformats.org/officeDocument/2006/relationships/image" Target="../media/image158.emf"/><Relationship Id="rId45" Type="http://schemas.openxmlformats.org/officeDocument/2006/relationships/image" Target="../media/image163.emf"/><Relationship Id="rId53" Type="http://schemas.openxmlformats.org/officeDocument/2006/relationships/image" Target="../media/image171.emf"/><Relationship Id="rId58" Type="http://schemas.openxmlformats.org/officeDocument/2006/relationships/image" Target="../media/image176.emf"/><Relationship Id="rId66" Type="http://schemas.openxmlformats.org/officeDocument/2006/relationships/image" Target="../media/image184.emf"/><Relationship Id="rId5" Type="http://schemas.openxmlformats.org/officeDocument/2006/relationships/image" Target="../media/image123.emf"/><Relationship Id="rId61" Type="http://schemas.openxmlformats.org/officeDocument/2006/relationships/image" Target="../media/image179.emf"/><Relationship Id="rId19" Type="http://schemas.openxmlformats.org/officeDocument/2006/relationships/image" Target="../media/image137.emf"/><Relationship Id="rId14" Type="http://schemas.openxmlformats.org/officeDocument/2006/relationships/image" Target="../media/image132.emf"/><Relationship Id="rId22" Type="http://schemas.openxmlformats.org/officeDocument/2006/relationships/image" Target="../media/image140.emf"/><Relationship Id="rId27" Type="http://schemas.openxmlformats.org/officeDocument/2006/relationships/image" Target="../media/image145.emf"/><Relationship Id="rId30" Type="http://schemas.openxmlformats.org/officeDocument/2006/relationships/image" Target="../media/image148.emf"/><Relationship Id="rId35" Type="http://schemas.openxmlformats.org/officeDocument/2006/relationships/image" Target="../media/image153.emf"/><Relationship Id="rId43" Type="http://schemas.openxmlformats.org/officeDocument/2006/relationships/image" Target="../media/image161.emf"/><Relationship Id="rId48" Type="http://schemas.openxmlformats.org/officeDocument/2006/relationships/image" Target="../media/image166.emf"/><Relationship Id="rId56" Type="http://schemas.openxmlformats.org/officeDocument/2006/relationships/image" Target="../media/image174.emf"/><Relationship Id="rId64" Type="http://schemas.openxmlformats.org/officeDocument/2006/relationships/image" Target="../media/image182.emf"/><Relationship Id="rId69" Type="http://schemas.openxmlformats.org/officeDocument/2006/relationships/image" Target="../media/image187.emf"/><Relationship Id="rId8" Type="http://schemas.openxmlformats.org/officeDocument/2006/relationships/image" Target="../media/image126.emf"/><Relationship Id="rId51" Type="http://schemas.openxmlformats.org/officeDocument/2006/relationships/image" Target="../media/image169.emf"/><Relationship Id="rId72" Type="http://schemas.openxmlformats.org/officeDocument/2006/relationships/image" Target="../media/image190.emf"/><Relationship Id="rId3" Type="http://schemas.openxmlformats.org/officeDocument/2006/relationships/image" Target="../media/image121.emf"/><Relationship Id="rId12" Type="http://schemas.openxmlformats.org/officeDocument/2006/relationships/image" Target="../media/image130.emf"/><Relationship Id="rId17" Type="http://schemas.openxmlformats.org/officeDocument/2006/relationships/image" Target="../media/image135.emf"/><Relationship Id="rId25" Type="http://schemas.openxmlformats.org/officeDocument/2006/relationships/image" Target="../media/image143.emf"/><Relationship Id="rId33" Type="http://schemas.openxmlformats.org/officeDocument/2006/relationships/image" Target="../media/image151.emf"/><Relationship Id="rId38" Type="http://schemas.openxmlformats.org/officeDocument/2006/relationships/image" Target="../media/image156.emf"/><Relationship Id="rId46" Type="http://schemas.openxmlformats.org/officeDocument/2006/relationships/image" Target="../media/image164.emf"/><Relationship Id="rId59" Type="http://schemas.openxmlformats.org/officeDocument/2006/relationships/image" Target="../media/image177.emf"/><Relationship Id="rId67" Type="http://schemas.openxmlformats.org/officeDocument/2006/relationships/image" Target="../media/image185.emf"/><Relationship Id="rId20" Type="http://schemas.openxmlformats.org/officeDocument/2006/relationships/image" Target="../media/image138.emf"/><Relationship Id="rId41" Type="http://schemas.openxmlformats.org/officeDocument/2006/relationships/image" Target="../media/image159.emf"/><Relationship Id="rId54" Type="http://schemas.openxmlformats.org/officeDocument/2006/relationships/image" Target="../media/image172.emf"/><Relationship Id="rId62" Type="http://schemas.openxmlformats.org/officeDocument/2006/relationships/image" Target="../media/image180.emf"/><Relationship Id="rId70" Type="http://schemas.openxmlformats.org/officeDocument/2006/relationships/image" Target="../media/image188.emf"/><Relationship Id="rId1" Type="http://schemas.openxmlformats.org/officeDocument/2006/relationships/image" Target="../media/image119.emf"/><Relationship Id="rId6" Type="http://schemas.openxmlformats.org/officeDocument/2006/relationships/image" Target="../media/image124.emf"/><Relationship Id="rId15" Type="http://schemas.openxmlformats.org/officeDocument/2006/relationships/image" Target="../media/image133.emf"/><Relationship Id="rId23" Type="http://schemas.openxmlformats.org/officeDocument/2006/relationships/image" Target="../media/image141.emf"/><Relationship Id="rId28" Type="http://schemas.openxmlformats.org/officeDocument/2006/relationships/image" Target="../media/image146.emf"/><Relationship Id="rId36" Type="http://schemas.openxmlformats.org/officeDocument/2006/relationships/image" Target="../media/image154.emf"/><Relationship Id="rId49" Type="http://schemas.openxmlformats.org/officeDocument/2006/relationships/image" Target="../media/image167.emf"/><Relationship Id="rId57" Type="http://schemas.openxmlformats.org/officeDocument/2006/relationships/image" Target="../media/image175.emf"/><Relationship Id="rId10" Type="http://schemas.openxmlformats.org/officeDocument/2006/relationships/image" Target="../media/image128.emf"/><Relationship Id="rId31" Type="http://schemas.openxmlformats.org/officeDocument/2006/relationships/image" Target="../media/image149.emf"/><Relationship Id="rId44" Type="http://schemas.openxmlformats.org/officeDocument/2006/relationships/image" Target="../media/image162.emf"/><Relationship Id="rId52" Type="http://schemas.openxmlformats.org/officeDocument/2006/relationships/image" Target="../media/image170.emf"/><Relationship Id="rId60" Type="http://schemas.openxmlformats.org/officeDocument/2006/relationships/image" Target="../media/image178.emf"/><Relationship Id="rId65" Type="http://schemas.openxmlformats.org/officeDocument/2006/relationships/image" Target="../media/image183.emf"/><Relationship Id="rId73" Type="http://schemas.openxmlformats.org/officeDocument/2006/relationships/image" Target="../media/image191.emf"/><Relationship Id="rId4" Type="http://schemas.openxmlformats.org/officeDocument/2006/relationships/image" Target="../media/image122.emf"/><Relationship Id="rId9" Type="http://schemas.openxmlformats.org/officeDocument/2006/relationships/image" Target="../media/image127.emf"/><Relationship Id="rId13" Type="http://schemas.openxmlformats.org/officeDocument/2006/relationships/image" Target="../media/image131.emf"/><Relationship Id="rId18" Type="http://schemas.openxmlformats.org/officeDocument/2006/relationships/image" Target="../media/image136.emf"/><Relationship Id="rId39" Type="http://schemas.openxmlformats.org/officeDocument/2006/relationships/image" Target="../media/image157.emf"/><Relationship Id="rId34" Type="http://schemas.openxmlformats.org/officeDocument/2006/relationships/image" Target="../media/image152.emf"/><Relationship Id="rId50" Type="http://schemas.openxmlformats.org/officeDocument/2006/relationships/image" Target="../media/image168.emf"/><Relationship Id="rId55" Type="http://schemas.openxmlformats.org/officeDocument/2006/relationships/image" Target="../media/image173.emf"/><Relationship Id="rId7" Type="http://schemas.openxmlformats.org/officeDocument/2006/relationships/image" Target="../media/image125.emf"/><Relationship Id="rId71" Type="http://schemas.openxmlformats.org/officeDocument/2006/relationships/image" Target="../media/image189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8.emf"/><Relationship Id="rId3" Type="http://schemas.openxmlformats.org/officeDocument/2006/relationships/image" Target="../media/image194.emf"/><Relationship Id="rId7" Type="http://schemas.openxmlformats.org/officeDocument/2006/relationships/image" Target="../media/image197.emf"/><Relationship Id="rId2" Type="http://schemas.openxmlformats.org/officeDocument/2006/relationships/image" Target="../media/image193.emf"/><Relationship Id="rId1" Type="http://schemas.openxmlformats.org/officeDocument/2006/relationships/image" Target="../media/image192.emf"/><Relationship Id="rId6" Type="http://schemas.openxmlformats.org/officeDocument/2006/relationships/image" Target="../media/image196.emf"/><Relationship Id="rId5" Type="http://schemas.openxmlformats.org/officeDocument/2006/relationships/image" Target="../media/image5.emf"/><Relationship Id="rId10" Type="http://schemas.openxmlformats.org/officeDocument/2006/relationships/image" Target="../media/image200.emf"/><Relationship Id="rId4" Type="http://schemas.openxmlformats.org/officeDocument/2006/relationships/image" Target="../media/image195.emf"/><Relationship Id="rId9" Type="http://schemas.openxmlformats.org/officeDocument/2006/relationships/image" Target="../media/image19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2.jpeg"/><Relationship Id="rId1" Type="http://schemas.openxmlformats.org/officeDocument/2006/relationships/image" Target="../media/image20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077" name="Control 5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078" name="Control 6" hidden="1">
          <a:extLst>
            <a:ext uri="{63B3BB69-23CF-44E3-9099-C40C66FF867C}">
              <a14:compatExt xmlns:a14="http://schemas.microsoft.com/office/drawing/2010/main" spid="_x0000_s3078"/>
            </a:ex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857250</xdr:colOff>
      <xdr:row>2</xdr:row>
      <xdr:rowOff>19050</xdr:rowOff>
    </xdr:to>
    <xdr:sp macro="" textlink="">
      <xdr:nvSpPr>
        <xdr:cNvPr id="3079" name="Control 7" hidden="1">
          <a:extLst>
            <a:ext uri="{63B3BB69-23CF-44E3-9099-C40C66FF867C}">
              <a14:compatExt xmlns:a14="http://schemas.microsoft.com/office/drawing/2010/main" spid="_x0000_s3079"/>
            </a:ex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080" name="Control 8" hidden="1">
          <a:extLst>
            <a:ext uri="{63B3BB69-23CF-44E3-9099-C40C66FF867C}">
              <a14:compatExt xmlns:a14="http://schemas.microsoft.com/office/drawing/2010/main" spid="_x0000_s3080"/>
            </a:ex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081" name="Control 9" hidden="1">
          <a:extLst>
            <a:ext uri="{63B3BB69-23CF-44E3-9099-C40C66FF867C}">
              <a14:compatExt xmlns:a14="http://schemas.microsoft.com/office/drawing/2010/main" spid="_x0000_s3081"/>
            </a:ex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08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08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08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08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086" name="Control 14" hidden="1">
          <a:extLst>
            <a:ext uri="{63B3BB69-23CF-44E3-9099-C40C66FF867C}">
              <a14:compatExt xmlns:a14="http://schemas.microsoft.com/office/drawing/2010/main" spid="_x0000_s3086"/>
            </a:ex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087" name="Control 15" hidden="1">
          <a:extLst>
            <a:ext uri="{63B3BB69-23CF-44E3-9099-C40C66FF867C}">
              <a14:compatExt xmlns:a14="http://schemas.microsoft.com/office/drawing/2010/main" spid="_x0000_s3087"/>
            </a:ex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088" name="Control 16" hidden="1">
          <a:extLst>
            <a:ext uri="{63B3BB69-23CF-44E3-9099-C40C66FF867C}">
              <a14:compatExt xmlns:a14="http://schemas.microsoft.com/office/drawing/2010/main" spid="_x0000_s3088"/>
            </a:ex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089" name="Control 17" hidden="1">
          <a:extLst>
            <a:ext uri="{63B3BB69-23CF-44E3-9099-C40C66FF867C}">
              <a14:compatExt xmlns:a14="http://schemas.microsoft.com/office/drawing/2010/main" spid="_x0000_s3089"/>
            </a:ex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090" name="Control 18" hidden="1">
          <a:extLst>
            <a:ext uri="{63B3BB69-23CF-44E3-9099-C40C66FF867C}">
              <a14:compatExt xmlns:a14="http://schemas.microsoft.com/office/drawing/2010/main" spid="_x0000_s3090"/>
            </a:ex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249" name="Control 177" hidden="1">
          <a:extLst>
            <a:ext uri="{63B3BB69-23CF-44E3-9099-C40C66FF867C}">
              <a14:compatExt xmlns:a14="http://schemas.microsoft.com/office/drawing/2010/main" spid="_x0000_s3249"/>
            </a:ex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250" name="Control 178" hidden="1">
          <a:extLst>
            <a:ext uri="{63B3BB69-23CF-44E3-9099-C40C66FF867C}">
              <a14:compatExt xmlns:a14="http://schemas.microsoft.com/office/drawing/2010/main" spid="_x0000_s3250"/>
            </a:ex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600075</xdr:colOff>
      <xdr:row>1</xdr:row>
      <xdr:rowOff>0</xdr:rowOff>
    </xdr:from>
    <xdr:to>
      <xdr:col>2</xdr:col>
      <xdr:colOff>819150</xdr:colOff>
      <xdr:row>2</xdr:row>
      <xdr:rowOff>19050</xdr:rowOff>
    </xdr:to>
    <xdr:sp macro="" textlink="">
      <xdr:nvSpPr>
        <xdr:cNvPr id="3251" name="Control 179" hidden="1">
          <a:extLst>
            <a:ext uri="{63B3BB69-23CF-44E3-9099-C40C66FF867C}">
              <a14:compatExt xmlns:a14="http://schemas.microsoft.com/office/drawing/2010/main" spid="_x0000_s3251"/>
            </a:ex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252" name="Control 180" hidden="1">
          <a:extLst>
            <a:ext uri="{63B3BB69-23CF-44E3-9099-C40C66FF867C}">
              <a14:compatExt xmlns:a14="http://schemas.microsoft.com/office/drawing/2010/main" spid="_x0000_s3252"/>
            </a:ex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253" name="Control 181" hidden="1">
          <a:extLst>
            <a:ext uri="{63B3BB69-23CF-44E3-9099-C40C66FF867C}">
              <a14:compatExt xmlns:a14="http://schemas.microsoft.com/office/drawing/2010/main" spid="_x0000_s3253"/>
            </a:ex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254" name="Control 182" hidden="1">
          <a:extLst>
            <a:ext uri="{63B3BB69-23CF-44E3-9099-C40C66FF867C}">
              <a14:compatExt xmlns:a14="http://schemas.microsoft.com/office/drawing/2010/main" spid="_x0000_s3254"/>
            </a:ex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255" name="Control 183" hidden="1">
          <a:extLst>
            <a:ext uri="{63B3BB69-23CF-44E3-9099-C40C66FF867C}">
              <a14:compatExt xmlns:a14="http://schemas.microsoft.com/office/drawing/2010/main" spid="_x0000_s3255"/>
            </a:ex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256" name="Control 184" hidden="1">
          <a:extLst>
            <a:ext uri="{63B3BB69-23CF-44E3-9099-C40C66FF867C}">
              <a14:compatExt xmlns:a14="http://schemas.microsoft.com/office/drawing/2010/main" spid="_x0000_s3256"/>
            </a:ex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257" name="Control 185" hidden="1">
          <a:extLst>
            <a:ext uri="{63B3BB69-23CF-44E3-9099-C40C66FF867C}">
              <a14:compatExt xmlns:a14="http://schemas.microsoft.com/office/drawing/2010/main" spid="_x0000_s3257"/>
            </a:ex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258" name="Control 186" hidden="1">
          <a:extLst>
            <a:ext uri="{63B3BB69-23CF-44E3-9099-C40C66FF867C}">
              <a14:compatExt xmlns:a14="http://schemas.microsoft.com/office/drawing/2010/main" spid="_x0000_s3258"/>
            </a:ex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259" name="Control 187" hidden="1">
          <a:extLst>
            <a:ext uri="{63B3BB69-23CF-44E3-9099-C40C66FF867C}">
              <a14:compatExt xmlns:a14="http://schemas.microsoft.com/office/drawing/2010/main" spid="_x0000_s3259"/>
            </a:ex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260" name="Control 188" hidden="1">
          <a:extLst>
            <a:ext uri="{63B3BB69-23CF-44E3-9099-C40C66FF867C}">
              <a14:compatExt xmlns:a14="http://schemas.microsoft.com/office/drawing/2010/main" spid="_x0000_s3260"/>
            </a:ex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261" name="Control 189" hidden="1">
          <a:extLst>
            <a:ext uri="{63B3BB69-23CF-44E3-9099-C40C66FF867C}">
              <a14:compatExt xmlns:a14="http://schemas.microsoft.com/office/drawing/2010/main" spid="_x0000_s3261"/>
            </a:ex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262" name="Control 190" hidden="1">
          <a:extLst>
            <a:ext uri="{63B3BB69-23CF-44E3-9099-C40C66FF867C}">
              <a14:compatExt xmlns:a14="http://schemas.microsoft.com/office/drawing/2010/main" spid="_x0000_s3262"/>
            </a:ex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417" name="Control 345" hidden="1">
          <a:extLst>
            <a:ext uri="{63B3BB69-23CF-44E3-9099-C40C66FF867C}">
              <a14:compatExt xmlns:a14="http://schemas.microsoft.com/office/drawing/2010/main" spid="_x0000_s3417"/>
            </a:ex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418" name="Control 346" hidden="1">
          <a:extLst>
            <a:ext uri="{63B3BB69-23CF-44E3-9099-C40C66FF867C}">
              <a14:compatExt xmlns:a14="http://schemas.microsoft.com/office/drawing/2010/main" spid="_x0000_s3418"/>
            </a:ex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19" name="Control 347" hidden="1">
          <a:extLst>
            <a:ext uri="{63B3BB69-23CF-44E3-9099-C40C66FF867C}">
              <a14:compatExt xmlns:a14="http://schemas.microsoft.com/office/drawing/2010/main" spid="_x0000_s3419"/>
            </a:ex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20" name="Control 348" hidden="1">
          <a:extLst>
            <a:ext uri="{63B3BB69-23CF-44E3-9099-C40C66FF867C}">
              <a14:compatExt xmlns:a14="http://schemas.microsoft.com/office/drawing/2010/main" spid="_x0000_s3420"/>
            </a:ex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21" name="Control 349" hidden="1">
          <a:extLst>
            <a:ext uri="{63B3BB69-23CF-44E3-9099-C40C66FF867C}">
              <a14:compatExt xmlns:a14="http://schemas.microsoft.com/office/drawing/2010/main" spid="_x0000_s3421"/>
            </a:ex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22" name="Control 350" hidden="1">
          <a:extLst>
            <a:ext uri="{63B3BB69-23CF-44E3-9099-C40C66FF867C}">
              <a14:compatExt xmlns:a14="http://schemas.microsoft.com/office/drawing/2010/main" spid="_x0000_s3422"/>
            </a:ex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23" name="Control 351" hidden="1">
          <a:extLst>
            <a:ext uri="{63B3BB69-23CF-44E3-9099-C40C66FF867C}">
              <a14:compatExt xmlns:a14="http://schemas.microsoft.com/office/drawing/2010/main" spid="_x0000_s3423"/>
            </a:ex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24" name="Control 352" hidden="1">
          <a:extLst>
            <a:ext uri="{63B3BB69-23CF-44E3-9099-C40C66FF867C}">
              <a14:compatExt xmlns:a14="http://schemas.microsoft.com/office/drawing/2010/main" spid="_x0000_s3424"/>
            </a:ex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25" name="Control 353" hidden="1">
          <a:extLst>
            <a:ext uri="{63B3BB69-23CF-44E3-9099-C40C66FF867C}">
              <a14:compatExt xmlns:a14="http://schemas.microsoft.com/office/drawing/2010/main" spid="_x0000_s3425"/>
            </a:ex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26" name="Control 354" hidden="1">
          <a:extLst>
            <a:ext uri="{63B3BB69-23CF-44E3-9099-C40C66FF867C}">
              <a14:compatExt xmlns:a14="http://schemas.microsoft.com/office/drawing/2010/main" spid="_x0000_s3426"/>
            </a:ex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27" name="Control 355" hidden="1">
          <a:extLst>
            <a:ext uri="{63B3BB69-23CF-44E3-9099-C40C66FF867C}">
              <a14:compatExt xmlns:a14="http://schemas.microsoft.com/office/drawing/2010/main" spid="_x0000_s3427"/>
            </a:ex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28" name="Control 356" hidden="1">
          <a:extLst>
            <a:ext uri="{63B3BB69-23CF-44E3-9099-C40C66FF867C}">
              <a14:compatExt xmlns:a14="http://schemas.microsoft.com/office/drawing/2010/main" spid="_x0000_s3428"/>
            </a:ex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29" name="Control 357" hidden="1">
          <a:extLst>
            <a:ext uri="{63B3BB69-23CF-44E3-9099-C40C66FF867C}">
              <a14:compatExt xmlns:a14="http://schemas.microsoft.com/office/drawing/2010/main" spid="_x0000_s3429"/>
            </a:ex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430" name="Control 358" hidden="1">
          <a:extLst>
            <a:ext uri="{63B3BB69-23CF-44E3-9099-C40C66FF867C}">
              <a14:compatExt xmlns:a14="http://schemas.microsoft.com/office/drawing/2010/main" spid="_x0000_s3430"/>
            </a:ex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588" name="Control 516" hidden="1">
          <a:extLst>
            <a:ext uri="{63B3BB69-23CF-44E3-9099-C40C66FF867C}">
              <a14:compatExt xmlns:a14="http://schemas.microsoft.com/office/drawing/2010/main" spid="_x0000_s3588"/>
            </a:ex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589" name="Control 517" hidden="1">
          <a:extLst>
            <a:ext uri="{63B3BB69-23CF-44E3-9099-C40C66FF867C}">
              <a14:compatExt xmlns:a14="http://schemas.microsoft.com/office/drawing/2010/main" spid="_x0000_s3589"/>
            </a:ex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590" name="Control 518" hidden="1">
          <a:extLst>
            <a:ext uri="{63B3BB69-23CF-44E3-9099-C40C66FF867C}">
              <a14:compatExt xmlns:a14="http://schemas.microsoft.com/office/drawing/2010/main" spid="_x0000_s3590"/>
            </a:ex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591" name="Control 519" hidden="1">
          <a:extLst>
            <a:ext uri="{63B3BB69-23CF-44E3-9099-C40C66FF867C}">
              <a14:compatExt xmlns:a14="http://schemas.microsoft.com/office/drawing/2010/main" spid="_x0000_s3591"/>
            </a:ex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592" name="Control 520" hidden="1">
          <a:extLst>
            <a:ext uri="{63B3BB69-23CF-44E3-9099-C40C66FF867C}">
              <a14:compatExt xmlns:a14="http://schemas.microsoft.com/office/drawing/2010/main" spid="_x0000_s3592"/>
            </a:ex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593" name="Control 521" hidden="1">
          <a:extLst>
            <a:ext uri="{63B3BB69-23CF-44E3-9099-C40C66FF867C}">
              <a14:compatExt xmlns:a14="http://schemas.microsoft.com/office/drawing/2010/main" spid="_x0000_s3593"/>
            </a:ex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594" name="Control 522" hidden="1">
          <a:extLst>
            <a:ext uri="{63B3BB69-23CF-44E3-9099-C40C66FF867C}">
              <a14:compatExt xmlns:a14="http://schemas.microsoft.com/office/drawing/2010/main" spid="_x0000_s3594"/>
            </a:ex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595" name="Control 523" hidden="1">
          <a:extLst>
            <a:ext uri="{63B3BB69-23CF-44E3-9099-C40C66FF867C}">
              <a14:compatExt xmlns:a14="http://schemas.microsoft.com/office/drawing/2010/main" spid="_x0000_s3595"/>
            </a:ex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596" name="Control 524" hidden="1">
          <a:extLst>
            <a:ext uri="{63B3BB69-23CF-44E3-9099-C40C66FF867C}">
              <a14:compatExt xmlns:a14="http://schemas.microsoft.com/office/drawing/2010/main" spid="_x0000_s3596"/>
            </a:ex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597" name="Control 525" hidden="1">
          <a:extLst>
            <a:ext uri="{63B3BB69-23CF-44E3-9099-C40C66FF867C}">
              <a14:compatExt xmlns:a14="http://schemas.microsoft.com/office/drawing/2010/main" spid="_x0000_s3597"/>
            </a:ex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598" name="Control 526" hidden="1">
          <a:extLst>
            <a:ext uri="{63B3BB69-23CF-44E3-9099-C40C66FF867C}">
              <a14:compatExt xmlns:a14="http://schemas.microsoft.com/office/drawing/2010/main" spid="_x0000_s3598"/>
            </a:ex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599" name="Control 527" hidden="1">
          <a:extLst>
            <a:ext uri="{63B3BB69-23CF-44E3-9099-C40C66FF867C}">
              <a14:compatExt xmlns:a14="http://schemas.microsoft.com/office/drawing/2010/main" spid="_x0000_s3599"/>
            </a:ex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00" name="Control 528" hidden="1">
          <a:extLst>
            <a:ext uri="{63B3BB69-23CF-44E3-9099-C40C66FF867C}">
              <a14:compatExt xmlns:a14="http://schemas.microsoft.com/office/drawing/2010/main" spid="_x0000_s3600"/>
            </a:ex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01" name="Control 529" hidden="1">
          <a:extLst>
            <a:ext uri="{63B3BB69-23CF-44E3-9099-C40C66FF867C}">
              <a14:compatExt xmlns:a14="http://schemas.microsoft.com/office/drawing/2010/main" spid="_x0000_s3601"/>
            </a:ex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605" name="Control 533" hidden="1">
          <a:extLst>
            <a:ext uri="{63B3BB69-23CF-44E3-9099-C40C66FF867C}">
              <a14:compatExt xmlns:a14="http://schemas.microsoft.com/office/drawing/2010/main" spid="_x0000_s3605"/>
            </a:ex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606" name="Control 534" hidden="1">
          <a:extLst>
            <a:ext uri="{63B3BB69-23CF-44E3-9099-C40C66FF867C}">
              <a14:compatExt xmlns:a14="http://schemas.microsoft.com/office/drawing/2010/main" spid="_x0000_s3606"/>
            </a:ex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07" name="Control 535" hidden="1">
          <a:extLst>
            <a:ext uri="{63B3BB69-23CF-44E3-9099-C40C66FF867C}">
              <a14:compatExt xmlns:a14="http://schemas.microsoft.com/office/drawing/2010/main" spid="_x0000_s3607"/>
            </a:ex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08" name="Control 536" hidden="1">
          <a:extLst>
            <a:ext uri="{63B3BB69-23CF-44E3-9099-C40C66FF867C}">
              <a14:compatExt xmlns:a14="http://schemas.microsoft.com/office/drawing/2010/main" spid="_x0000_s3608"/>
            </a:ex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09" name="Control 537" hidden="1">
          <a:extLst>
            <a:ext uri="{63B3BB69-23CF-44E3-9099-C40C66FF867C}">
              <a14:compatExt xmlns:a14="http://schemas.microsoft.com/office/drawing/2010/main" spid="_x0000_s3609"/>
            </a:ex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10" name="Control 538" hidden="1">
          <a:extLst>
            <a:ext uri="{63B3BB69-23CF-44E3-9099-C40C66FF867C}">
              <a14:compatExt xmlns:a14="http://schemas.microsoft.com/office/drawing/2010/main" spid="_x0000_s3610"/>
            </a:ex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11" name="Control 539" hidden="1">
          <a:extLst>
            <a:ext uri="{63B3BB69-23CF-44E3-9099-C40C66FF867C}">
              <a14:compatExt xmlns:a14="http://schemas.microsoft.com/office/drawing/2010/main" spid="_x0000_s3611"/>
            </a:ex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12" name="Control 540" hidden="1">
          <a:extLst>
            <a:ext uri="{63B3BB69-23CF-44E3-9099-C40C66FF867C}">
              <a14:compatExt xmlns:a14="http://schemas.microsoft.com/office/drawing/2010/main" spid="_x0000_s3612"/>
            </a:ex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13" name="Control 541" hidden="1">
          <a:extLst>
            <a:ext uri="{63B3BB69-23CF-44E3-9099-C40C66FF867C}">
              <a14:compatExt xmlns:a14="http://schemas.microsoft.com/office/drawing/2010/main" spid="_x0000_s3613"/>
            </a:ex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14" name="Control 542" hidden="1">
          <a:extLst>
            <a:ext uri="{63B3BB69-23CF-44E3-9099-C40C66FF867C}">
              <a14:compatExt xmlns:a14="http://schemas.microsoft.com/office/drawing/2010/main" spid="_x0000_s3614"/>
            </a:ex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15" name="Control 543" hidden="1">
          <a:extLst>
            <a:ext uri="{63B3BB69-23CF-44E3-9099-C40C66FF867C}">
              <a14:compatExt xmlns:a14="http://schemas.microsoft.com/office/drawing/2010/main" spid="_x0000_s3615"/>
            </a:ex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16" name="Control 544" hidden="1">
          <a:extLst>
            <a:ext uri="{63B3BB69-23CF-44E3-9099-C40C66FF867C}">
              <a14:compatExt xmlns:a14="http://schemas.microsoft.com/office/drawing/2010/main" spid="_x0000_s3616"/>
            </a:ex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17" name="Control 545" hidden="1">
          <a:extLst>
            <a:ext uri="{63B3BB69-23CF-44E3-9099-C40C66FF867C}">
              <a14:compatExt xmlns:a14="http://schemas.microsoft.com/office/drawing/2010/main" spid="_x0000_s3617"/>
            </a:ex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18" name="Control 546" hidden="1">
          <a:extLst>
            <a:ext uri="{63B3BB69-23CF-44E3-9099-C40C66FF867C}">
              <a14:compatExt xmlns:a14="http://schemas.microsoft.com/office/drawing/2010/main" spid="_x0000_s3618"/>
            </a:ex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633" name="Control 561" hidden="1">
          <a:extLst>
            <a:ext uri="{63B3BB69-23CF-44E3-9099-C40C66FF867C}">
              <a14:compatExt xmlns:a14="http://schemas.microsoft.com/office/drawing/2010/main" spid="_x0000_s3633"/>
            </a:ex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634" name="Control 562" hidden="1">
          <a:extLst>
            <a:ext uri="{63B3BB69-23CF-44E3-9099-C40C66FF867C}">
              <a14:compatExt xmlns:a14="http://schemas.microsoft.com/office/drawing/2010/main" spid="_x0000_s3634"/>
            </a:ex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35" name="Control 563" hidden="1">
          <a:extLst>
            <a:ext uri="{63B3BB69-23CF-44E3-9099-C40C66FF867C}">
              <a14:compatExt xmlns:a14="http://schemas.microsoft.com/office/drawing/2010/main" spid="_x0000_s3635"/>
            </a:ex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36" name="Control 564" hidden="1">
          <a:extLst>
            <a:ext uri="{63B3BB69-23CF-44E3-9099-C40C66FF867C}">
              <a14:compatExt xmlns:a14="http://schemas.microsoft.com/office/drawing/2010/main" spid="_x0000_s3636"/>
            </a:ex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37" name="Control 565" hidden="1">
          <a:extLst>
            <a:ext uri="{63B3BB69-23CF-44E3-9099-C40C66FF867C}">
              <a14:compatExt xmlns:a14="http://schemas.microsoft.com/office/drawing/2010/main" spid="_x0000_s3637"/>
            </a:ex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38" name="Control 566" hidden="1">
          <a:extLst>
            <a:ext uri="{63B3BB69-23CF-44E3-9099-C40C66FF867C}">
              <a14:compatExt xmlns:a14="http://schemas.microsoft.com/office/drawing/2010/main" spid="_x0000_s3638"/>
            </a:ex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39" name="Control 567" hidden="1">
          <a:extLst>
            <a:ext uri="{63B3BB69-23CF-44E3-9099-C40C66FF867C}">
              <a14:compatExt xmlns:a14="http://schemas.microsoft.com/office/drawing/2010/main" spid="_x0000_s3639"/>
            </a:ex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40" name="Control 568" hidden="1">
          <a:extLst>
            <a:ext uri="{63B3BB69-23CF-44E3-9099-C40C66FF867C}">
              <a14:compatExt xmlns:a14="http://schemas.microsoft.com/office/drawing/2010/main" spid="_x0000_s3640"/>
            </a:ex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41" name="Control 569" hidden="1">
          <a:extLst>
            <a:ext uri="{63B3BB69-23CF-44E3-9099-C40C66FF867C}">
              <a14:compatExt xmlns:a14="http://schemas.microsoft.com/office/drawing/2010/main" spid="_x0000_s3641"/>
            </a:ex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42" name="Control 570" hidden="1">
          <a:extLst>
            <a:ext uri="{63B3BB69-23CF-44E3-9099-C40C66FF867C}">
              <a14:compatExt xmlns:a14="http://schemas.microsoft.com/office/drawing/2010/main" spid="_x0000_s3642"/>
            </a:ex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43" name="Control 571" hidden="1">
          <a:extLst>
            <a:ext uri="{63B3BB69-23CF-44E3-9099-C40C66FF867C}">
              <a14:compatExt xmlns:a14="http://schemas.microsoft.com/office/drawing/2010/main" spid="_x0000_s3643"/>
            </a:ex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44" name="Control 572" hidden="1">
          <a:extLst>
            <a:ext uri="{63B3BB69-23CF-44E3-9099-C40C66FF867C}">
              <a14:compatExt xmlns:a14="http://schemas.microsoft.com/office/drawing/2010/main" spid="_x0000_s3644"/>
            </a:ex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45" name="Control 573" hidden="1">
          <a:extLst>
            <a:ext uri="{63B3BB69-23CF-44E3-9099-C40C66FF867C}">
              <a14:compatExt xmlns:a14="http://schemas.microsoft.com/office/drawing/2010/main" spid="_x0000_s3645"/>
            </a:ex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46" name="Control 574" hidden="1">
          <a:extLst>
            <a:ext uri="{63B3BB69-23CF-44E3-9099-C40C66FF867C}">
              <a14:compatExt xmlns:a14="http://schemas.microsoft.com/office/drawing/2010/main" spid="_x0000_s3646"/>
            </a:ex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652" name="Control 580" hidden="1">
          <a:extLst>
            <a:ext uri="{63B3BB69-23CF-44E3-9099-C40C66FF867C}">
              <a14:compatExt xmlns:a14="http://schemas.microsoft.com/office/drawing/2010/main" spid="_x0000_s3652"/>
            </a:ex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653" name="Control 581" hidden="1">
          <a:extLst>
            <a:ext uri="{63B3BB69-23CF-44E3-9099-C40C66FF867C}">
              <a14:compatExt xmlns:a14="http://schemas.microsoft.com/office/drawing/2010/main" spid="_x0000_s3653"/>
            </a:ex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54" name="Control 582" hidden="1">
          <a:extLst>
            <a:ext uri="{63B3BB69-23CF-44E3-9099-C40C66FF867C}">
              <a14:compatExt xmlns:a14="http://schemas.microsoft.com/office/drawing/2010/main" spid="_x0000_s3654"/>
            </a:ex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55" name="Control 583" hidden="1">
          <a:extLst>
            <a:ext uri="{63B3BB69-23CF-44E3-9099-C40C66FF867C}">
              <a14:compatExt xmlns:a14="http://schemas.microsoft.com/office/drawing/2010/main" spid="_x0000_s3655"/>
            </a:ex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56" name="Control 584" hidden="1">
          <a:extLst>
            <a:ext uri="{63B3BB69-23CF-44E3-9099-C40C66FF867C}">
              <a14:compatExt xmlns:a14="http://schemas.microsoft.com/office/drawing/2010/main" spid="_x0000_s3656"/>
            </a:ex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57" name="Control 585" hidden="1">
          <a:extLst>
            <a:ext uri="{63B3BB69-23CF-44E3-9099-C40C66FF867C}">
              <a14:compatExt xmlns:a14="http://schemas.microsoft.com/office/drawing/2010/main" spid="_x0000_s3657"/>
            </a:ex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58" name="Control 586" hidden="1">
          <a:extLst>
            <a:ext uri="{63B3BB69-23CF-44E3-9099-C40C66FF867C}">
              <a14:compatExt xmlns:a14="http://schemas.microsoft.com/office/drawing/2010/main" spid="_x0000_s3658"/>
            </a:ex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59" name="Control 587" hidden="1">
          <a:extLst>
            <a:ext uri="{63B3BB69-23CF-44E3-9099-C40C66FF867C}">
              <a14:compatExt xmlns:a14="http://schemas.microsoft.com/office/drawing/2010/main" spid="_x0000_s3659"/>
            </a:ex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60" name="Control 588" hidden="1">
          <a:extLst>
            <a:ext uri="{63B3BB69-23CF-44E3-9099-C40C66FF867C}">
              <a14:compatExt xmlns:a14="http://schemas.microsoft.com/office/drawing/2010/main" spid="_x0000_s3660"/>
            </a:ex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61" name="Control 589" hidden="1">
          <a:extLst>
            <a:ext uri="{63B3BB69-23CF-44E3-9099-C40C66FF867C}">
              <a14:compatExt xmlns:a14="http://schemas.microsoft.com/office/drawing/2010/main" spid="_x0000_s3661"/>
            </a:ex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62" name="Control 590" hidden="1">
          <a:extLst>
            <a:ext uri="{63B3BB69-23CF-44E3-9099-C40C66FF867C}">
              <a14:compatExt xmlns:a14="http://schemas.microsoft.com/office/drawing/2010/main" spid="_x0000_s3662"/>
            </a:ex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63" name="Control 591" hidden="1">
          <a:extLst>
            <a:ext uri="{63B3BB69-23CF-44E3-9099-C40C66FF867C}">
              <a14:compatExt xmlns:a14="http://schemas.microsoft.com/office/drawing/2010/main" spid="_x0000_s3663"/>
            </a:ex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64" name="Control 592" hidden="1">
          <a:extLst>
            <a:ext uri="{63B3BB69-23CF-44E3-9099-C40C66FF867C}">
              <a14:compatExt xmlns:a14="http://schemas.microsoft.com/office/drawing/2010/main" spid="_x0000_s3664"/>
            </a:ex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665" name="Control 593" hidden="1">
          <a:extLst>
            <a:ext uri="{63B3BB69-23CF-44E3-9099-C40C66FF867C}">
              <a14:compatExt xmlns:a14="http://schemas.microsoft.com/office/drawing/2010/main" spid="_x0000_s3665"/>
            </a:ex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699" name="Control 627" hidden="1">
          <a:extLst>
            <a:ext uri="{63B3BB69-23CF-44E3-9099-C40C66FF867C}">
              <a14:compatExt xmlns:a14="http://schemas.microsoft.com/office/drawing/2010/main" spid="_x0000_s3699"/>
            </a:ex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700" name="Control 628" hidden="1">
          <a:extLst>
            <a:ext uri="{63B3BB69-23CF-44E3-9099-C40C66FF867C}">
              <a14:compatExt xmlns:a14="http://schemas.microsoft.com/office/drawing/2010/main" spid="_x0000_s3700"/>
            </a:ex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01" name="Control 629" hidden="1">
          <a:extLst>
            <a:ext uri="{63B3BB69-23CF-44E3-9099-C40C66FF867C}">
              <a14:compatExt xmlns:a14="http://schemas.microsoft.com/office/drawing/2010/main" spid="_x0000_s3701"/>
            </a:ex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02" name="Control 630" hidden="1">
          <a:extLst>
            <a:ext uri="{63B3BB69-23CF-44E3-9099-C40C66FF867C}">
              <a14:compatExt xmlns:a14="http://schemas.microsoft.com/office/drawing/2010/main" spid="_x0000_s3702"/>
            </a:ex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03" name="Control 631" hidden="1">
          <a:extLst>
            <a:ext uri="{63B3BB69-23CF-44E3-9099-C40C66FF867C}">
              <a14:compatExt xmlns:a14="http://schemas.microsoft.com/office/drawing/2010/main" spid="_x0000_s3703"/>
            </a:ex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04" name="Control 632" hidden="1">
          <a:extLst>
            <a:ext uri="{63B3BB69-23CF-44E3-9099-C40C66FF867C}">
              <a14:compatExt xmlns:a14="http://schemas.microsoft.com/office/drawing/2010/main" spid="_x0000_s3704"/>
            </a:ex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05" name="Control 633" hidden="1">
          <a:extLst>
            <a:ext uri="{63B3BB69-23CF-44E3-9099-C40C66FF867C}">
              <a14:compatExt xmlns:a14="http://schemas.microsoft.com/office/drawing/2010/main" spid="_x0000_s3705"/>
            </a:ex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06" name="Control 634" hidden="1">
          <a:extLst>
            <a:ext uri="{63B3BB69-23CF-44E3-9099-C40C66FF867C}">
              <a14:compatExt xmlns:a14="http://schemas.microsoft.com/office/drawing/2010/main" spid="_x0000_s3706"/>
            </a:ex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07" name="Control 635" hidden="1">
          <a:extLst>
            <a:ext uri="{63B3BB69-23CF-44E3-9099-C40C66FF867C}">
              <a14:compatExt xmlns:a14="http://schemas.microsoft.com/office/drawing/2010/main" spid="_x0000_s3707"/>
            </a:ex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08" name="Control 636" hidden="1">
          <a:extLst>
            <a:ext uri="{63B3BB69-23CF-44E3-9099-C40C66FF867C}">
              <a14:compatExt xmlns:a14="http://schemas.microsoft.com/office/drawing/2010/main" spid="_x0000_s3708"/>
            </a:ex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09" name="Control 637" hidden="1">
          <a:extLst>
            <a:ext uri="{63B3BB69-23CF-44E3-9099-C40C66FF867C}">
              <a14:compatExt xmlns:a14="http://schemas.microsoft.com/office/drawing/2010/main" spid="_x0000_s3709"/>
            </a:ex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10" name="Control 638" hidden="1">
          <a:extLst>
            <a:ext uri="{63B3BB69-23CF-44E3-9099-C40C66FF867C}">
              <a14:compatExt xmlns:a14="http://schemas.microsoft.com/office/drawing/2010/main" spid="_x0000_s3710"/>
            </a:ex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11" name="Control 639" hidden="1">
          <a:extLst>
            <a:ext uri="{63B3BB69-23CF-44E3-9099-C40C66FF867C}">
              <a14:compatExt xmlns:a14="http://schemas.microsoft.com/office/drawing/2010/main" spid="_x0000_s3711"/>
            </a:ex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712" name="Control 640" hidden="1">
          <a:extLst>
            <a:ext uri="{63B3BB69-23CF-44E3-9099-C40C66FF867C}">
              <a14:compatExt xmlns:a14="http://schemas.microsoft.com/office/drawing/2010/main" spid="_x0000_s3712"/>
            </a:ex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953" name="Control 881" hidden="1">
          <a:extLst>
            <a:ext uri="{63B3BB69-23CF-44E3-9099-C40C66FF867C}">
              <a14:compatExt xmlns:a14="http://schemas.microsoft.com/office/drawing/2010/main" spid="_x0000_s3953"/>
            </a:ex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3954" name="Control 882" hidden="1">
          <a:extLst>
            <a:ext uri="{63B3BB69-23CF-44E3-9099-C40C66FF867C}">
              <a14:compatExt xmlns:a14="http://schemas.microsoft.com/office/drawing/2010/main" spid="_x0000_s3954"/>
            </a:ex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857250</xdr:colOff>
      <xdr:row>2</xdr:row>
      <xdr:rowOff>19050</xdr:rowOff>
    </xdr:to>
    <xdr:sp macro="" textlink="">
      <xdr:nvSpPr>
        <xdr:cNvPr id="3955" name="Control 883" hidden="1">
          <a:extLst>
            <a:ext uri="{63B3BB69-23CF-44E3-9099-C40C66FF867C}">
              <a14:compatExt xmlns:a14="http://schemas.microsoft.com/office/drawing/2010/main" spid="_x0000_s3955"/>
            </a:ex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956" name="Control 884" hidden="1">
          <a:extLst>
            <a:ext uri="{63B3BB69-23CF-44E3-9099-C40C66FF867C}">
              <a14:compatExt xmlns:a14="http://schemas.microsoft.com/office/drawing/2010/main" spid="_x0000_s3956"/>
            </a:ex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957" name="Control 885" hidden="1">
          <a:extLst>
            <a:ext uri="{63B3BB69-23CF-44E3-9099-C40C66FF867C}">
              <a14:compatExt xmlns:a14="http://schemas.microsoft.com/office/drawing/2010/main" spid="_x0000_s3957"/>
            </a:ex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958" name="Control 886" hidden="1">
          <a:extLst>
            <a:ext uri="{63B3BB69-23CF-44E3-9099-C40C66FF867C}">
              <a14:compatExt xmlns:a14="http://schemas.microsoft.com/office/drawing/2010/main" spid="_x0000_s3958"/>
            </a:ex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959" name="Control 887" hidden="1">
          <a:extLst>
            <a:ext uri="{63B3BB69-23CF-44E3-9099-C40C66FF867C}">
              <a14:compatExt xmlns:a14="http://schemas.microsoft.com/office/drawing/2010/main" spid="_x0000_s3959"/>
            </a:ex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960" name="Control 888" hidden="1">
          <a:extLst>
            <a:ext uri="{63B3BB69-23CF-44E3-9099-C40C66FF867C}">
              <a14:compatExt xmlns:a14="http://schemas.microsoft.com/office/drawing/2010/main" spid="_x0000_s3960"/>
            </a:ex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961" name="Control 889" hidden="1">
          <a:extLst>
            <a:ext uri="{63B3BB69-23CF-44E3-9099-C40C66FF867C}">
              <a14:compatExt xmlns:a14="http://schemas.microsoft.com/office/drawing/2010/main" spid="_x0000_s3961"/>
            </a:ex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962" name="Control 890" hidden="1">
          <a:extLst>
            <a:ext uri="{63B3BB69-23CF-44E3-9099-C40C66FF867C}">
              <a14:compatExt xmlns:a14="http://schemas.microsoft.com/office/drawing/2010/main" spid="_x0000_s3962"/>
            </a:ex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963" name="Control 891" hidden="1">
          <a:extLst>
            <a:ext uri="{63B3BB69-23CF-44E3-9099-C40C66FF867C}">
              <a14:compatExt xmlns:a14="http://schemas.microsoft.com/office/drawing/2010/main" spid="_x0000_s3963"/>
            </a:ex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964" name="Control 892" hidden="1">
          <a:extLst>
            <a:ext uri="{63B3BB69-23CF-44E3-9099-C40C66FF867C}">
              <a14:compatExt xmlns:a14="http://schemas.microsoft.com/office/drawing/2010/main" spid="_x0000_s3964"/>
            </a:ex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965" name="Control 893" hidden="1">
          <a:extLst>
            <a:ext uri="{63B3BB69-23CF-44E3-9099-C40C66FF867C}">
              <a14:compatExt xmlns:a14="http://schemas.microsoft.com/office/drawing/2010/main" spid="_x0000_s3965"/>
            </a:ex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3966" name="Control 894" hidden="1">
          <a:extLst>
            <a:ext uri="{63B3BB69-23CF-44E3-9099-C40C66FF867C}">
              <a14:compatExt xmlns:a14="http://schemas.microsoft.com/office/drawing/2010/main" spid="_x0000_s3966"/>
            </a:ex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3999" name="Control 927" hidden="1">
          <a:extLst>
            <a:ext uri="{63B3BB69-23CF-44E3-9099-C40C66FF867C}">
              <a14:compatExt xmlns:a14="http://schemas.microsoft.com/office/drawing/2010/main" spid="_x0000_s3999"/>
            </a:ex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00" name="Control 928" hidden="1">
          <a:extLst>
            <a:ext uri="{63B3BB69-23CF-44E3-9099-C40C66FF867C}">
              <a14:compatExt xmlns:a14="http://schemas.microsoft.com/office/drawing/2010/main" spid="_x0000_s4000"/>
            </a:ex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01" name="Control 929" hidden="1">
          <a:extLst>
            <a:ext uri="{63B3BB69-23CF-44E3-9099-C40C66FF867C}">
              <a14:compatExt xmlns:a14="http://schemas.microsoft.com/office/drawing/2010/main" spid="_x0000_s4001"/>
            </a:ex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02" name="Control 930" hidden="1">
          <a:extLst>
            <a:ext uri="{63B3BB69-23CF-44E3-9099-C40C66FF867C}">
              <a14:compatExt xmlns:a14="http://schemas.microsoft.com/office/drawing/2010/main" spid="_x0000_s4002"/>
            </a:ex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03" name="Control 931" hidden="1">
          <a:extLst>
            <a:ext uri="{63B3BB69-23CF-44E3-9099-C40C66FF867C}">
              <a14:compatExt xmlns:a14="http://schemas.microsoft.com/office/drawing/2010/main" spid="_x0000_s4003"/>
            </a:ex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04" name="Control 932" hidden="1">
          <a:extLst>
            <a:ext uri="{63B3BB69-23CF-44E3-9099-C40C66FF867C}">
              <a14:compatExt xmlns:a14="http://schemas.microsoft.com/office/drawing/2010/main" spid="_x0000_s4004"/>
            </a:ex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05" name="Control 933" hidden="1">
          <a:extLst>
            <a:ext uri="{63B3BB69-23CF-44E3-9099-C40C66FF867C}">
              <a14:compatExt xmlns:a14="http://schemas.microsoft.com/office/drawing/2010/main" spid="_x0000_s4005"/>
            </a:ex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06" name="Control 934" hidden="1">
          <a:extLst>
            <a:ext uri="{63B3BB69-23CF-44E3-9099-C40C66FF867C}">
              <a14:compatExt xmlns:a14="http://schemas.microsoft.com/office/drawing/2010/main" spid="_x0000_s4006"/>
            </a:ex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07" name="Control 935" hidden="1">
          <a:extLst>
            <a:ext uri="{63B3BB69-23CF-44E3-9099-C40C66FF867C}">
              <a14:compatExt xmlns:a14="http://schemas.microsoft.com/office/drawing/2010/main" spid="_x0000_s4007"/>
            </a:ex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08" name="Control 936" hidden="1">
          <a:extLst>
            <a:ext uri="{63B3BB69-23CF-44E3-9099-C40C66FF867C}">
              <a14:compatExt xmlns:a14="http://schemas.microsoft.com/office/drawing/2010/main" spid="_x0000_s4008"/>
            </a:ex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09" name="Control 937" hidden="1">
          <a:extLst>
            <a:ext uri="{63B3BB69-23CF-44E3-9099-C40C66FF867C}">
              <a14:compatExt xmlns:a14="http://schemas.microsoft.com/office/drawing/2010/main" spid="_x0000_s4009"/>
            </a:ex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10" name="Control 938" hidden="1">
          <a:extLst>
            <a:ext uri="{63B3BB69-23CF-44E3-9099-C40C66FF867C}">
              <a14:compatExt xmlns:a14="http://schemas.microsoft.com/office/drawing/2010/main" spid="_x0000_s4010"/>
            </a:ex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11" name="Control 939" hidden="1">
          <a:extLst>
            <a:ext uri="{63B3BB69-23CF-44E3-9099-C40C66FF867C}">
              <a14:compatExt xmlns:a14="http://schemas.microsoft.com/office/drawing/2010/main" spid="_x0000_s4011"/>
            </a:ex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sp macro="" textlink="">
      <xdr:nvSpPr>
        <xdr:cNvPr id="4012" name="Control 940" hidden="1">
          <a:extLst>
            <a:ext uri="{63B3BB69-23CF-44E3-9099-C40C66FF867C}">
              <a14:compatExt xmlns:a14="http://schemas.microsoft.com/office/drawing/2010/main" spid="_x0000_s4012"/>
            </a:ex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28711" name="Control 1063" hidden="1">
          <a:extLst>
            <a:ext uri="{63B3BB69-23CF-44E3-9099-C40C66FF867C}">
              <a14:compatExt xmlns:a14="http://schemas.microsoft.com/office/drawing/2010/main" spid="_x0000_s28711"/>
            </a:ext>
            <a:ext uri="{FF2B5EF4-FFF2-40B4-BE49-F238E27FC236}">
              <a16:creationId xmlns:a16="http://schemas.microsoft.com/office/drawing/2014/main" id="{00000000-0008-0000-0200-000027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28712" name="Control 1064" hidden="1">
          <a:extLst>
            <a:ext uri="{63B3BB69-23CF-44E3-9099-C40C66FF867C}">
              <a14:compatExt xmlns:a14="http://schemas.microsoft.com/office/drawing/2010/main" spid="_x0000_s28712"/>
            </a:ext>
            <a:ext uri="{FF2B5EF4-FFF2-40B4-BE49-F238E27FC236}">
              <a16:creationId xmlns:a16="http://schemas.microsoft.com/office/drawing/2014/main" id="{00000000-0008-0000-0200-000028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857250</xdr:colOff>
      <xdr:row>2</xdr:row>
      <xdr:rowOff>19050</xdr:rowOff>
    </xdr:to>
    <xdr:sp macro="" textlink="">
      <xdr:nvSpPr>
        <xdr:cNvPr id="28713" name="Control 1065" hidden="1">
          <a:extLst>
            <a:ext uri="{63B3BB69-23CF-44E3-9099-C40C66FF867C}">
              <a14:compatExt xmlns:a14="http://schemas.microsoft.com/office/drawing/2010/main" spid="_x0000_s28713"/>
            </a:ext>
            <a:ext uri="{FF2B5EF4-FFF2-40B4-BE49-F238E27FC236}">
              <a16:creationId xmlns:a16="http://schemas.microsoft.com/office/drawing/2014/main" id="{00000000-0008-0000-0200-000029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14" name="Control 1066" hidden="1">
          <a:extLst>
            <a:ext uri="{63B3BB69-23CF-44E3-9099-C40C66FF867C}">
              <a14:compatExt xmlns:a14="http://schemas.microsoft.com/office/drawing/2010/main" spid="_x0000_s28714"/>
            </a:ext>
            <a:ext uri="{FF2B5EF4-FFF2-40B4-BE49-F238E27FC236}">
              <a16:creationId xmlns:a16="http://schemas.microsoft.com/office/drawing/2014/main" id="{00000000-0008-0000-0200-00002A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15" name="Control 1067" hidden="1">
          <a:extLst>
            <a:ext uri="{63B3BB69-23CF-44E3-9099-C40C66FF867C}">
              <a14:compatExt xmlns:a14="http://schemas.microsoft.com/office/drawing/2010/main" spid="_x0000_s28715"/>
            </a:ext>
            <a:ext uri="{FF2B5EF4-FFF2-40B4-BE49-F238E27FC236}">
              <a16:creationId xmlns:a16="http://schemas.microsoft.com/office/drawing/2014/main" id="{00000000-0008-0000-0200-00002B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16" name="Control 1068" hidden="1">
          <a:extLst>
            <a:ext uri="{63B3BB69-23CF-44E3-9099-C40C66FF867C}">
              <a14:compatExt xmlns:a14="http://schemas.microsoft.com/office/drawing/2010/main" spid="_x0000_s28716"/>
            </a:ext>
            <a:ext uri="{FF2B5EF4-FFF2-40B4-BE49-F238E27FC236}">
              <a16:creationId xmlns:a16="http://schemas.microsoft.com/office/drawing/2014/main" id="{00000000-0008-0000-0200-00002C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17" name="Control 1069" hidden="1">
          <a:extLst>
            <a:ext uri="{63B3BB69-23CF-44E3-9099-C40C66FF867C}">
              <a14:compatExt xmlns:a14="http://schemas.microsoft.com/office/drawing/2010/main" spid="_x0000_s28717"/>
            </a:ext>
            <a:ext uri="{FF2B5EF4-FFF2-40B4-BE49-F238E27FC236}">
              <a16:creationId xmlns:a16="http://schemas.microsoft.com/office/drawing/2014/main" id="{00000000-0008-0000-0200-00002D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18" name="Control 1070" hidden="1">
          <a:extLst>
            <a:ext uri="{63B3BB69-23CF-44E3-9099-C40C66FF867C}">
              <a14:compatExt xmlns:a14="http://schemas.microsoft.com/office/drawing/2010/main" spid="_x0000_s28718"/>
            </a:ext>
            <a:ext uri="{FF2B5EF4-FFF2-40B4-BE49-F238E27FC236}">
              <a16:creationId xmlns:a16="http://schemas.microsoft.com/office/drawing/2014/main" id="{00000000-0008-0000-0200-00002E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19" name="Control 1071" hidden="1">
          <a:extLst>
            <a:ext uri="{63B3BB69-23CF-44E3-9099-C40C66FF867C}">
              <a14:compatExt xmlns:a14="http://schemas.microsoft.com/office/drawing/2010/main" spid="_x0000_s28719"/>
            </a:ext>
            <a:ext uri="{FF2B5EF4-FFF2-40B4-BE49-F238E27FC236}">
              <a16:creationId xmlns:a16="http://schemas.microsoft.com/office/drawing/2014/main" id="{00000000-0008-0000-0200-00002F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20" name="Control 1072" hidden="1">
          <a:extLst>
            <a:ext uri="{63B3BB69-23CF-44E3-9099-C40C66FF867C}">
              <a14:compatExt xmlns:a14="http://schemas.microsoft.com/office/drawing/2010/main" spid="_x0000_s28720"/>
            </a:ext>
            <a:ext uri="{FF2B5EF4-FFF2-40B4-BE49-F238E27FC236}">
              <a16:creationId xmlns:a16="http://schemas.microsoft.com/office/drawing/2014/main" id="{00000000-0008-0000-0200-000030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21" name="Control 1073" hidden="1">
          <a:extLst>
            <a:ext uri="{63B3BB69-23CF-44E3-9099-C40C66FF867C}">
              <a14:compatExt xmlns:a14="http://schemas.microsoft.com/office/drawing/2010/main" spid="_x0000_s28721"/>
            </a:ext>
            <a:ext uri="{FF2B5EF4-FFF2-40B4-BE49-F238E27FC236}">
              <a16:creationId xmlns:a16="http://schemas.microsoft.com/office/drawing/2014/main" id="{00000000-0008-0000-0200-000031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22" name="Control 1074" hidden="1">
          <a:extLst>
            <a:ext uri="{63B3BB69-23CF-44E3-9099-C40C66FF867C}">
              <a14:compatExt xmlns:a14="http://schemas.microsoft.com/office/drawing/2010/main" spid="_x0000_s28722"/>
            </a:ext>
            <a:ext uri="{FF2B5EF4-FFF2-40B4-BE49-F238E27FC236}">
              <a16:creationId xmlns:a16="http://schemas.microsoft.com/office/drawing/2014/main" id="{00000000-0008-0000-0200-000032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23" name="Control 1075" hidden="1">
          <a:extLst>
            <a:ext uri="{63B3BB69-23CF-44E3-9099-C40C66FF867C}">
              <a14:compatExt xmlns:a14="http://schemas.microsoft.com/office/drawing/2010/main" spid="_x0000_s28723"/>
            </a:ext>
            <a:ext uri="{FF2B5EF4-FFF2-40B4-BE49-F238E27FC236}">
              <a16:creationId xmlns:a16="http://schemas.microsoft.com/office/drawing/2014/main" id="{00000000-0008-0000-0200-000033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24" name="Control 1076" hidden="1">
          <a:extLst>
            <a:ext uri="{63B3BB69-23CF-44E3-9099-C40C66FF867C}">
              <a14:compatExt xmlns:a14="http://schemas.microsoft.com/office/drawing/2010/main" spid="_x0000_s28724"/>
            </a:ext>
            <a:ext uri="{FF2B5EF4-FFF2-40B4-BE49-F238E27FC236}">
              <a16:creationId xmlns:a16="http://schemas.microsoft.com/office/drawing/2014/main" id="{00000000-0008-0000-0200-000034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28736" name="Control 1088" hidden="1">
          <a:extLst>
            <a:ext uri="{63B3BB69-23CF-44E3-9099-C40C66FF867C}">
              <a14:compatExt xmlns:a14="http://schemas.microsoft.com/office/drawing/2010/main" spid="_x0000_s28736"/>
            </a:ext>
            <a:ext uri="{FF2B5EF4-FFF2-40B4-BE49-F238E27FC236}">
              <a16:creationId xmlns:a16="http://schemas.microsoft.com/office/drawing/2014/main" id="{00000000-0008-0000-0200-000040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28737" name="Control 1089" hidden="1">
          <a:extLst>
            <a:ext uri="{63B3BB69-23CF-44E3-9099-C40C66FF867C}">
              <a14:compatExt xmlns:a14="http://schemas.microsoft.com/office/drawing/2010/main" spid="_x0000_s28737"/>
            </a:ext>
            <a:ext uri="{FF2B5EF4-FFF2-40B4-BE49-F238E27FC236}">
              <a16:creationId xmlns:a16="http://schemas.microsoft.com/office/drawing/2014/main" id="{00000000-0008-0000-0200-000041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857250</xdr:colOff>
      <xdr:row>2</xdr:row>
      <xdr:rowOff>19050</xdr:rowOff>
    </xdr:to>
    <xdr:sp macro="" textlink="">
      <xdr:nvSpPr>
        <xdr:cNvPr id="28738" name="Control 1090" hidden="1">
          <a:extLst>
            <a:ext uri="{63B3BB69-23CF-44E3-9099-C40C66FF867C}">
              <a14:compatExt xmlns:a14="http://schemas.microsoft.com/office/drawing/2010/main" spid="_x0000_s28738"/>
            </a:ext>
            <a:ext uri="{FF2B5EF4-FFF2-40B4-BE49-F238E27FC236}">
              <a16:creationId xmlns:a16="http://schemas.microsoft.com/office/drawing/2014/main" id="{00000000-0008-0000-0200-000042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39" name="Control 1091" hidden="1">
          <a:extLst>
            <a:ext uri="{63B3BB69-23CF-44E3-9099-C40C66FF867C}">
              <a14:compatExt xmlns:a14="http://schemas.microsoft.com/office/drawing/2010/main" spid="_x0000_s28739"/>
            </a:ext>
            <a:ext uri="{FF2B5EF4-FFF2-40B4-BE49-F238E27FC236}">
              <a16:creationId xmlns:a16="http://schemas.microsoft.com/office/drawing/2014/main" id="{00000000-0008-0000-0200-000043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40" name="Control 1092" hidden="1">
          <a:extLst>
            <a:ext uri="{63B3BB69-23CF-44E3-9099-C40C66FF867C}">
              <a14:compatExt xmlns:a14="http://schemas.microsoft.com/office/drawing/2010/main" spid="_x0000_s28740"/>
            </a:ext>
            <a:ext uri="{FF2B5EF4-FFF2-40B4-BE49-F238E27FC236}">
              <a16:creationId xmlns:a16="http://schemas.microsoft.com/office/drawing/2014/main" id="{00000000-0008-0000-0200-000044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41" name="Control 1093" hidden="1">
          <a:extLst>
            <a:ext uri="{63B3BB69-23CF-44E3-9099-C40C66FF867C}">
              <a14:compatExt xmlns:a14="http://schemas.microsoft.com/office/drawing/2010/main" spid="_x0000_s28741"/>
            </a:ext>
            <a:ext uri="{FF2B5EF4-FFF2-40B4-BE49-F238E27FC236}">
              <a16:creationId xmlns:a16="http://schemas.microsoft.com/office/drawing/2014/main" id="{00000000-0008-0000-0200-000045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42" name="Control 1094" hidden="1">
          <a:extLst>
            <a:ext uri="{63B3BB69-23CF-44E3-9099-C40C66FF867C}">
              <a14:compatExt xmlns:a14="http://schemas.microsoft.com/office/drawing/2010/main" spid="_x0000_s28742"/>
            </a:ext>
            <a:ext uri="{FF2B5EF4-FFF2-40B4-BE49-F238E27FC236}">
              <a16:creationId xmlns:a16="http://schemas.microsoft.com/office/drawing/2014/main" id="{00000000-0008-0000-0200-000046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43" name="Control 1095" hidden="1">
          <a:extLst>
            <a:ext uri="{63B3BB69-23CF-44E3-9099-C40C66FF867C}">
              <a14:compatExt xmlns:a14="http://schemas.microsoft.com/office/drawing/2010/main" spid="_x0000_s28743"/>
            </a:ext>
            <a:ext uri="{FF2B5EF4-FFF2-40B4-BE49-F238E27FC236}">
              <a16:creationId xmlns:a16="http://schemas.microsoft.com/office/drawing/2014/main" id="{00000000-0008-0000-0200-000047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44" name="Control 1096" hidden="1">
          <a:extLst>
            <a:ext uri="{63B3BB69-23CF-44E3-9099-C40C66FF867C}">
              <a14:compatExt xmlns:a14="http://schemas.microsoft.com/office/drawing/2010/main" spid="_x0000_s28744"/>
            </a:ext>
            <a:ext uri="{FF2B5EF4-FFF2-40B4-BE49-F238E27FC236}">
              <a16:creationId xmlns:a16="http://schemas.microsoft.com/office/drawing/2014/main" id="{00000000-0008-0000-0200-000048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45" name="Control 1097" hidden="1">
          <a:extLst>
            <a:ext uri="{63B3BB69-23CF-44E3-9099-C40C66FF867C}">
              <a14:compatExt xmlns:a14="http://schemas.microsoft.com/office/drawing/2010/main" spid="_x0000_s28745"/>
            </a:ext>
            <a:ext uri="{FF2B5EF4-FFF2-40B4-BE49-F238E27FC236}">
              <a16:creationId xmlns:a16="http://schemas.microsoft.com/office/drawing/2014/main" id="{00000000-0008-0000-0200-000049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46" name="Control 1098" hidden="1">
          <a:extLst>
            <a:ext uri="{63B3BB69-23CF-44E3-9099-C40C66FF867C}">
              <a14:compatExt xmlns:a14="http://schemas.microsoft.com/office/drawing/2010/main" spid="_x0000_s28746"/>
            </a:ext>
            <a:ext uri="{FF2B5EF4-FFF2-40B4-BE49-F238E27FC236}">
              <a16:creationId xmlns:a16="http://schemas.microsoft.com/office/drawing/2014/main" id="{00000000-0008-0000-0200-00004A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47" name="Control 1099" hidden="1">
          <a:extLst>
            <a:ext uri="{63B3BB69-23CF-44E3-9099-C40C66FF867C}">
              <a14:compatExt xmlns:a14="http://schemas.microsoft.com/office/drawing/2010/main" spid="_x0000_s28747"/>
            </a:ext>
            <a:ext uri="{FF2B5EF4-FFF2-40B4-BE49-F238E27FC236}">
              <a16:creationId xmlns:a16="http://schemas.microsoft.com/office/drawing/2014/main" id="{00000000-0008-0000-0200-00004B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48" name="Control 1100" hidden="1">
          <a:extLst>
            <a:ext uri="{63B3BB69-23CF-44E3-9099-C40C66FF867C}">
              <a14:compatExt xmlns:a14="http://schemas.microsoft.com/office/drawing/2010/main" spid="_x0000_s28748"/>
            </a:ext>
            <a:ext uri="{FF2B5EF4-FFF2-40B4-BE49-F238E27FC236}">
              <a16:creationId xmlns:a16="http://schemas.microsoft.com/office/drawing/2014/main" id="{00000000-0008-0000-0200-00004C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49" name="Control 1101" hidden="1">
          <a:extLst>
            <a:ext uri="{63B3BB69-23CF-44E3-9099-C40C66FF867C}">
              <a14:compatExt xmlns:a14="http://schemas.microsoft.com/office/drawing/2010/main" spid="_x0000_s28749"/>
            </a:ext>
            <a:ext uri="{FF2B5EF4-FFF2-40B4-BE49-F238E27FC236}">
              <a16:creationId xmlns:a16="http://schemas.microsoft.com/office/drawing/2014/main" id="{00000000-0008-0000-0200-00004D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28751" name="Control 1103" hidden="1">
          <a:extLst>
            <a:ext uri="{63B3BB69-23CF-44E3-9099-C40C66FF867C}">
              <a14:compatExt xmlns:a14="http://schemas.microsoft.com/office/drawing/2010/main" spid="_x0000_s28751"/>
            </a:ext>
            <a:ext uri="{FF2B5EF4-FFF2-40B4-BE49-F238E27FC236}">
              <a16:creationId xmlns:a16="http://schemas.microsoft.com/office/drawing/2014/main" id="{00000000-0008-0000-0200-00004F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sp macro="" textlink="">
      <xdr:nvSpPr>
        <xdr:cNvPr id="28752" name="Control 1104" hidden="1">
          <a:extLst>
            <a:ext uri="{63B3BB69-23CF-44E3-9099-C40C66FF867C}">
              <a14:compatExt xmlns:a14="http://schemas.microsoft.com/office/drawing/2010/main" spid="_x0000_s28752"/>
            </a:ext>
            <a:ext uri="{FF2B5EF4-FFF2-40B4-BE49-F238E27FC236}">
              <a16:creationId xmlns:a16="http://schemas.microsoft.com/office/drawing/2014/main" id="{00000000-0008-0000-0200-000050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857250</xdr:colOff>
      <xdr:row>2</xdr:row>
      <xdr:rowOff>19050</xdr:rowOff>
    </xdr:to>
    <xdr:sp macro="" textlink="">
      <xdr:nvSpPr>
        <xdr:cNvPr id="28753" name="Control 1105" hidden="1">
          <a:extLst>
            <a:ext uri="{63B3BB69-23CF-44E3-9099-C40C66FF867C}">
              <a14:compatExt xmlns:a14="http://schemas.microsoft.com/office/drawing/2010/main" spid="_x0000_s28753"/>
            </a:ext>
            <a:ext uri="{FF2B5EF4-FFF2-40B4-BE49-F238E27FC236}">
              <a16:creationId xmlns:a16="http://schemas.microsoft.com/office/drawing/2014/main" id="{00000000-0008-0000-0200-000051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54" name="Control 1106" hidden="1">
          <a:extLst>
            <a:ext uri="{63B3BB69-23CF-44E3-9099-C40C66FF867C}">
              <a14:compatExt xmlns:a14="http://schemas.microsoft.com/office/drawing/2010/main" spid="_x0000_s28754"/>
            </a:ext>
            <a:ext uri="{FF2B5EF4-FFF2-40B4-BE49-F238E27FC236}">
              <a16:creationId xmlns:a16="http://schemas.microsoft.com/office/drawing/2014/main" id="{00000000-0008-0000-0200-000052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55" name="Control 1107" hidden="1">
          <a:extLst>
            <a:ext uri="{63B3BB69-23CF-44E3-9099-C40C66FF867C}">
              <a14:compatExt xmlns:a14="http://schemas.microsoft.com/office/drawing/2010/main" spid="_x0000_s28755"/>
            </a:ext>
            <a:ext uri="{FF2B5EF4-FFF2-40B4-BE49-F238E27FC236}">
              <a16:creationId xmlns:a16="http://schemas.microsoft.com/office/drawing/2014/main" id="{00000000-0008-0000-0200-000053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56" name="Control 1108" hidden="1">
          <a:extLst>
            <a:ext uri="{63B3BB69-23CF-44E3-9099-C40C66FF867C}">
              <a14:compatExt xmlns:a14="http://schemas.microsoft.com/office/drawing/2010/main" spid="_x0000_s28756"/>
            </a:ext>
            <a:ext uri="{FF2B5EF4-FFF2-40B4-BE49-F238E27FC236}">
              <a16:creationId xmlns:a16="http://schemas.microsoft.com/office/drawing/2014/main" id="{00000000-0008-0000-0200-000054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57" name="Control 1109" hidden="1">
          <a:extLst>
            <a:ext uri="{63B3BB69-23CF-44E3-9099-C40C66FF867C}">
              <a14:compatExt xmlns:a14="http://schemas.microsoft.com/office/drawing/2010/main" spid="_x0000_s28757"/>
            </a:ext>
            <a:ext uri="{FF2B5EF4-FFF2-40B4-BE49-F238E27FC236}">
              <a16:creationId xmlns:a16="http://schemas.microsoft.com/office/drawing/2014/main" id="{00000000-0008-0000-0200-000055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58" name="Control 1110" hidden="1">
          <a:extLst>
            <a:ext uri="{63B3BB69-23CF-44E3-9099-C40C66FF867C}">
              <a14:compatExt xmlns:a14="http://schemas.microsoft.com/office/drawing/2010/main" spid="_x0000_s28758"/>
            </a:ext>
            <a:ext uri="{FF2B5EF4-FFF2-40B4-BE49-F238E27FC236}">
              <a16:creationId xmlns:a16="http://schemas.microsoft.com/office/drawing/2014/main" id="{00000000-0008-0000-0200-000056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59" name="Control 1111" hidden="1">
          <a:extLst>
            <a:ext uri="{63B3BB69-23CF-44E3-9099-C40C66FF867C}">
              <a14:compatExt xmlns:a14="http://schemas.microsoft.com/office/drawing/2010/main" spid="_x0000_s28759"/>
            </a:ext>
            <a:ext uri="{FF2B5EF4-FFF2-40B4-BE49-F238E27FC236}">
              <a16:creationId xmlns:a16="http://schemas.microsoft.com/office/drawing/2014/main" id="{00000000-0008-0000-0200-000057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60" name="Control 1112" hidden="1">
          <a:extLst>
            <a:ext uri="{63B3BB69-23CF-44E3-9099-C40C66FF867C}">
              <a14:compatExt xmlns:a14="http://schemas.microsoft.com/office/drawing/2010/main" spid="_x0000_s28760"/>
            </a:ext>
            <a:ext uri="{FF2B5EF4-FFF2-40B4-BE49-F238E27FC236}">
              <a16:creationId xmlns:a16="http://schemas.microsoft.com/office/drawing/2014/main" id="{00000000-0008-0000-0200-000058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61" name="Control 1113" hidden="1">
          <a:extLst>
            <a:ext uri="{63B3BB69-23CF-44E3-9099-C40C66FF867C}">
              <a14:compatExt xmlns:a14="http://schemas.microsoft.com/office/drawing/2010/main" spid="_x0000_s28761"/>
            </a:ext>
            <a:ext uri="{FF2B5EF4-FFF2-40B4-BE49-F238E27FC236}">
              <a16:creationId xmlns:a16="http://schemas.microsoft.com/office/drawing/2014/main" id="{00000000-0008-0000-0200-000059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62" name="Control 1114" hidden="1">
          <a:extLst>
            <a:ext uri="{63B3BB69-23CF-44E3-9099-C40C66FF867C}">
              <a14:compatExt xmlns:a14="http://schemas.microsoft.com/office/drawing/2010/main" spid="_x0000_s28762"/>
            </a:ext>
            <a:ext uri="{FF2B5EF4-FFF2-40B4-BE49-F238E27FC236}">
              <a16:creationId xmlns:a16="http://schemas.microsoft.com/office/drawing/2014/main" id="{00000000-0008-0000-0200-00005A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63" name="Control 1115" hidden="1">
          <a:extLst>
            <a:ext uri="{63B3BB69-23CF-44E3-9099-C40C66FF867C}">
              <a14:compatExt xmlns:a14="http://schemas.microsoft.com/office/drawing/2010/main" spid="_x0000_s28763"/>
            </a:ext>
            <a:ext uri="{FF2B5EF4-FFF2-40B4-BE49-F238E27FC236}">
              <a16:creationId xmlns:a16="http://schemas.microsoft.com/office/drawing/2014/main" id="{00000000-0008-0000-0200-00005B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sp macro="" textlink="">
      <xdr:nvSpPr>
        <xdr:cNvPr id="28764" name="Control 1116" hidden="1">
          <a:extLst>
            <a:ext uri="{63B3BB69-23CF-44E3-9099-C40C66FF867C}">
              <a14:compatExt xmlns:a14="http://schemas.microsoft.com/office/drawing/2010/main" spid="_x0000_s28764"/>
            </a:ext>
            <a:ext uri="{FF2B5EF4-FFF2-40B4-BE49-F238E27FC236}">
              <a16:creationId xmlns:a16="http://schemas.microsoft.com/office/drawing/2014/main" id="{00000000-0008-0000-0200-00005C7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2" name="Picture 5" hidden="1">
          <a:extLst>
            <a:ext uri="{FF2B5EF4-FFF2-40B4-BE49-F238E27FC236}">
              <a16:creationId xmlns:a16="http://schemas.microsoft.com/office/drawing/2014/main" id="{690D7A35-7786-40E7-A27E-106B18ED2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" name="Picture 6" hidden="1">
          <a:extLst>
            <a:ext uri="{FF2B5EF4-FFF2-40B4-BE49-F238E27FC236}">
              <a16:creationId xmlns:a16="http://schemas.microsoft.com/office/drawing/2014/main" id="{1D7CCE95-EF33-4AD8-A8D9-A748C06C3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857250</xdr:colOff>
      <xdr:row>2</xdr:row>
      <xdr:rowOff>19050</xdr:rowOff>
    </xdr:to>
    <xdr:pic>
      <xdr:nvPicPr>
        <xdr:cNvPr id="4" name="Picture 7" hidden="1">
          <a:extLst>
            <a:ext uri="{FF2B5EF4-FFF2-40B4-BE49-F238E27FC236}">
              <a16:creationId xmlns:a16="http://schemas.microsoft.com/office/drawing/2014/main" id="{471D083D-3819-42C6-B91E-B82B9A9A4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5" name="Picture 8" hidden="1">
          <a:extLst>
            <a:ext uri="{FF2B5EF4-FFF2-40B4-BE49-F238E27FC236}">
              <a16:creationId xmlns:a16="http://schemas.microsoft.com/office/drawing/2014/main" id="{5C580C44-DD1B-4B5B-B87E-4BBDC1B8B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6" name="Picture 9" hidden="1">
          <a:extLst>
            <a:ext uri="{FF2B5EF4-FFF2-40B4-BE49-F238E27FC236}">
              <a16:creationId xmlns:a16="http://schemas.microsoft.com/office/drawing/2014/main" id="{4E25DF6D-B11B-45F2-BD27-F246AE63B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7" name="Picture 10" hidden="1">
          <a:extLst>
            <a:ext uri="{FF2B5EF4-FFF2-40B4-BE49-F238E27FC236}">
              <a16:creationId xmlns:a16="http://schemas.microsoft.com/office/drawing/2014/main" id="{1C9DFF95-8DB8-48AF-AA03-C5DCE205C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8" name="Picture 11" hidden="1">
          <a:extLst>
            <a:ext uri="{FF2B5EF4-FFF2-40B4-BE49-F238E27FC236}">
              <a16:creationId xmlns:a16="http://schemas.microsoft.com/office/drawing/2014/main" id="{DB83439F-6A85-4159-9E4A-48B4E4BE1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9" name="Picture 12" hidden="1">
          <a:extLst>
            <a:ext uri="{FF2B5EF4-FFF2-40B4-BE49-F238E27FC236}">
              <a16:creationId xmlns:a16="http://schemas.microsoft.com/office/drawing/2014/main" id="{C9E0E7A5-98B8-4A1A-8876-B95AFCAFD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10" name="Picture 13" hidden="1">
          <a:extLst>
            <a:ext uri="{FF2B5EF4-FFF2-40B4-BE49-F238E27FC236}">
              <a16:creationId xmlns:a16="http://schemas.microsoft.com/office/drawing/2014/main" id="{11FCF03E-1F01-444F-8A80-9C1ABE9C2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11" name="Picture 14" hidden="1">
          <a:extLst>
            <a:ext uri="{FF2B5EF4-FFF2-40B4-BE49-F238E27FC236}">
              <a16:creationId xmlns:a16="http://schemas.microsoft.com/office/drawing/2014/main" id="{2B2E800C-2CFB-47F5-8C7B-C0FAF932F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12" name="Picture 15" hidden="1">
          <a:extLst>
            <a:ext uri="{FF2B5EF4-FFF2-40B4-BE49-F238E27FC236}">
              <a16:creationId xmlns:a16="http://schemas.microsoft.com/office/drawing/2014/main" id="{0109270B-DDA1-4628-98AD-82AD969F3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13" name="Picture 16" hidden="1">
          <a:extLst>
            <a:ext uri="{FF2B5EF4-FFF2-40B4-BE49-F238E27FC236}">
              <a16:creationId xmlns:a16="http://schemas.microsoft.com/office/drawing/2014/main" id="{21D13291-6A75-4AD9-B670-91CE3F603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14" name="Picture 17" hidden="1">
          <a:extLst>
            <a:ext uri="{FF2B5EF4-FFF2-40B4-BE49-F238E27FC236}">
              <a16:creationId xmlns:a16="http://schemas.microsoft.com/office/drawing/2014/main" id="{DED9E6D4-DA64-46EB-AF10-A71907D12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15" name="Picture 18" hidden="1">
          <a:extLst>
            <a:ext uri="{FF2B5EF4-FFF2-40B4-BE49-F238E27FC236}">
              <a16:creationId xmlns:a16="http://schemas.microsoft.com/office/drawing/2014/main" id="{EB9E1FEA-A9E1-4A89-AB89-C1B28786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16" name="Picture 177" hidden="1">
          <a:extLst>
            <a:ext uri="{FF2B5EF4-FFF2-40B4-BE49-F238E27FC236}">
              <a16:creationId xmlns:a16="http://schemas.microsoft.com/office/drawing/2014/main" id="{10877D5A-48B0-4AC7-B4F7-1C2A30E77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17" name="Picture 178" hidden="1">
          <a:extLst>
            <a:ext uri="{FF2B5EF4-FFF2-40B4-BE49-F238E27FC236}">
              <a16:creationId xmlns:a16="http://schemas.microsoft.com/office/drawing/2014/main" id="{175ECD0A-2C0C-4696-866F-7DD70A251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600075</xdr:colOff>
      <xdr:row>1</xdr:row>
      <xdr:rowOff>0</xdr:rowOff>
    </xdr:from>
    <xdr:to>
      <xdr:col>2</xdr:col>
      <xdr:colOff>819150</xdr:colOff>
      <xdr:row>2</xdr:row>
      <xdr:rowOff>19050</xdr:rowOff>
    </xdr:to>
    <xdr:pic>
      <xdr:nvPicPr>
        <xdr:cNvPr id="18" name="Picture 179" hidden="1">
          <a:extLst>
            <a:ext uri="{FF2B5EF4-FFF2-40B4-BE49-F238E27FC236}">
              <a16:creationId xmlns:a16="http://schemas.microsoft.com/office/drawing/2014/main" id="{0048B422-21E1-495D-9AE9-A269C6810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19" name="Picture 180" hidden="1">
          <a:extLst>
            <a:ext uri="{FF2B5EF4-FFF2-40B4-BE49-F238E27FC236}">
              <a16:creationId xmlns:a16="http://schemas.microsoft.com/office/drawing/2014/main" id="{09A85DF2-D599-472B-A91D-1D2E39D3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20" name="Picture 181" hidden="1">
          <a:extLst>
            <a:ext uri="{FF2B5EF4-FFF2-40B4-BE49-F238E27FC236}">
              <a16:creationId xmlns:a16="http://schemas.microsoft.com/office/drawing/2014/main" id="{9FB049BF-B1E5-4268-B01A-19C8D835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21" name="Picture 182" hidden="1">
          <a:extLst>
            <a:ext uri="{FF2B5EF4-FFF2-40B4-BE49-F238E27FC236}">
              <a16:creationId xmlns:a16="http://schemas.microsoft.com/office/drawing/2014/main" id="{13A26F4B-8469-47E9-96D1-0A09EB6C5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22" name="Picture 183" hidden="1">
          <a:extLst>
            <a:ext uri="{FF2B5EF4-FFF2-40B4-BE49-F238E27FC236}">
              <a16:creationId xmlns:a16="http://schemas.microsoft.com/office/drawing/2014/main" id="{A421822B-B6DC-4660-96A8-58781C70A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23" name="Picture 184" hidden="1">
          <a:extLst>
            <a:ext uri="{FF2B5EF4-FFF2-40B4-BE49-F238E27FC236}">
              <a16:creationId xmlns:a16="http://schemas.microsoft.com/office/drawing/2014/main" id="{49DD5B7E-2AE1-406E-BDE1-61505FEB9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24" name="Picture 185" hidden="1">
          <a:extLst>
            <a:ext uri="{FF2B5EF4-FFF2-40B4-BE49-F238E27FC236}">
              <a16:creationId xmlns:a16="http://schemas.microsoft.com/office/drawing/2014/main" id="{8269E41B-1A23-4907-8067-46D401035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25" name="Picture 186" hidden="1">
          <a:extLst>
            <a:ext uri="{FF2B5EF4-FFF2-40B4-BE49-F238E27FC236}">
              <a16:creationId xmlns:a16="http://schemas.microsoft.com/office/drawing/2014/main" id="{CEF60B47-E460-46C0-B91D-23D38C28B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26" name="Picture 187" hidden="1">
          <a:extLst>
            <a:ext uri="{FF2B5EF4-FFF2-40B4-BE49-F238E27FC236}">
              <a16:creationId xmlns:a16="http://schemas.microsoft.com/office/drawing/2014/main" id="{640118FE-A079-41BC-AF33-754D71E5F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27" name="Picture 188" hidden="1">
          <a:extLst>
            <a:ext uri="{FF2B5EF4-FFF2-40B4-BE49-F238E27FC236}">
              <a16:creationId xmlns:a16="http://schemas.microsoft.com/office/drawing/2014/main" id="{467B3D50-23D9-4B42-922F-53722DBA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28" name="Picture 189" hidden="1">
          <a:extLst>
            <a:ext uri="{FF2B5EF4-FFF2-40B4-BE49-F238E27FC236}">
              <a16:creationId xmlns:a16="http://schemas.microsoft.com/office/drawing/2014/main" id="{886AAF0F-4414-4ADA-ADAF-6CF7EADC0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29" name="Picture 190" hidden="1">
          <a:extLst>
            <a:ext uri="{FF2B5EF4-FFF2-40B4-BE49-F238E27FC236}">
              <a16:creationId xmlns:a16="http://schemas.microsoft.com/office/drawing/2014/main" id="{E4A40F42-EF9A-4649-9299-AB154C73E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0" name="Picture 345" hidden="1">
          <a:extLst>
            <a:ext uri="{FF2B5EF4-FFF2-40B4-BE49-F238E27FC236}">
              <a16:creationId xmlns:a16="http://schemas.microsoft.com/office/drawing/2014/main" id="{9D2277DB-CECD-425F-AC9B-AB6AB4057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1" name="Picture 346" hidden="1">
          <a:extLst>
            <a:ext uri="{FF2B5EF4-FFF2-40B4-BE49-F238E27FC236}">
              <a16:creationId xmlns:a16="http://schemas.microsoft.com/office/drawing/2014/main" id="{8A0D6C0E-D993-41F8-A58F-7DDA1D80B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72" name="Picture 347" hidden="1">
          <a:extLst>
            <a:ext uri="{FF2B5EF4-FFF2-40B4-BE49-F238E27FC236}">
              <a16:creationId xmlns:a16="http://schemas.microsoft.com/office/drawing/2014/main" id="{C0AD9D7F-0483-4FA3-A2A9-002FDD476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73" name="Picture 348" hidden="1">
          <a:extLst>
            <a:ext uri="{FF2B5EF4-FFF2-40B4-BE49-F238E27FC236}">
              <a16:creationId xmlns:a16="http://schemas.microsoft.com/office/drawing/2014/main" id="{7368C230-568B-4345-A3B7-C27B21A2B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74" name="Picture 349" hidden="1">
          <a:extLst>
            <a:ext uri="{FF2B5EF4-FFF2-40B4-BE49-F238E27FC236}">
              <a16:creationId xmlns:a16="http://schemas.microsoft.com/office/drawing/2014/main" id="{A1429A91-925F-4800-AD8A-9E9743626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75" name="Picture 350" hidden="1">
          <a:extLst>
            <a:ext uri="{FF2B5EF4-FFF2-40B4-BE49-F238E27FC236}">
              <a16:creationId xmlns:a16="http://schemas.microsoft.com/office/drawing/2014/main" id="{3E7E6B4C-0630-4743-AC02-497A7B0D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76" name="Picture 351" hidden="1">
          <a:extLst>
            <a:ext uri="{FF2B5EF4-FFF2-40B4-BE49-F238E27FC236}">
              <a16:creationId xmlns:a16="http://schemas.microsoft.com/office/drawing/2014/main" id="{4E34A9B9-D27E-40B6-9148-4EDF4A7AD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91" name="Picture 352" hidden="1">
          <a:extLst>
            <a:ext uri="{FF2B5EF4-FFF2-40B4-BE49-F238E27FC236}">
              <a16:creationId xmlns:a16="http://schemas.microsoft.com/office/drawing/2014/main" id="{884D2044-DB33-41B9-8B0F-36CF617A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92" name="Picture 353" hidden="1">
          <a:extLst>
            <a:ext uri="{FF2B5EF4-FFF2-40B4-BE49-F238E27FC236}">
              <a16:creationId xmlns:a16="http://schemas.microsoft.com/office/drawing/2014/main" id="{14A0CC94-B383-4BC8-9E36-3C80615B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93" name="Picture 354" hidden="1">
          <a:extLst>
            <a:ext uri="{FF2B5EF4-FFF2-40B4-BE49-F238E27FC236}">
              <a16:creationId xmlns:a16="http://schemas.microsoft.com/office/drawing/2014/main" id="{D0BF048C-7D45-466A-8EC4-502C2C1B0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94" name="Picture 355" hidden="1">
          <a:extLst>
            <a:ext uri="{FF2B5EF4-FFF2-40B4-BE49-F238E27FC236}">
              <a16:creationId xmlns:a16="http://schemas.microsoft.com/office/drawing/2014/main" id="{B18E6A14-AF86-4226-BA24-6DFD8A7A8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95" name="Picture 356" hidden="1">
          <a:extLst>
            <a:ext uri="{FF2B5EF4-FFF2-40B4-BE49-F238E27FC236}">
              <a16:creationId xmlns:a16="http://schemas.microsoft.com/office/drawing/2014/main" id="{1BD2B78A-064D-4D32-A19F-4EC3C9B2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96" name="Picture 357" hidden="1">
          <a:extLst>
            <a:ext uri="{FF2B5EF4-FFF2-40B4-BE49-F238E27FC236}">
              <a16:creationId xmlns:a16="http://schemas.microsoft.com/office/drawing/2014/main" id="{FDB2A7C6-2F5C-435D-BE3E-0F57C9912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097" name="Picture 358" hidden="1">
          <a:extLst>
            <a:ext uri="{FF2B5EF4-FFF2-40B4-BE49-F238E27FC236}">
              <a16:creationId xmlns:a16="http://schemas.microsoft.com/office/drawing/2014/main" id="{078D0728-DF39-4B16-B906-53E8E5DD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098" name="Picture 516" hidden="1">
          <a:extLst>
            <a:ext uri="{FF2B5EF4-FFF2-40B4-BE49-F238E27FC236}">
              <a16:creationId xmlns:a16="http://schemas.microsoft.com/office/drawing/2014/main" id="{CB6009D4-ECEE-4B9E-8312-573CA3C28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099" name="Picture 517" hidden="1">
          <a:extLst>
            <a:ext uri="{FF2B5EF4-FFF2-40B4-BE49-F238E27FC236}">
              <a16:creationId xmlns:a16="http://schemas.microsoft.com/office/drawing/2014/main" id="{B0561D43-2A42-4B92-8A16-1180C033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100" name="Picture 518" hidden="1">
          <a:extLst>
            <a:ext uri="{FF2B5EF4-FFF2-40B4-BE49-F238E27FC236}">
              <a16:creationId xmlns:a16="http://schemas.microsoft.com/office/drawing/2014/main" id="{CF96D5D7-21D6-440F-BFBB-4874C6783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101" name="Picture 519" hidden="1">
          <a:extLst>
            <a:ext uri="{FF2B5EF4-FFF2-40B4-BE49-F238E27FC236}">
              <a16:creationId xmlns:a16="http://schemas.microsoft.com/office/drawing/2014/main" id="{4BB29657-D162-4F4F-BA51-F5BFD2B4E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102" name="Picture 520" hidden="1">
          <a:extLst>
            <a:ext uri="{FF2B5EF4-FFF2-40B4-BE49-F238E27FC236}">
              <a16:creationId xmlns:a16="http://schemas.microsoft.com/office/drawing/2014/main" id="{CDB5AA32-B69A-446F-89A1-9A4AE6B9C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103" name="Picture 521" hidden="1">
          <a:extLst>
            <a:ext uri="{FF2B5EF4-FFF2-40B4-BE49-F238E27FC236}">
              <a16:creationId xmlns:a16="http://schemas.microsoft.com/office/drawing/2014/main" id="{74B4071B-3B7C-4798-B96E-309D55103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32" name="Picture 522" hidden="1">
          <a:extLst>
            <a:ext uri="{FF2B5EF4-FFF2-40B4-BE49-F238E27FC236}">
              <a16:creationId xmlns:a16="http://schemas.microsoft.com/office/drawing/2014/main" id="{1FC427A5-D542-44C0-9FFB-548D61F86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33" name="Picture 523" hidden="1">
          <a:extLst>
            <a:ext uri="{FF2B5EF4-FFF2-40B4-BE49-F238E27FC236}">
              <a16:creationId xmlns:a16="http://schemas.microsoft.com/office/drawing/2014/main" id="{BE3ADAC9-25B7-427B-BB84-DB546E99E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34" name="Picture 524" hidden="1">
          <a:extLst>
            <a:ext uri="{FF2B5EF4-FFF2-40B4-BE49-F238E27FC236}">
              <a16:creationId xmlns:a16="http://schemas.microsoft.com/office/drawing/2014/main" id="{18EFD721-46AC-4089-92E0-446BED228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35" name="Picture 525" hidden="1">
          <a:extLst>
            <a:ext uri="{FF2B5EF4-FFF2-40B4-BE49-F238E27FC236}">
              <a16:creationId xmlns:a16="http://schemas.microsoft.com/office/drawing/2014/main" id="{7C1BF2E5-E475-4E27-82AF-77E0E78F4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36" name="Picture 526" hidden="1">
          <a:extLst>
            <a:ext uri="{FF2B5EF4-FFF2-40B4-BE49-F238E27FC236}">
              <a16:creationId xmlns:a16="http://schemas.microsoft.com/office/drawing/2014/main" id="{AD27606D-C125-4260-A89E-6BC93EBE7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37" name="Picture 527" hidden="1">
          <a:extLst>
            <a:ext uri="{FF2B5EF4-FFF2-40B4-BE49-F238E27FC236}">
              <a16:creationId xmlns:a16="http://schemas.microsoft.com/office/drawing/2014/main" id="{CCFB93A3-651A-4F28-A623-2D8EF674D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38" name="Picture 528" hidden="1">
          <a:extLst>
            <a:ext uri="{FF2B5EF4-FFF2-40B4-BE49-F238E27FC236}">
              <a16:creationId xmlns:a16="http://schemas.microsoft.com/office/drawing/2014/main" id="{3CD46B10-9E55-499F-AB5C-8843E0D5F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39" name="Picture 529" hidden="1">
          <a:extLst>
            <a:ext uri="{FF2B5EF4-FFF2-40B4-BE49-F238E27FC236}">
              <a16:creationId xmlns:a16="http://schemas.microsoft.com/office/drawing/2014/main" id="{B67D0B71-411E-4FCE-8A42-D797034E1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240" name="Picture 533" hidden="1">
          <a:extLst>
            <a:ext uri="{FF2B5EF4-FFF2-40B4-BE49-F238E27FC236}">
              <a16:creationId xmlns:a16="http://schemas.microsoft.com/office/drawing/2014/main" id="{E34C6B1C-A373-4FA1-B1D7-6A3E99746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241" name="Picture 534" hidden="1">
          <a:extLst>
            <a:ext uri="{FF2B5EF4-FFF2-40B4-BE49-F238E27FC236}">
              <a16:creationId xmlns:a16="http://schemas.microsoft.com/office/drawing/2014/main" id="{BE9F1C93-C046-4B68-AFC6-44ACE72B4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42" name="Picture 535" hidden="1">
          <a:extLst>
            <a:ext uri="{FF2B5EF4-FFF2-40B4-BE49-F238E27FC236}">
              <a16:creationId xmlns:a16="http://schemas.microsoft.com/office/drawing/2014/main" id="{3600DED3-7029-4D61-B2D3-050044D57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43" name="Picture 536" hidden="1">
          <a:extLst>
            <a:ext uri="{FF2B5EF4-FFF2-40B4-BE49-F238E27FC236}">
              <a16:creationId xmlns:a16="http://schemas.microsoft.com/office/drawing/2014/main" id="{508482EF-3E1A-44BD-A711-062AFDAB5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44" name="Picture 537" hidden="1">
          <a:extLst>
            <a:ext uri="{FF2B5EF4-FFF2-40B4-BE49-F238E27FC236}">
              <a16:creationId xmlns:a16="http://schemas.microsoft.com/office/drawing/2014/main" id="{045C1FE6-05BE-4016-9F4A-D9ECCFA1F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45" name="Picture 538" hidden="1">
          <a:extLst>
            <a:ext uri="{FF2B5EF4-FFF2-40B4-BE49-F238E27FC236}">
              <a16:creationId xmlns:a16="http://schemas.microsoft.com/office/drawing/2014/main" id="{ADA3755A-458F-4FAC-B73B-C262181E0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46" name="Picture 539" hidden="1">
          <a:extLst>
            <a:ext uri="{FF2B5EF4-FFF2-40B4-BE49-F238E27FC236}">
              <a16:creationId xmlns:a16="http://schemas.microsoft.com/office/drawing/2014/main" id="{C43B3EBF-93DC-4200-9282-D70A9FDAA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47" name="Picture 540" hidden="1">
          <a:extLst>
            <a:ext uri="{FF2B5EF4-FFF2-40B4-BE49-F238E27FC236}">
              <a16:creationId xmlns:a16="http://schemas.microsoft.com/office/drawing/2014/main" id="{25C22D13-5D4C-4658-9CBF-28C67EA69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48" name="Picture 541" hidden="1">
          <a:extLst>
            <a:ext uri="{FF2B5EF4-FFF2-40B4-BE49-F238E27FC236}">
              <a16:creationId xmlns:a16="http://schemas.microsoft.com/office/drawing/2014/main" id="{4EED3D07-7265-467E-98E6-7332A1415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263" name="Picture 542" hidden="1">
          <a:extLst>
            <a:ext uri="{FF2B5EF4-FFF2-40B4-BE49-F238E27FC236}">
              <a16:creationId xmlns:a16="http://schemas.microsoft.com/office/drawing/2014/main" id="{C1F04275-3AD1-4DC7-B1C6-BA81A0BDE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392" name="Picture 543" hidden="1">
          <a:extLst>
            <a:ext uri="{FF2B5EF4-FFF2-40B4-BE49-F238E27FC236}">
              <a16:creationId xmlns:a16="http://schemas.microsoft.com/office/drawing/2014/main" id="{FDBC273E-F088-4527-A5A0-6E6618832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393" name="Picture 544" hidden="1">
          <a:extLst>
            <a:ext uri="{FF2B5EF4-FFF2-40B4-BE49-F238E27FC236}">
              <a16:creationId xmlns:a16="http://schemas.microsoft.com/office/drawing/2014/main" id="{53A96666-1A12-4345-9C13-B09947691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394" name="Picture 545" hidden="1">
          <a:extLst>
            <a:ext uri="{FF2B5EF4-FFF2-40B4-BE49-F238E27FC236}">
              <a16:creationId xmlns:a16="http://schemas.microsoft.com/office/drawing/2014/main" id="{E56EE274-778A-4BAC-AD40-B100F09D8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395" name="Picture 546" hidden="1">
          <a:extLst>
            <a:ext uri="{FF2B5EF4-FFF2-40B4-BE49-F238E27FC236}">
              <a16:creationId xmlns:a16="http://schemas.microsoft.com/office/drawing/2014/main" id="{8ACDB68D-C1A9-405B-BD0C-56BA7711F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396" name="Picture 561" hidden="1">
          <a:extLst>
            <a:ext uri="{FF2B5EF4-FFF2-40B4-BE49-F238E27FC236}">
              <a16:creationId xmlns:a16="http://schemas.microsoft.com/office/drawing/2014/main" id="{3A546281-3835-44D1-8B35-DD0BEBA02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397" name="Picture 562" hidden="1">
          <a:extLst>
            <a:ext uri="{FF2B5EF4-FFF2-40B4-BE49-F238E27FC236}">
              <a16:creationId xmlns:a16="http://schemas.microsoft.com/office/drawing/2014/main" id="{ED6FC7D6-C3D3-430E-80A2-142AF35C0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398" name="Picture 563" hidden="1">
          <a:extLst>
            <a:ext uri="{FF2B5EF4-FFF2-40B4-BE49-F238E27FC236}">
              <a16:creationId xmlns:a16="http://schemas.microsoft.com/office/drawing/2014/main" id="{632E3EFF-C6A8-4BB0-9310-BEDCAA1B6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399" name="Picture 564" hidden="1">
          <a:extLst>
            <a:ext uri="{FF2B5EF4-FFF2-40B4-BE49-F238E27FC236}">
              <a16:creationId xmlns:a16="http://schemas.microsoft.com/office/drawing/2014/main" id="{846E75D2-682A-45B9-A0C3-1CB403426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00" name="Picture 565" hidden="1">
          <a:extLst>
            <a:ext uri="{FF2B5EF4-FFF2-40B4-BE49-F238E27FC236}">
              <a16:creationId xmlns:a16="http://schemas.microsoft.com/office/drawing/2014/main" id="{518A0292-08C6-4AFD-B3FD-7FD609C85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01" name="Picture 566" hidden="1">
          <a:extLst>
            <a:ext uri="{FF2B5EF4-FFF2-40B4-BE49-F238E27FC236}">
              <a16:creationId xmlns:a16="http://schemas.microsoft.com/office/drawing/2014/main" id="{DBE5C432-8E5F-4977-9372-D5B27DBC3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02" name="Picture 567" hidden="1">
          <a:extLst>
            <a:ext uri="{FF2B5EF4-FFF2-40B4-BE49-F238E27FC236}">
              <a16:creationId xmlns:a16="http://schemas.microsoft.com/office/drawing/2014/main" id="{B1B36301-FB0C-4976-9F5F-DB03F7C09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03" name="Picture 568" hidden="1">
          <a:extLst>
            <a:ext uri="{FF2B5EF4-FFF2-40B4-BE49-F238E27FC236}">
              <a16:creationId xmlns:a16="http://schemas.microsoft.com/office/drawing/2014/main" id="{7EB42728-8805-4E5A-9EE2-64B2CC85A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04" name="Picture 569" hidden="1">
          <a:extLst>
            <a:ext uri="{FF2B5EF4-FFF2-40B4-BE49-F238E27FC236}">
              <a16:creationId xmlns:a16="http://schemas.microsoft.com/office/drawing/2014/main" id="{21EFD8C5-FB24-4F04-8F3D-4578B12F1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05" name="Picture 570" hidden="1">
          <a:extLst>
            <a:ext uri="{FF2B5EF4-FFF2-40B4-BE49-F238E27FC236}">
              <a16:creationId xmlns:a16="http://schemas.microsoft.com/office/drawing/2014/main" id="{0C30729C-7B07-4855-9DAE-F52DB5D09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06" name="Picture 571" hidden="1">
          <a:extLst>
            <a:ext uri="{FF2B5EF4-FFF2-40B4-BE49-F238E27FC236}">
              <a16:creationId xmlns:a16="http://schemas.microsoft.com/office/drawing/2014/main" id="{D923837B-EE3F-4E29-A6EF-4CD35E603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07" name="Picture 572" hidden="1">
          <a:extLst>
            <a:ext uri="{FF2B5EF4-FFF2-40B4-BE49-F238E27FC236}">
              <a16:creationId xmlns:a16="http://schemas.microsoft.com/office/drawing/2014/main" id="{AA909CB4-AB26-400E-832B-F21C9084A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08" name="Picture 573" hidden="1">
          <a:extLst>
            <a:ext uri="{FF2B5EF4-FFF2-40B4-BE49-F238E27FC236}">
              <a16:creationId xmlns:a16="http://schemas.microsoft.com/office/drawing/2014/main" id="{5505445C-046E-4478-85EC-7EBA5CAA7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09" name="Picture 574" hidden="1">
          <a:extLst>
            <a:ext uri="{FF2B5EF4-FFF2-40B4-BE49-F238E27FC236}">
              <a16:creationId xmlns:a16="http://schemas.microsoft.com/office/drawing/2014/main" id="{E7E56042-3972-45F0-8F47-BC34A5EE9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410" name="Picture 580" hidden="1">
          <a:extLst>
            <a:ext uri="{FF2B5EF4-FFF2-40B4-BE49-F238E27FC236}">
              <a16:creationId xmlns:a16="http://schemas.microsoft.com/office/drawing/2014/main" id="{3265C660-B4AC-4565-9CF0-BC2823D2B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411" name="Picture 581" hidden="1">
          <a:extLst>
            <a:ext uri="{FF2B5EF4-FFF2-40B4-BE49-F238E27FC236}">
              <a16:creationId xmlns:a16="http://schemas.microsoft.com/office/drawing/2014/main" id="{DA3007B9-A6A6-42A4-9E0A-59DC0DAF4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12" name="Picture 582" hidden="1">
          <a:extLst>
            <a:ext uri="{FF2B5EF4-FFF2-40B4-BE49-F238E27FC236}">
              <a16:creationId xmlns:a16="http://schemas.microsoft.com/office/drawing/2014/main" id="{E02B15C2-D858-4989-88B7-05CA5C795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13" name="Picture 583" hidden="1">
          <a:extLst>
            <a:ext uri="{FF2B5EF4-FFF2-40B4-BE49-F238E27FC236}">
              <a16:creationId xmlns:a16="http://schemas.microsoft.com/office/drawing/2014/main" id="{D6DD1F91-4036-4DC2-A3BB-437919608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14" name="Picture 584" hidden="1">
          <a:extLst>
            <a:ext uri="{FF2B5EF4-FFF2-40B4-BE49-F238E27FC236}">
              <a16:creationId xmlns:a16="http://schemas.microsoft.com/office/drawing/2014/main" id="{F4BF2695-32BD-4FCE-96BC-EF0F9629F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15" name="Picture 585" hidden="1">
          <a:extLst>
            <a:ext uri="{FF2B5EF4-FFF2-40B4-BE49-F238E27FC236}">
              <a16:creationId xmlns:a16="http://schemas.microsoft.com/office/drawing/2014/main" id="{ABBA6A5C-EC08-4DF3-9F30-EDD4175CB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16" name="Picture 586" hidden="1">
          <a:extLst>
            <a:ext uri="{FF2B5EF4-FFF2-40B4-BE49-F238E27FC236}">
              <a16:creationId xmlns:a16="http://schemas.microsoft.com/office/drawing/2014/main" id="{E1903E9A-C361-461A-8E66-8E89D3C1D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31" name="Picture 587" hidden="1">
          <a:extLst>
            <a:ext uri="{FF2B5EF4-FFF2-40B4-BE49-F238E27FC236}">
              <a16:creationId xmlns:a16="http://schemas.microsoft.com/office/drawing/2014/main" id="{0EF4D318-0891-45B0-AE6D-E06C06C94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32" name="Picture 588" hidden="1">
          <a:extLst>
            <a:ext uri="{FF2B5EF4-FFF2-40B4-BE49-F238E27FC236}">
              <a16:creationId xmlns:a16="http://schemas.microsoft.com/office/drawing/2014/main" id="{6222BC68-1727-4BA8-9A69-8776DD0A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33" name="Picture 589" hidden="1">
          <a:extLst>
            <a:ext uri="{FF2B5EF4-FFF2-40B4-BE49-F238E27FC236}">
              <a16:creationId xmlns:a16="http://schemas.microsoft.com/office/drawing/2014/main" id="{54E492EE-D23D-462B-AD8B-5F25F9640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34" name="Picture 590" hidden="1">
          <a:extLst>
            <a:ext uri="{FF2B5EF4-FFF2-40B4-BE49-F238E27FC236}">
              <a16:creationId xmlns:a16="http://schemas.microsoft.com/office/drawing/2014/main" id="{72855668-AF2E-4A51-BFC9-DDD4BD37B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35" name="Picture 591" hidden="1">
          <a:extLst>
            <a:ext uri="{FF2B5EF4-FFF2-40B4-BE49-F238E27FC236}">
              <a16:creationId xmlns:a16="http://schemas.microsoft.com/office/drawing/2014/main" id="{7A2C1531-80CE-48D9-BC6F-D0A498CD1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36" name="Picture 592" hidden="1">
          <a:extLst>
            <a:ext uri="{FF2B5EF4-FFF2-40B4-BE49-F238E27FC236}">
              <a16:creationId xmlns:a16="http://schemas.microsoft.com/office/drawing/2014/main" id="{079D0B36-C91F-4F03-A36B-03ACEEE2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37" name="Picture 593" hidden="1">
          <a:extLst>
            <a:ext uri="{FF2B5EF4-FFF2-40B4-BE49-F238E27FC236}">
              <a16:creationId xmlns:a16="http://schemas.microsoft.com/office/drawing/2014/main" id="{E35F7DC4-3D6B-4546-8081-29ED136E3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438" name="Picture 627" hidden="1">
          <a:extLst>
            <a:ext uri="{FF2B5EF4-FFF2-40B4-BE49-F238E27FC236}">
              <a16:creationId xmlns:a16="http://schemas.microsoft.com/office/drawing/2014/main" id="{CDDE5DD3-86C9-47EC-AF77-AD0F348B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439" name="Picture 628" hidden="1">
          <a:extLst>
            <a:ext uri="{FF2B5EF4-FFF2-40B4-BE49-F238E27FC236}">
              <a16:creationId xmlns:a16="http://schemas.microsoft.com/office/drawing/2014/main" id="{96F455FE-F440-4E8B-A07A-CB6E60597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40" name="Picture 629" hidden="1">
          <a:extLst>
            <a:ext uri="{FF2B5EF4-FFF2-40B4-BE49-F238E27FC236}">
              <a16:creationId xmlns:a16="http://schemas.microsoft.com/office/drawing/2014/main" id="{1148D856-9727-42C9-BB61-2E405EFD3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41" name="Picture 630" hidden="1">
          <a:extLst>
            <a:ext uri="{FF2B5EF4-FFF2-40B4-BE49-F238E27FC236}">
              <a16:creationId xmlns:a16="http://schemas.microsoft.com/office/drawing/2014/main" id="{5DAB8B17-E624-4D62-8182-0C0765099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42" name="Picture 631" hidden="1">
          <a:extLst>
            <a:ext uri="{FF2B5EF4-FFF2-40B4-BE49-F238E27FC236}">
              <a16:creationId xmlns:a16="http://schemas.microsoft.com/office/drawing/2014/main" id="{1C2371AA-03FC-415D-B5CD-1612E40E3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43" name="Picture 632" hidden="1">
          <a:extLst>
            <a:ext uri="{FF2B5EF4-FFF2-40B4-BE49-F238E27FC236}">
              <a16:creationId xmlns:a16="http://schemas.microsoft.com/office/drawing/2014/main" id="{8187F289-4297-413F-8034-6634CBFFF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44" name="Picture 633" hidden="1">
          <a:extLst>
            <a:ext uri="{FF2B5EF4-FFF2-40B4-BE49-F238E27FC236}">
              <a16:creationId xmlns:a16="http://schemas.microsoft.com/office/drawing/2014/main" id="{1441C46F-9BCD-4AD9-8646-420CC8AC0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45" name="Picture 634" hidden="1">
          <a:extLst>
            <a:ext uri="{FF2B5EF4-FFF2-40B4-BE49-F238E27FC236}">
              <a16:creationId xmlns:a16="http://schemas.microsoft.com/office/drawing/2014/main" id="{415C2A35-977E-44D4-AA7B-9973A7F9F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46" name="Picture 635" hidden="1">
          <a:extLst>
            <a:ext uri="{FF2B5EF4-FFF2-40B4-BE49-F238E27FC236}">
              <a16:creationId xmlns:a16="http://schemas.microsoft.com/office/drawing/2014/main" id="{3EAF69D2-C6F3-41CC-87A3-2859B8473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47" name="Picture 636" hidden="1">
          <a:extLst>
            <a:ext uri="{FF2B5EF4-FFF2-40B4-BE49-F238E27FC236}">
              <a16:creationId xmlns:a16="http://schemas.microsoft.com/office/drawing/2014/main" id="{3F102615-A195-4267-8DEC-ACCE5AC6A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48" name="Picture 637" hidden="1">
          <a:extLst>
            <a:ext uri="{FF2B5EF4-FFF2-40B4-BE49-F238E27FC236}">
              <a16:creationId xmlns:a16="http://schemas.microsoft.com/office/drawing/2014/main" id="{5989F169-7D71-4D7B-B3AC-A4736E285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49" name="Picture 638" hidden="1">
          <a:extLst>
            <a:ext uri="{FF2B5EF4-FFF2-40B4-BE49-F238E27FC236}">
              <a16:creationId xmlns:a16="http://schemas.microsoft.com/office/drawing/2014/main" id="{85E494D3-A71E-413D-A512-D4A86F0BB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50" name="Picture 639" hidden="1">
          <a:extLst>
            <a:ext uri="{FF2B5EF4-FFF2-40B4-BE49-F238E27FC236}">
              <a16:creationId xmlns:a16="http://schemas.microsoft.com/office/drawing/2014/main" id="{49658D07-F914-4B1F-BC6D-7FCB3BCE1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51" name="Picture 640" hidden="1">
          <a:extLst>
            <a:ext uri="{FF2B5EF4-FFF2-40B4-BE49-F238E27FC236}">
              <a16:creationId xmlns:a16="http://schemas.microsoft.com/office/drawing/2014/main" id="{AE37F022-DBFE-45C4-8324-7C0E312F6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452" name="Picture 881" hidden="1">
          <a:extLst>
            <a:ext uri="{FF2B5EF4-FFF2-40B4-BE49-F238E27FC236}">
              <a16:creationId xmlns:a16="http://schemas.microsoft.com/office/drawing/2014/main" id="{A2B8FF68-E090-480B-8587-3BBCAEFA2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453" name="Picture 882" hidden="1">
          <a:extLst>
            <a:ext uri="{FF2B5EF4-FFF2-40B4-BE49-F238E27FC236}">
              <a16:creationId xmlns:a16="http://schemas.microsoft.com/office/drawing/2014/main" id="{3CB2B3FD-7FC3-4797-8CD1-D84CFAE8D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857250</xdr:colOff>
      <xdr:row>2</xdr:row>
      <xdr:rowOff>19050</xdr:rowOff>
    </xdr:to>
    <xdr:pic>
      <xdr:nvPicPr>
        <xdr:cNvPr id="3454" name="Picture 883" hidden="1">
          <a:extLst>
            <a:ext uri="{FF2B5EF4-FFF2-40B4-BE49-F238E27FC236}">
              <a16:creationId xmlns:a16="http://schemas.microsoft.com/office/drawing/2014/main" id="{671D316B-0C69-4909-B4F2-A8E88D84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455" name="Picture 884" hidden="1">
          <a:extLst>
            <a:ext uri="{FF2B5EF4-FFF2-40B4-BE49-F238E27FC236}">
              <a16:creationId xmlns:a16="http://schemas.microsoft.com/office/drawing/2014/main" id="{853FAD9B-EBFF-4FBA-850D-9E65C2739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584" name="Picture 885" hidden="1">
          <a:extLst>
            <a:ext uri="{FF2B5EF4-FFF2-40B4-BE49-F238E27FC236}">
              <a16:creationId xmlns:a16="http://schemas.microsoft.com/office/drawing/2014/main" id="{B0D0B306-8C39-4A2E-8712-FF6CE761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585" name="Picture 886" hidden="1">
          <a:extLst>
            <a:ext uri="{FF2B5EF4-FFF2-40B4-BE49-F238E27FC236}">
              <a16:creationId xmlns:a16="http://schemas.microsoft.com/office/drawing/2014/main" id="{4FEA9D70-4BEA-4C2C-BAF1-4264A200A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586" name="Picture 887" hidden="1">
          <a:extLst>
            <a:ext uri="{FF2B5EF4-FFF2-40B4-BE49-F238E27FC236}">
              <a16:creationId xmlns:a16="http://schemas.microsoft.com/office/drawing/2014/main" id="{3D110DCB-D5CE-4390-987C-3D20EF0C6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587" name="Picture 888" hidden="1">
          <a:extLst>
            <a:ext uri="{FF2B5EF4-FFF2-40B4-BE49-F238E27FC236}">
              <a16:creationId xmlns:a16="http://schemas.microsoft.com/office/drawing/2014/main" id="{7B57451A-61E8-48AD-9F08-7374C19D0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02" name="Picture 889" hidden="1">
          <a:extLst>
            <a:ext uri="{FF2B5EF4-FFF2-40B4-BE49-F238E27FC236}">
              <a16:creationId xmlns:a16="http://schemas.microsoft.com/office/drawing/2014/main" id="{7DAB1B90-E0A0-4EFF-BC40-6F219DE26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03" name="Picture 890" hidden="1">
          <a:extLst>
            <a:ext uri="{FF2B5EF4-FFF2-40B4-BE49-F238E27FC236}">
              <a16:creationId xmlns:a16="http://schemas.microsoft.com/office/drawing/2014/main" id="{2CE31402-5981-468F-92AE-1849CC514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04" name="Picture 891" hidden="1">
          <a:extLst>
            <a:ext uri="{FF2B5EF4-FFF2-40B4-BE49-F238E27FC236}">
              <a16:creationId xmlns:a16="http://schemas.microsoft.com/office/drawing/2014/main" id="{ACE03B01-56B7-4E49-A0A5-20A0812C6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19" name="Picture 892" hidden="1">
          <a:extLst>
            <a:ext uri="{FF2B5EF4-FFF2-40B4-BE49-F238E27FC236}">
              <a16:creationId xmlns:a16="http://schemas.microsoft.com/office/drawing/2014/main" id="{C5BE6EA6-117D-44FD-B3C0-B77200913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20" name="Picture 893" hidden="1">
          <a:extLst>
            <a:ext uri="{FF2B5EF4-FFF2-40B4-BE49-F238E27FC236}">
              <a16:creationId xmlns:a16="http://schemas.microsoft.com/office/drawing/2014/main" id="{496F400D-5577-4C1B-A892-E3AF4FDB5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21" name="Picture 894" hidden="1">
          <a:extLst>
            <a:ext uri="{FF2B5EF4-FFF2-40B4-BE49-F238E27FC236}">
              <a16:creationId xmlns:a16="http://schemas.microsoft.com/office/drawing/2014/main" id="{73D3D276-6A2D-4956-9847-B7328E1AC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22" name="Picture 927" hidden="1">
          <a:extLst>
            <a:ext uri="{FF2B5EF4-FFF2-40B4-BE49-F238E27FC236}">
              <a16:creationId xmlns:a16="http://schemas.microsoft.com/office/drawing/2014/main" id="{D226DBBF-FCA5-4F18-A685-4B86DD5DF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23" name="Picture 928" hidden="1">
          <a:extLst>
            <a:ext uri="{FF2B5EF4-FFF2-40B4-BE49-F238E27FC236}">
              <a16:creationId xmlns:a16="http://schemas.microsoft.com/office/drawing/2014/main" id="{69AE3B72-5D31-48E4-A8B8-E9FE3410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24" name="Picture 929" hidden="1">
          <a:extLst>
            <a:ext uri="{FF2B5EF4-FFF2-40B4-BE49-F238E27FC236}">
              <a16:creationId xmlns:a16="http://schemas.microsoft.com/office/drawing/2014/main" id="{2D9E35AA-09BC-4F33-8F05-29F5DA0B2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25" name="Picture 930" hidden="1">
          <a:extLst>
            <a:ext uri="{FF2B5EF4-FFF2-40B4-BE49-F238E27FC236}">
              <a16:creationId xmlns:a16="http://schemas.microsoft.com/office/drawing/2014/main" id="{B7E95035-C5C3-401B-8C6E-1CF94CEE2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26" name="Picture 931" hidden="1">
          <a:extLst>
            <a:ext uri="{FF2B5EF4-FFF2-40B4-BE49-F238E27FC236}">
              <a16:creationId xmlns:a16="http://schemas.microsoft.com/office/drawing/2014/main" id="{18884F03-E5A9-4828-9D64-885C22D9B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27" name="Picture 932" hidden="1">
          <a:extLst>
            <a:ext uri="{FF2B5EF4-FFF2-40B4-BE49-F238E27FC236}">
              <a16:creationId xmlns:a16="http://schemas.microsoft.com/office/drawing/2014/main" id="{A91EC299-125F-47A6-9F9F-B877C37B0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28" name="Picture 933" hidden="1">
          <a:extLst>
            <a:ext uri="{FF2B5EF4-FFF2-40B4-BE49-F238E27FC236}">
              <a16:creationId xmlns:a16="http://schemas.microsoft.com/office/drawing/2014/main" id="{119395DD-C394-4D90-A22D-69DF6967D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29" name="Picture 934" hidden="1">
          <a:extLst>
            <a:ext uri="{FF2B5EF4-FFF2-40B4-BE49-F238E27FC236}">
              <a16:creationId xmlns:a16="http://schemas.microsoft.com/office/drawing/2014/main" id="{1735F96C-FB80-4865-95F5-8AF43654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30" name="Picture 935" hidden="1">
          <a:extLst>
            <a:ext uri="{FF2B5EF4-FFF2-40B4-BE49-F238E27FC236}">
              <a16:creationId xmlns:a16="http://schemas.microsoft.com/office/drawing/2014/main" id="{0B540E81-1B64-4CC3-B283-4BDB24712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31" name="Picture 936" hidden="1">
          <a:extLst>
            <a:ext uri="{FF2B5EF4-FFF2-40B4-BE49-F238E27FC236}">
              <a16:creationId xmlns:a16="http://schemas.microsoft.com/office/drawing/2014/main" id="{302F85DC-9897-4C5E-ADF9-65B01D893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32" name="Picture 937" hidden="1">
          <a:extLst>
            <a:ext uri="{FF2B5EF4-FFF2-40B4-BE49-F238E27FC236}">
              <a16:creationId xmlns:a16="http://schemas.microsoft.com/office/drawing/2014/main" id="{B2448C19-5B54-4ED2-BB54-983A0905B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47" name="Picture 938" hidden="1">
          <a:extLst>
            <a:ext uri="{FF2B5EF4-FFF2-40B4-BE49-F238E27FC236}">
              <a16:creationId xmlns:a16="http://schemas.microsoft.com/office/drawing/2014/main" id="{D1936145-176F-4A7A-A3C9-C7AF7F4C4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48" name="Picture 939" hidden="1">
          <a:extLst>
            <a:ext uri="{FF2B5EF4-FFF2-40B4-BE49-F238E27FC236}">
              <a16:creationId xmlns:a16="http://schemas.microsoft.com/office/drawing/2014/main" id="{3E77893E-DB29-4F60-B440-32DA1E78C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2</xdr:row>
      <xdr:rowOff>19050</xdr:rowOff>
    </xdr:to>
    <xdr:pic>
      <xdr:nvPicPr>
        <xdr:cNvPr id="3649" name="Picture 940" hidden="1">
          <a:extLst>
            <a:ext uri="{FF2B5EF4-FFF2-40B4-BE49-F238E27FC236}">
              <a16:creationId xmlns:a16="http://schemas.microsoft.com/office/drawing/2014/main" id="{4B469479-0B32-45F5-BF84-5A73D3E3D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650" name="Picture 1063" hidden="1">
          <a:extLst>
            <a:ext uri="{FF2B5EF4-FFF2-40B4-BE49-F238E27FC236}">
              <a16:creationId xmlns:a16="http://schemas.microsoft.com/office/drawing/2014/main" id="{63FF98DA-4D72-49BB-A99C-92C41D8B3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651" name="Picture 1064" hidden="1">
          <a:extLst>
            <a:ext uri="{FF2B5EF4-FFF2-40B4-BE49-F238E27FC236}">
              <a16:creationId xmlns:a16="http://schemas.microsoft.com/office/drawing/2014/main" id="{6BA91746-004A-4F41-BBF8-77A97A362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857250</xdr:colOff>
      <xdr:row>2</xdr:row>
      <xdr:rowOff>19050</xdr:rowOff>
    </xdr:to>
    <xdr:pic>
      <xdr:nvPicPr>
        <xdr:cNvPr id="3666" name="Picture 1065" hidden="1">
          <a:extLst>
            <a:ext uri="{FF2B5EF4-FFF2-40B4-BE49-F238E27FC236}">
              <a16:creationId xmlns:a16="http://schemas.microsoft.com/office/drawing/2014/main" id="{88A4B571-96EF-4C45-B628-E97F1982E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67" name="Picture 1066" hidden="1">
          <a:extLst>
            <a:ext uri="{FF2B5EF4-FFF2-40B4-BE49-F238E27FC236}">
              <a16:creationId xmlns:a16="http://schemas.microsoft.com/office/drawing/2014/main" id="{B84D6950-8453-482D-95AF-C41D68AE4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68" name="Picture 1067" hidden="1">
          <a:extLst>
            <a:ext uri="{FF2B5EF4-FFF2-40B4-BE49-F238E27FC236}">
              <a16:creationId xmlns:a16="http://schemas.microsoft.com/office/drawing/2014/main" id="{A4C01B7F-0224-4CC9-9077-8E2AE14D7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69" name="Picture 1068" hidden="1">
          <a:extLst>
            <a:ext uri="{FF2B5EF4-FFF2-40B4-BE49-F238E27FC236}">
              <a16:creationId xmlns:a16="http://schemas.microsoft.com/office/drawing/2014/main" id="{E03A3AD8-5B2A-45ED-9AE8-B35A95AB4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70" name="Picture 1069" hidden="1">
          <a:extLst>
            <a:ext uri="{FF2B5EF4-FFF2-40B4-BE49-F238E27FC236}">
              <a16:creationId xmlns:a16="http://schemas.microsoft.com/office/drawing/2014/main" id="{C7540F01-8130-4D24-AFDD-CF3ED29F3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71" name="Picture 1070" hidden="1">
          <a:extLst>
            <a:ext uri="{FF2B5EF4-FFF2-40B4-BE49-F238E27FC236}">
              <a16:creationId xmlns:a16="http://schemas.microsoft.com/office/drawing/2014/main" id="{BC36FA0C-20D0-4A14-B467-441FD034E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72" name="Picture 1071" hidden="1">
          <a:extLst>
            <a:ext uri="{FF2B5EF4-FFF2-40B4-BE49-F238E27FC236}">
              <a16:creationId xmlns:a16="http://schemas.microsoft.com/office/drawing/2014/main" id="{C833E416-DAD4-45AE-83D6-AF434C92E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73" name="Picture 1072" hidden="1">
          <a:extLst>
            <a:ext uri="{FF2B5EF4-FFF2-40B4-BE49-F238E27FC236}">
              <a16:creationId xmlns:a16="http://schemas.microsoft.com/office/drawing/2014/main" id="{ABA7816E-CB4E-4C26-A3FF-F3E2F814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74" name="Picture 1073" hidden="1">
          <a:extLst>
            <a:ext uri="{FF2B5EF4-FFF2-40B4-BE49-F238E27FC236}">
              <a16:creationId xmlns:a16="http://schemas.microsoft.com/office/drawing/2014/main" id="{5D2C7F53-EBD8-4461-BF21-99929EE32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75" name="Picture 1074" hidden="1">
          <a:extLst>
            <a:ext uri="{FF2B5EF4-FFF2-40B4-BE49-F238E27FC236}">
              <a16:creationId xmlns:a16="http://schemas.microsoft.com/office/drawing/2014/main" id="{1B9DA507-DC58-4F7E-AD63-12DF25DCD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76" name="Picture 1075" hidden="1">
          <a:extLst>
            <a:ext uri="{FF2B5EF4-FFF2-40B4-BE49-F238E27FC236}">
              <a16:creationId xmlns:a16="http://schemas.microsoft.com/office/drawing/2014/main" id="{9FC1A51A-4787-49E4-9220-715B88C6D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77" name="Picture 1076" hidden="1">
          <a:extLst>
            <a:ext uri="{FF2B5EF4-FFF2-40B4-BE49-F238E27FC236}">
              <a16:creationId xmlns:a16="http://schemas.microsoft.com/office/drawing/2014/main" id="{21E4F681-D25E-4D68-9550-374047D42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678" name="Picture 1088" hidden="1">
          <a:extLst>
            <a:ext uri="{FF2B5EF4-FFF2-40B4-BE49-F238E27FC236}">
              <a16:creationId xmlns:a16="http://schemas.microsoft.com/office/drawing/2014/main" id="{AE02576D-AF69-4EA4-B480-0B6A05B72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679" name="Picture 1089" hidden="1">
          <a:extLst>
            <a:ext uri="{FF2B5EF4-FFF2-40B4-BE49-F238E27FC236}">
              <a16:creationId xmlns:a16="http://schemas.microsoft.com/office/drawing/2014/main" id="{9CC37A45-1CCE-457B-B4D4-8A144C163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857250</xdr:colOff>
      <xdr:row>2</xdr:row>
      <xdr:rowOff>19050</xdr:rowOff>
    </xdr:to>
    <xdr:pic>
      <xdr:nvPicPr>
        <xdr:cNvPr id="3680" name="Picture 1090" hidden="1">
          <a:extLst>
            <a:ext uri="{FF2B5EF4-FFF2-40B4-BE49-F238E27FC236}">
              <a16:creationId xmlns:a16="http://schemas.microsoft.com/office/drawing/2014/main" id="{CBA64B19-107F-4689-BF06-00ACA3DBC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81" name="Picture 1091" hidden="1">
          <a:extLst>
            <a:ext uri="{FF2B5EF4-FFF2-40B4-BE49-F238E27FC236}">
              <a16:creationId xmlns:a16="http://schemas.microsoft.com/office/drawing/2014/main" id="{165C8E0F-3A30-4770-9F7D-F646C5B36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82" name="Picture 1092" hidden="1">
          <a:extLst>
            <a:ext uri="{FF2B5EF4-FFF2-40B4-BE49-F238E27FC236}">
              <a16:creationId xmlns:a16="http://schemas.microsoft.com/office/drawing/2014/main" id="{048C271C-B157-4354-AD0B-B11E0B064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83" name="Picture 1093" hidden="1">
          <a:extLst>
            <a:ext uri="{FF2B5EF4-FFF2-40B4-BE49-F238E27FC236}">
              <a16:creationId xmlns:a16="http://schemas.microsoft.com/office/drawing/2014/main" id="{AA055BE4-9341-41C9-BCFD-0B5A13EB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84" name="Picture 1094" hidden="1">
          <a:extLst>
            <a:ext uri="{FF2B5EF4-FFF2-40B4-BE49-F238E27FC236}">
              <a16:creationId xmlns:a16="http://schemas.microsoft.com/office/drawing/2014/main" id="{13350BAA-2982-409A-9396-0D67E77C3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85" name="Picture 1095" hidden="1">
          <a:extLst>
            <a:ext uri="{FF2B5EF4-FFF2-40B4-BE49-F238E27FC236}">
              <a16:creationId xmlns:a16="http://schemas.microsoft.com/office/drawing/2014/main" id="{27071894-1154-4F08-9120-8B132154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86" name="Picture 1096" hidden="1">
          <a:extLst>
            <a:ext uri="{FF2B5EF4-FFF2-40B4-BE49-F238E27FC236}">
              <a16:creationId xmlns:a16="http://schemas.microsoft.com/office/drawing/2014/main" id="{54D10380-6205-4289-845E-0364C2C28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87" name="Picture 1097" hidden="1">
          <a:extLst>
            <a:ext uri="{FF2B5EF4-FFF2-40B4-BE49-F238E27FC236}">
              <a16:creationId xmlns:a16="http://schemas.microsoft.com/office/drawing/2014/main" id="{037EF85A-D193-4658-9BC8-B4B02D3DF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88" name="Picture 1098" hidden="1">
          <a:extLst>
            <a:ext uri="{FF2B5EF4-FFF2-40B4-BE49-F238E27FC236}">
              <a16:creationId xmlns:a16="http://schemas.microsoft.com/office/drawing/2014/main" id="{A0608DDF-4836-4E65-A966-53025AB0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89" name="Picture 1099" hidden="1">
          <a:extLst>
            <a:ext uri="{FF2B5EF4-FFF2-40B4-BE49-F238E27FC236}">
              <a16:creationId xmlns:a16="http://schemas.microsoft.com/office/drawing/2014/main" id="{2A5D4881-48E8-429D-A692-22D519041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90" name="Picture 1100" hidden="1">
          <a:extLst>
            <a:ext uri="{FF2B5EF4-FFF2-40B4-BE49-F238E27FC236}">
              <a16:creationId xmlns:a16="http://schemas.microsoft.com/office/drawing/2014/main" id="{466AC7DE-33D5-4E61-BB9F-CD6AA76F9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91" name="Picture 1101" hidden="1">
          <a:extLst>
            <a:ext uri="{FF2B5EF4-FFF2-40B4-BE49-F238E27FC236}">
              <a16:creationId xmlns:a16="http://schemas.microsoft.com/office/drawing/2014/main" id="{D9A98DEF-E953-48D2-95BD-4337B64DB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692" name="Picture 1103" hidden="1">
          <a:extLst>
            <a:ext uri="{FF2B5EF4-FFF2-40B4-BE49-F238E27FC236}">
              <a16:creationId xmlns:a16="http://schemas.microsoft.com/office/drawing/2014/main" id="{061F7590-95EE-43C4-9850-8A5112A0C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219075</xdr:colOff>
      <xdr:row>2</xdr:row>
      <xdr:rowOff>19050</xdr:rowOff>
    </xdr:to>
    <xdr:pic>
      <xdr:nvPicPr>
        <xdr:cNvPr id="3693" name="Picture 1104" hidden="1">
          <a:extLst>
            <a:ext uri="{FF2B5EF4-FFF2-40B4-BE49-F238E27FC236}">
              <a16:creationId xmlns:a16="http://schemas.microsoft.com/office/drawing/2014/main" id="{177A33DD-C3EA-4684-8145-1DA8D4BDE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857250</xdr:colOff>
      <xdr:row>2</xdr:row>
      <xdr:rowOff>19050</xdr:rowOff>
    </xdr:to>
    <xdr:pic>
      <xdr:nvPicPr>
        <xdr:cNvPr id="3694" name="Picture 1105" hidden="1">
          <a:extLst>
            <a:ext uri="{FF2B5EF4-FFF2-40B4-BE49-F238E27FC236}">
              <a16:creationId xmlns:a16="http://schemas.microsoft.com/office/drawing/2014/main" id="{D88C7921-EB10-469F-AF19-A9D7E5544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95" name="Picture 1106" hidden="1">
          <a:extLst>
            <a:ext uri="{FF2B5EF4-FFF2-40B4-BE49-F238E27FC236}">
              <a16:creationId xmlns:a16="http://schemas.microsoft.com/office/drawing/2014/main" id="{3D21B64C-834E-4ABA-A437-7A4752B97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96" name="Picture 1107" hidden="1">
          <a:extLst>
            <a:ext uri="{FF2B5EF4-FFF2-40B4-BE49-F238E27FC236}">
              <a16:creationId xmlns:a16="http://schemas.microsoft.com/office/drawing/2014/main" id="{C7FB3373-B4AD-4199-9C7C-0B2383539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97" name="Picture 1108" hidden="1">
          <a:extLst>
            <a:ext uri="{FF2B5EF4-FFF2-40B4-BE49-F238E27FC236}">
              <a16:creationId xmlns:a16="http://schemas.microsoft.com/office/drawing/2014/main" id="{421CD2F7-754B-4258-AB46-EC24DA34E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698" name="Picture 1109" hidden="1">
          <a:extLst>
            <a:ext uri="{FF2B5EF4-FFF2-40B4-BE49-F238E27FC236}">
              <a16:creationId xmlns:a16="http://schemas.microsoft.com/office/drawing/2014/main" id="{6B5C5530-7964-4B37-8089-53154AA2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713" name="Picture 1110" hidden="1">
          <a:extLst>
            <a:ext uri="{FF2B5EF4-FFF2-40B4-BE49-F238E27FC236}">
              <a16:creationId xmlns:a16="http://schemas.microsoft.com/office/drawing/2014/main" id="{1DEC00E3-A9DF-42FA-8B62-A957895B4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714" name="Picture 1111" hidden="1">
          <a:extLst>
            <a:ext uri="{FF2B5EF4-FFF2-40B4-BE49-F238E27FC236}">
              <a16:creationId xmlns:a16="http://schemas.microsoft.com/office/drawing/2014/main" id="{6383A115-21E7-4D4C-85A8-3B33E569C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715" name="Picture 1112" hidden="1">
          <a:extLst>
            <a:ext uri="{FF2B5EF4-FFF2-40B4-BE49-F238E27FC236}">
              <a16:creationId xmlns:a16="http://schemas.microsoft.com/office/drawing/2014/main" id="{BD90ED4F-6AEE-46A9-88A0-F6E4689E9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716" name="Picture 1113" hidden="1">
          <a:extLst>
            <a:ext uri="{FF2B5EF4-FFF2-40B4-BE49-F238E27FC236}">
              <a16:creationId xmlns:a16="http://schemas.microsoft.com/office/drawing/2014/main" id="{ED7DC81F-D2EA-4802-9319-EFC4CD77C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717" name="Picture 1114" hidden="1">
          <a:extLst>
            <a:ext uri="{FF2B5EF4-FFF2-40B4-BE49-F238E27FC236}">
              <a16:creationId xmlns:a16="http://schemas.microsoft.com/office/drawing/2014/main" id="{DC65B126-7DD9-4E28-8BE7-351BFA712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718" name="Picture 1115" hidden="1">
          <a:extLst>
            <a:ext uri="{FF2B5EF4-FFF2-40B4-BE49-F238E27FC236}">
              <a16:creationId xmlns:a16="http://schemas.microsoft.com/office/drawing/2014/main" id="{7139B47A-CD74-4265-94AB-5CD7845AB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914400</xdr:colOff>
      <xdr:row>2</xdr:row>
      <xdr:rowOff>19050</xdr:rowOff>
    </xdr:to>
    <xdr:pic>
      <xdr:nvPicPr>
        <xdr:cNvPr id="3719" name="Picture 1116" hidden="1">
          <a:extLst>
            <a:ext uri="{FF2B5EF4-FFF2-40B4-BE49-F238E27FC236}">
              <a16:creationId xmlns:a16="http://schemas.microsoft.com/office/drawing/2014/main" id="{D3116231-2BB3-436D-8380-2D390D99D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833" name="Control 1" hidden="1">
          <a:extLst>
            <a:ext uri="{63B3BB69-23CF-44E3-9099-C40C66FF867C}">
              <a14:compatExt xmlns:a14="http://schemas.microsoft.com/office/drawing/2010/main" spid="_x0000_s120833"/>
            </a:ext>
            <a:ext uri="{FF2B5EF4-FFF2-40B4-BE49-F238E27FC236}">
              <a16:creationId xmlns:a16="http://schemas.microsoft.com/office/drawing/2014/main" id="{00000000-0008-0000-0300-000001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834" name="Control 2" hidden="1">
          <a:extLst>
            <a:ext uri="{63B3BB69-23CF-44E3-9099-C40C66FF867C}">
              <a14:compatExt xmlns:a14="http://schemas.microsoft.com/office/drawing/2010/main" spid="_x0000_s120834"/>
            </a:ext>
            <a:ext uri="{FF2B5EF4-FFF2-40B4-BE49-F238E27FC236}">
              <a16:creationId xmlns:a16="http://schemas.microsoft.com/office/drawing/2014/main" id="{00000000-0008-0000-0300-000002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35" name="Control 3" hidden="1">
          <a:extLst>
            <a:ext uri="{63B3BB69-23CF-44E3-9099-C40C66FF867C}">
              <a14:compatExt xmlns:a14="http://schemas.microsoft.com/office/drawing/2010/main" spid="_x0000_s120835"/>
            </a:ext>
            <a:ext uri="{FF2B5EF4-FFF2-40B4-BE49-F238E27FC236}">
              <a16:creationId xmlns:a16="http://schemas.microsoft.com/office/drawing/2014/main" id="{00000000-0008-0000-0300-000003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36" name="Control 4" hidden="1">
          <a:extLst>
            <a:ext uri="{63B3BB69-23CF-44E3-9099-C40C66FF867C}">
              <a14:compatExt xmlns:a14="http://schemas.microsoft.com/office/drawing/2010/main" spid="_x0000_s120836"/>
            </a:ext>
            <a:ext uri="{FF2B5EF4-FFF2-40B4-BE49-F238E27FC236}">
              <a16:creationId xmlns:a16="http://schemas.microsoft.com/office/drawing/2014/main" id="{00000000-0008-0000-0300-000004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37" name="Control 5" hidden="1">
          <a:extLst>
            <a:ext uri="{63B3BB69-23CF-44E3-9099-C40C66FF867C}">
              <a14:compatExt xmlns:a14="http://schemas.microsoft.com/office/drawing/2010/main" spid="_x0000_s120837"/>
            </a:ext>
            <a:ext uri="{FF2B5EF4-FFF2-40B4-BE49-F238E27FC236}">
              <a16:creationId xmlns:a16="http://schemas.microsoft.com/office/drawing/2014/main" id="{00000000-0008-0000-0300-000005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38" name="Control 6" hidden="1">
          <a:extLst>
            <a:ext uri="{63B3BB69-23CF-44E3-9099-C40C66FF867C}">
              <a14:compatExt xmlns:a14="http://schemas.microsoft.com/office/drawing/2010/main" spid="_x0000_s120838"/>
            </a:ext>
            <a:ext uri="{FF2B5EF4-FFF2-40B4-BE49-F238E27FC236}">
              <a16:creationId xmlns:a16="http://schemas.microsoft.com/office/drawing/2014/main" id="{00000000-0008-0000-0300-000006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39" name="Control 7" hidden="1">
          <a:extLst>
            <a:ext uri="{63B3BB69-23CF-44E3-9099-C40C66FF867C}">
              <a14:compatExt xmlns:a14="http://schemas.microsoft.com/office/drawing/2010/main" spid="_x0000_s120839"/>
            </a:ext>
            <a:ext uri="{FF2B5EF4-FFF2-40B4-BE49-F238E27FC236}">
              <a16:creationId xmlns:a16="http://schemas.microsoft.com/office/drawing/2014/main" id="{00000000-0008-0000-0300-000007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40" name="Control 8" hidden="1">
          <a:extLst>
            <a:ext uri="{63B3BB69-23CF-44E3-9099-C40C66FF867C}">
              <a14:compatExt xmlns:a14="http://schemas.microsoft.com/office/drawing/2010/main" spid="_x0000_s120840"/>
            </a:ext>
            <a:ext uri="{FF2B5EF4-FFF2-40B4-BE49-F238E27FC236}">
              <a16:creationId xmlns:a16="http://schemas.microsoft.com/office/drawing/2014/main" id="{00000000-0008-0000-0300-000008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41" name="Control 9" hidden="1">
          <a:extLst>
            <a:ext uri="{63B3BB69-23CF-44E3-9099-C40C66FF867C}">
              <a14:compatExt xmlns:a14="http://schemas.microsoft.com/office/drawing/2010/main" spid="_x0000_s120841"/>
            </a:ext>
            <a:ext uri="{FF2B5EF4-FFF2-40B4-BE49-F238E27FC236}">
              <a16:creationId xmlns:a16="http://schemas.microsoft.com/office/drawing/2014/main" id="{00000000-0008-0000-0300-000009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42" name="Control 10" hidden="1">
          <a:extLst>
            <a:ext uri="{63B3BB69-23CF-44E3-9099-C40C66FF867C}">
              <a14:compatExt xmlns:a14="http://schemas.microsoft.com/office/drawing/2010/main" spid="_x0000_s120842"/>
            </a:ext>
            <a:ext uri="{FF2B5EF4-FFF2-40B4-BE49-F238E27FC236}">
              <a16:creationId xmlns:a16="http://schemas.microsoft.com/office/drawing/2014/main" id="{00000000-0008-0000-0300-00000A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43" name="Control 11" hidden="1">
          <a:extLst>
            <a:ext uri="{63B3BB69-23CF-44E3-9099-C40C66FF867C}">
              <a14:compatExt xmlns:a14="http://schemas.microsoft.com/office/drawing/2010/main" spid="_x0000_s120843"/>
            </a:ext>
            <a:ext uri="{FF2B5EF4-FFF2-40B4-BE49-F238E27FC236}">
              <a16:creationId xmlns:a16="http://schemas.microsoft.com/office/drawing/2014/main" id="{00000000-0008-0000-0300-00000B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44" name="Control 12" hidden="1">
          <a:extLst>
            <a:ext uri="{63B3BB69-23CF-44E3-9099-C40C66FF867C}">
              <a14:compatExt xmlns:a14="http://schemas.microsoft.com/office/drawing/2010/main" spid="_x0000_s120844"/>
            </a:ext>
            <a:ext uri="{FF2B5EF4-FFF2-40B4-BE49-F238E27FC236}">
              <a16:creationId xmlns:a16="http://schemas.microsoft.com/office/drawing/2014/main" id="{00000000-0008-0000-0300-00000C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45" name="Control 13" hidden="1">
          <a:extLst>
            <a:ext uri="{63B3BB69-23CF-44E3-9099-C40C66FF867C}">
              <a14:compatExt xmlns:a14="http://schemas.microsoft.com/office/drawing/2010/main" spid="_x0000_s120845"/>
            </a:ext>
            <a:ext uri="{FF2B5EF4-FFF2-40B4-BE49-F238E27FC236}">
              <a16:creationId xmlns:a16="http://schemas.microsoft.com/office/drawing/2014/main" id="{00000000-0008-0000-0300-00000D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46" name="Control 14" hidden="1">
          <a:extLst>
            <a:ext uri="{63B3BB69-23CF-44E3-9099-C40C66FF867C}">
              <a14:compatExt xmlns:a14="http://schemas.microsoft.com/office/drawing/2010/main" spid="_x0000_s120846"/>
            </a:ext>
            <a:ext uri="{FF2B5EF4-FFF2-40B4-BE49-F238E27FC236}">
              <a16:creationId xmlns:a16="http://schemas.microsoft.com/office/drawing/2014/main" id="{00000000-0008-0000-0300-00000E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847" name="Control 15" hidden="1">
          <a:extLst>
            <a:ext uri="{63B3BB69-23CF-44E3-9099-C40C66FF867C}">
              <a14:compatExt xmlns:a14="http://schemas.microsoft.com/office/drawing/2010/main" spid="_x0000_s120847"/>
            </a:ext>
            <a:ext uri="{FF2B5EF4-FFF2-40B4-BE49-F238E27FC236}">
              <a16:creationId xmlns:a16="http://schemas.microsoft.com/office/drawing/2014/main" id="{00000000-0008-0000-0300-00000F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848" name="Control 16" hidden="1">
          <a:extLst>
            <a:ext uri="{63B3BB69-23CF-44E3-9099-C40C66FF867C}">
              <a14:compatExt xmlns:a14="http://schemas.microsoft.com/office/drawing/2010/main" spid="_x0000_s120848"/>
            </a:ext>
            <a:ext uri="{FF2B5EF4-FFF2-40B4-BE49-F238E27FC236}">
              <a16:creationId xmlns:a16="http://schemas.microsoft.com/office/drawing/2014/main" id="{00000000-0008-0000-0300-000010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49" name="Control 17" hidden="1">
          <a:extLst>
            <a:ext uri="{63B3BB69-23CF-44E3-9099-C40C66FF867C}">
              <a14:compatExt xmlns:a14="http://schemas.microsoft.com/office/drawing/2010/main" spid="_x0000_s120849"/>
            </a:ext>
            <a:ext uri="{FF2B5EF4-FFF2-40B4-BE49-F238E27FC236}">
              <a16:creationId xmlns:a16="http://schemas.microsoft.com/office/drawing/2014/main" id="{00000000-0008-0000-0300-000011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50" name="Control 18" hidden="1">
          <a:extLst>
            <a:ext uri="{63B3BB69-23CF-44E3-9099-C40C66FF867C}">
              <a14:compatExt xmlns:a14="http://schemas.microsoft.com/office/drawing/2010/main" spid="_x0000_s120850"/>
            </a:ext>
            <a:ext uri="{FF2B5EF4-FFF2-40B4-BE49-F238E27FC236}">
              <a16:creationId xmlns:a16="http://schemas.microsoft.com/office/drawing/2014/main" id="{00000000-0008-0000-0300-000012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51" name="Control 19" hidden="1">
          <a:extLst>
            <a:ext uri="{63B3BB69-23CF-44E3-9099-C40C66FF867C}">
              <a14:compatExt xmlns:a14="http://schemas.microsoft.com/office/drawing/2010/main" spid="_x0000_s120851"/>
            </a:ext>
            <a:ext uri="{FF2B5EF4-FFF2-40B4-BE49-F238E27FC236}">
              <a16:creationId xmlns:a16="http://schemas.microsoft.com/office/drawing/2014/main" id="{00000000-0008-0000-0300-000013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52" name="Control 20" hidden="1">
          <a:extLst>
            <a:ext uri="{63B3BB69-23CF-44E3-9099-C40C66FF867C}">
              <a14:compatExt xmlns:a14="http://schemas.microsoft.com/office/drawing/2010/main" spid="_x0000_s120852"/>
            </a:ext>
            <a:ext uri="{FF2B5EF4-FFF2-40B4-BE49-F238E27FC236}">
              <a16:creationId xmlns:a16="http://schemas.microsoft.com/office/drawing/2014/main" id="{00000000-0008-0000-0300-000014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53" name="Control 21" hidden="1">
          <a:extLst>
            <a:ext uri="{63B3BB69-23CF-44E3-9099-C40C66FF867C}">
              <a14:compatExt xmlns:a14="http://schemas.microsoft.com/office/drawing/2010/main" spid="_x0000_s120853"/>
            </a:ext>
            <a:ext uri="{FF2B5EF4-FFF2-40B4-BE49-F238E27FC236}">
              <a16:creationId xmlns:a16="http://schemas.microsoft.com/office/drawing/2014/main" id="{00000000-0008-0000-0300-000015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54" name="Control 22" hidden="1">
          <a:extLst>
            <a:ext uri="{63B3BB69-23CF-44E3-9099-C40C66FF867C}">
              <a14:compatExt xmlns:a14="http://schemas.microsoft.com/office/drawing/2010/main" spid="_x0000_s120854"/>
            </a:ext>
            <a:ext uri="{FF2B5EF4-FFF2-40B4-BE49-F238E27FC236}">
              <a16:creationId xmlns:a16="http://schemas.microsoft.com/office/drawing/2014/main" id="{00000000-0008-0000-0300-000016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55" name="Control 23" hidden="1">
          <a:extLst>
            <a:ext uri="{63B3BB69-23CF-44E3-9099-C40C66FF867C}">
              <a14:compatExt xmlns:a14="http://schemas.microsoft.com/office/drawing/2010/main" spid="_x0000_s120855"/>
            </a:ext>
            <a:ext uri="{FF2B5EF4-FFF2-40B4-BE49-F238E27FC236}">
              <a16:creationId xmlns:a16="http://schemas.microsoft.com/office/drawing/2014/main" id="{00000000-0008-0000-0300-000017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56" name="Control 24" hidden="1">
          <a:extLst>
            <a:ext uri="{63B3BB69-23CF-44E3-9099-C40C66FF867C}">
              <a14:compatExt xmlns:a14="http://schemas.microsoft.com/office/drawing/2010/main" spid="_x0000_s120856"/>
            </a:ext>
            <a:ext uri="{FF2B5EF4-FFF2-40B4-BE49-F238E27FC236}">
              <a16:creationId xmlns:a16="http://schemas.microsoft.com/office/drawing/2014/main" id="{00000000-0008-0000-0300-000018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57" name="Control 25" hidden="1">
          <a:extLst>
            <a:ext uri="{63B3BB69-23CF-44E3-9099-C40C66FF867C}">
              <a14:compatExt xmlns:a14="http://schemas.microsoft.com/office/drawing/2010/main" spid="_x0000_s120857"/>
            </a:ext>
            <a:ext uri="{FF2B5EF4-FFF2-40B4-BE49-F238E27FC236}">
              <a16:creationId xmlns:a16="http://schemas.microsoft.com/office/drawing/2014/main" id="{00000000-0008-0000-0300-000019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58" name="Control 26" hidden="1">
          <a:extLst>
            <a:ext uri="{63B3BB69-23CF-44E3-9099-C40C66FF867C}">
              <a14:compatExt xmlns:a14="http://schemas.microsoft.com/office/drawing/2010/main" spid="_x0000_s120858"/>
            </a:ext>
            <a:ext uri="{FF2B5EF4-FFF2-40B4-BE49-F238E27FC236}">
              <a16:creationId xmlns:a16="http://schemas.microsoft.com/office/drawing/2014/main" id="{00000000-0008-0000-0300-00001A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59" name="Control 27" hidden="1">
          <a:extLst>
            <a:ext uri="{63B3BB69-23CF-44E3-9099-C40C66FF867C}">
              <a14:compatExt xmlns:a14="http://schemas.microsoft.com/office/drawing/2010/main" spid="_x0000_s120859"/>
            </a:ext>
            <a:ext uri="{FF2B5EF4-FFF2-40B4-BE49-F238E27FC236}">
              <a16:creationId xmlns:a16="http://schemas.microsoft.com/office/drawing/2014/main" id="{00000000-0008-0000-0300-00001B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60" name="Control 28" hidden="1">
          <a:extLst>
            <a:ext uri="{63B3BB69-23CF-44E3-9099-C40C66FF867C}">
              <a14:compatExt xmlns:a14="http://schemas.microsoft.com/office/drawing/2010/main" spid="_x0000_s120860"/>
            </a:ext>
            <a:ext uri="{FF2B5EF4-FFF2-40B4-BE49-F238E27FC236}">
              <a16:creationId xmlns:a16="http://schemas.microsoft.com/office/drawing/2014/main" id="{00000000-0008-0000-0300-00001C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861" name="Control 29" hidden="1">
          <a:extLst>
            <a:ext uri="{63B3BB69-23CF-44E3-9099-C40C66FF867C}">
              <a14:compatExt xmlns:a14="http://schemas.microsoft.com/office/drawing/2010/main" spid="_x0000_s120861"/>
            </a:ext>
            <a:ext uri="{FF2B5EF4-FFF2-40B4-BE49-F238E27FC236}">
              <a16:creationId xmlns:a16="http://schemas.microsoft.com/office/drawing/2014/main" id="{00000000-0008-0000-0300-00001D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862" name="Control 30" hidden="1">
          <a:extLst>
            <a:ext uri="{63B3BB69-23CF-44E3-9099-C40C66FF867C}">
              <a14:compatExt xmlns:a14="http://schemas.microsoft.com/office/drawing/2010/main" spid="_x0000_s120862"/>
            </a:ext>
            <a:ext uri="{FF2B5EF4-FFF2-40B4-BE49-F238E27FC236}">
              <a16:creationId xmlns:a16="http://schemas.microsoft.com/office/drawing/2014/main" id="{00000000-0008-0000-0300-00001E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sp macro="" textlink="">
      <xdr:nvSpPr>
        <xdr:cNvPr id="120863" name="Control 31" hidden="1">
          <a:extLst>
            <a:ext uri="{63B3BB69-23CF-44E3-9099-C40C66FF867C}">
              <a14:compatExt xmlns:a14="http://schemas.microsoft.com/office/drawing/2010/main" spid="_x0000_s120863"/>
            </a:ext>
            <a:ext uri="{FF2B5EF4-FFF2-40B4-BE49-F238E27FC236}">
              <a16:creationId xmlns:a16="http://schemas.microsoft.com/office/drawing/2014/main" id="{00000000-0008-0000-0300-00001F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64" name="Control 32" hidden="1">
          <a:extLst>
            <a:ext uri="{63B3BB69-23CF-44E3-9099-C40C66FF867C}">
              <a14:compatExt xmlns:a14="http://schemas.microsoft.com/office/drawing/2010/main" spid="_x0000_s120864"/>
            </a:ext>
            <a:ext uri="{FF2B5EF4-FFF2-40B4-BE49-F238E27FC236}">
              <a16:creationId xmlns:a16="http://schemas.microsoft.com/office/drawing/2014/main" id="{00000000-0008-0000-0300-000020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65" name="Control 33" hidden="1">
          <a:extLst>
            <a:ext uri="{63B3BB69-23CF-44E3-9099-C40C66FF867C}">
              <a14:compatExt xmlns:a14="http://schemas.microsoft.com/office/drawing/2010/main" spid="_x0000_s120865"/>
            </a:ext>
            <a:ext uri="{FF2B5EF4-FFF2-40B4-BE49-F238E27FC236}">
              <a16:creationId xmlns:a16="http://schemas.microsoft.com/office/drawing/2014/main" id="{00000000-0008-0000-0300-000021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66" name="Control 34" hidden="1">
          <a:extLst>
            <a:ext uri="{63B3BB69-23CF-44E3-9099-C40C66FF867C}">
              <a14:compatExt xmlns:a14="http://schemas.microsoft.com/office/drawing/2010/main" spid="_x0000_s120866"/>
            </a:ext>
            <a:ext uri="{FF2B5EF4-FFF2-40B4-BE49-F238E27FC236}">
              <a16:creationId xmlns:a16="http://schemas.microsoft.com/office/drawing/2014/main" id="{00000000-0008-0000-0300-000022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67" name="Control 35" hidden="1">
          <a:extLst>
            <a:ext uri="{63B3BB69-23CF-44E3-9099-C40C66FF867C}">
              <a14:compatExt xmlns:a14="http://schemas.microsoft.com/office/drawing/2010/main" spid="_x0000_s120867"/>
            </a:ext>
            <a:ext uri="{FF2B5EF4-FFF2-40B4-BE49-F238E27FC236}">
              <a16:creationId xmlns:a16="http://schemas.microsoft.com/office/drawing/2014/main" id="{00000000-0008-0000-0300-000023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68" name="Control 36" hidden="1">
          <a:extLst>
            <a:ext uri="{63B3BB69-23CF-44E3-9099-C40C66FF867C}">
              <a14:compatExt xmlns:a14="http://schemas.microsoft.com/office/drawing/2010/main" spid="_x0000_s120868"/>
            </a:ext>
            <a:ext uri="{FF2B5EF4-FFF2-40B4-BE49-F238E27FC236}">
              <a16:creationId xmlns:a16="http://schemas.microsoft.com/office/drawing/2014/main" id="{00000000-0008-0000-0300-000024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69" name="Control 37" hidden="1">
          <a:extLst>
            <a:ext uri="{63B3BB69-23CF-44E3-9099-C40C66FF867C}">
              <a14:compatExt xmlns:a14="http://schemas.microsoft.com/office/drawing/2010/main" spid="_x0000_s120869"/>
            </a:ext>
            <a:ext uri="{FF2B5EF4-FFF2-40B4-BE49-F238E27FC236}">
              <a16:creationId xmlns:a16="http://schemas.microsoft.com/office/drawing/2014/main" id="{00000000-0008-0000-0300-000025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70" name="Control 38" hidden="1">
          <a:extLst>
            <a:ext uri="{63B3BB69-23CF-44E3-9099-C40C66FF867C}">
              <a14:compatExt xmlns:a14="http://schemas.microsoft.com/office/drawing/2010/main" spid="_x0000_s120870"/>
            </a:ext>
            <a:ext uri="{FF2B5EF4-FFF2-40B4-BE49-F238E27FC236}">
              <a16:creationId xmlns:a16="http://schemas.microsoft.com/office/drawing/2014/main" id="{00000000-0008-0000-0300-000026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71" name="Control 39" hidden="1">
          <a:extLst>
            <a:ext uri="{63B3BB69-23CF-44E3-9099-C40C66FF867C}">
              <a14:compatExt xmlns:a14="http://schemas.microsoft.com/office/drawing/2010/main" spid="_x0000_s120871"/>
            </a:ext>
            <a:ext uri="{FF2B5EF4-FFF2-40B4-BE49-F238E27FC236}">
              <a16:creationId xmlns:a16="http://schemas.microsoft.com/office/drawing/2014/main" id="{00000000-0008-0000-0300-000027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72" name="Control 40" hidden="1">
          <a:extLst>
            <a:ext uri="{63B3BB69-23CF-44E3-9099-C40C66FF867C}">
              <a14:compatExt xmlns:a14="http://schemas.microsoft.com/office/drawing/2010/main" spid="_x0000_s120872"/>
            </a:ext>
            <a:ext uri="{FF2B5EF4-FFF2-40B4-BE49-F238E27FC236}">
              <a16:creationId xmlns:a16="http://schemas.microsoft.com/office/drawing/2014/main" id="{00000000-0008-0000-0300-000028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73" name="Control 41" hidden="1">
          <a:extLst>
            <a:ext uri="{63B3BB69-23CF-44E3-9099-C40C66FF867C}">
              <a14:compatExt xmlns:a14="http://schemas.microsoft.com/office/drawing/2010/main" spid="_x0000_s120873"/>
            </a:ext>
            <a:ext uri="{FF2B5EF4-FFF2-40B4-BE49-F238E27FC236}">
              <a16:creationId xmlns:a16="http://schemas.microsoft.com/office/drawing/2014/main" id="{00000000-0008-0000-0300-000029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74" name="Control 42" hidden="1">
          <a:extLst>
            <a:ext uri="{63B3BB69-23CF-44E3-9099-C40C66FF867C}">
              <a14:compatExt xmlns:a14="http://schemas.microsoft.com/office/drawing/2010/main" spid="_x0000_s120874"/>
            </a:ext>
            <a:ext uri="{FF2B5EF4-FFF2-40B4-BE49-F238E27FC236}">
              <a16:creationId xmlns:a16="http://schemas.microsoft.com/office/drawing/2014/main" id="{00000000-0008-0000-0300-00002A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875" name="Control 43" hidden="1">
          <a:extLst>
            <a:ext uri="{63B3BB69-23CF-44E3-9099-C40C66FF867C}">
              <a14:compatExt xmlns:a14="http://schemas.microsoft.com/office/drawing/2010/main" spid="_x0000_s120875"/>
            </a:ext>
            <a:ext uri="{FF2B5EF4-FFF2-40B4-BE49-F238E27FC236}">
              <a16:creationId xmlns:a16="http://schemas.microsoft.com/office/drawing/2014/main" id="{00000000-0008-0000-0300-00002B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876" name="Control 44" hidden="1">
          <a:extLst>
            <a:ext uri="{63B3BB69-23CF-44E3-9099-C40C66FF867C}">
              <a14:compatExt xmlns:a14="http://schemas.microsoft.com/office/drawing/2010/main" spid="_x0000_s120876"/>
            </a:ext>
            <a:ext uri="{FF2B5EF4-FFF2-40B4-BE49-F238E27FC236}">
              <a16:creationId xmlns:a16="http://schemas.microsoft.com/office/drawing/2014/main" id="{00000000-0008-0000-0300-00002C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sp macro="" textlink="">
      <xdr:nvSpPr>
        <xdr:cNvPr id="120877" name="Control 45" hidden="1">
          <a:extLst>
            <a:ext uri="{63B3BB69-23CF-44E3-9099-C40C66FF867C}">
              <a14:compatExt xmlns:a14="http://schemas.microsoft.com/office/drawing/2010/main" spid="_x0000_s120877"/>
            </a:ext>
            <a:ext uri="{FF2B5EF4-FFF2-40B4-BE49-F238E27FC236}">
              <a16:creationId xmlns:a16="http://schemas.microsoft.com/office/drawing/2014/main" id="{00000000-0008-0000-0300-00002D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78" name="Control 46" hidden="1">
          <a:extLst>
            <a:ext uri="{63B3BB69-23CF-44E3-9099-C40C66FF867C}">
              <a14:compatExt xmlns:a14="http://schemas.microsoft.com/office/drawing/2010/main" spid="_x0000_s120878"/>
            </a:ext>
            <a:ext uri="{FF2B5EF4-FFF2-40B4-BE49-F238E27FC236}">
              <a16:creationId xmlns:a16="http://schemas.microsoft.com/office/drawing/2014/main" id="{00000000-0008-0000-0300-00002E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79" name="Control 47" hidden="1">
          <a:extLst>
            <a:ext uri="{63B3BB69-23CF-44E3-9099-C40C66FF867C}">
              <a14:compatExt xmlns:a14="http://schemas.microsoft.com/office/drawing/2010/main" spid="_x0000_s120879"/>
            </a:ext>
            <a:ext uri="{FF2B5EF4-FFF2-40B4-BE49-F238E27FC236}">
              <a16:creationId xmlns:a16="http://schemas.microsoft.com/office/drawing/2014/main" id="{00000000-0008-0000-0300-00002F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80" name="Control 48" hidden="1">
          <a:extLst>
            <a:ext uri="{63B3BB69-23CF-44E3-9099-C40C66FF867C}">
              <a14:compatExt xmlns:a14="http://schemas.microsoft.com/office/drawing/2010/main" spid="_x0000_s120880"/>
            </a:ext>
            <a:ext uri="{FF2B5EF4-FFF2-40B4-BE49-F238E27FC236}">
              <a16:creationId xmlns:a16="http://schemas.microsoft.com/office/drawing/2014/main" id="{00000000-0008-0000-0300-000030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81" name="Control 49" hidden="1">
          <a:extLst>
            <a:ext uri="{63B3BB69-23CF-44E3-9099-C40C66FF867C}">
              <a14:compatExt xmlns:a14="http://schemas.microsoft.com/office/drawing/2010/main" spid="_x0000_s120881"/>
            </a:ext>
            <a:ext uri="{FF2B5EF4-FFF2-40B4-BE49-F238E27FC236}">
              <a16:creationId xmlns:a16="http://schemas.microsoft.com/office/drawing/2014/main" id="{00000000-0008-0000-0300-000031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82" name="Control 50" hidden="1">
          <a:extLst>
            <a:ext uri="{63B3BB69-23CF-44E3-9099-C40C66FF867C}">
              <a14:compatExt xmlns:a14="http://schemas.microsoft.com/office/drawing/2010/main" spid="_x0000_s120882"/>
            </a:ext>
            <a:ext uri="{FF2B5EF4-FFF2-40B4-BE49-F238E27FC236}">
              <a16:creationId xmlns:a16="http://schemas.microsoft.com/office/drawing/2014/main" id="{00000000-0008-0000-0300-000032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83" name="Control 51" hidden="1">
          <a:extLst>
            <a:ext uri="{63B3BB69-23CF-44E3-9099-C40C66FF867C}">
              <a14:compatExt xmlns:a14="http://schemas.microsoft.com/office/drawing/2010/main" spid="_x0000_s120883"/>
            </a:ext>
            <a:ext uri="{FF2B5EF4-FFF2-40B4-BE49-F238E27FC236}">
              <a16:creationId xmlns:a16="http://schemas.microsoft.com/office/drawing/2014/main" id="{00000000-0008-0000-0300-000033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84" name="Control 52" hidden="1">
          <a:extLst>
            <a:ext uri="{63B3BB69-23CF-44E3-9099-C40C66FF867C}">
              <a14:compatExt xmlns:a14="http://schemas.microsoft.com/office/drawing/2010/main" spid="_x0000_s120884"/>
            </a:ext>
            <a:ext uri="{FF2B5EF4-FFF2-40B4-BE49-F238E27FC236}">
              <a16:creationId xmlns:a16="http://schemas.microsoft.com/office/drawing/2014/main" id="{00000000-0008-0000-0300-000034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85" name="Control 53" hidden="1">
          <a:extLst>
            <a:ext uri="{63B3BB69-23CF-44E3-9099-C40C66FF867C}">
              <a14:compatExt xmlns:a14="http://schemas.microsoft.com/office/drawing/2010/main" spid="_x0000_s120885"/>
            </a:ext>
            <a:ext uri="{FF2B5EF4-FFF2-40B4-BE49-F238E27FC236}">
              <a16:creationId xmlns:a16="http://schemas.microsoft.com/office/drawing/2014/main" id="{00000000-0008-0000-0300-000035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86" name="Control 54" hidden="1">
          <a:extLst>
            <a:ext uri="{63B3BB69-23CF-44E3-9099-C40C66FF867C}">
              <a14:compatExt xmlns:a14="http://schemas.microsoft.com/office/drawing/2010/main" spid="_x0000_s120886"/>
            </a:ext>
            <a:ext uri="{FF2B5EF4-FFF2-40B4-BE49-F238E27FC236}">
              <a16:creationId xmlns:a16="http://schemas.microsoft.com/office/drawing/2014/main" id="{00000000-0008-0000-0300-000036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87" name="Control 55" hidden="1">
          <a:extLst>
            <a:ext uri="{63B3BB69-23CF-44E3-9099-C40C66FF867C}">
              <a14:compatExt xmlns:a14="http://schemas.microsoft.com/office/drawing/2010/main" spid="_x0000_s120887"/>
            </a:ext>
            <a:ext uri="{FF2B5EF4-FFF2-40B4-BE49-F238E27FC236}">
              <a16:creationId xmlns:a16="http://schemas.microsoft.com/office/drawing/2014/main" id="{00000000-0008-0000-0300-000037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88" name="Control 56" hidden="1">
          <a:extLst>
            <a:ext uri="{63B3BB69-23CF-44E3-9099-C40C66FF867C}">
              <a14:compatExt xmlns:a14="http://schemas.microsoft.com/office/drawing/2010/main" spid="_x0000_s120888"/>
            </a:ext>
            <a:ext uri="{FF2B5EF4-FFF2-40B4-BE49-F238E27FC236}">
              <a16:creationId xmlns:a16="http://schemas.microsoft.com/office/drawing/2014/main" id="{00000000-0008-0000-0300-000038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889" name="Control 57" hidden="1">
          <a:extLst>
            <a:ext uri="{63B3BB69-23CF-44E3-9099-C40C66FF867C}">
              <a14:compatExt xmlns:a14="http://schemas.microsoft.com/office/drawing/2010/main" spid="_x0000_s120889"/>
            </a:ext>
            <a:ext uri="{FF2B5EF4-FFF2-40B4-BE49-F238E27FC236}">
              <a16:creationId xmlns:a16="http://schemas.microsoft.com/office/drawing/2014/main" id="{00000000-0008-0000-0300-000039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890" name="Control 58" hidden="1">
          <a:extLst>
            <a:ext uri="{63B3BB69-23CF-44E3-9099-C40C66FF867C}">
              <a14:compatExt xmlns:a14="http://schemas.microsoft.com/office/drawing/2010/main" spid="_x0000_s120890"/>
            </a:ext>
            <a:ext uri="{FF2B5EF4-FFF2-40B4-BE49-F238E27FC236}">
              <a16:creationId xmlns:a16="http://schemas.microsoft.com/office/drawing/2014/main" id="{00000000-0008-0000-0300-00003A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sp macro="" textlink="">
      <xdr:nvSpPr>
        <xdr:cNvPr id="120891" name="Control 59" hidden="1">
          <a:extLst>
            <a:ext uri="{63B3BB69-23CF-44E3-9099-C40C66FF867C}">
              <a14:compatExt xmlns:a14="http://schemas.microsoft.com/office/drawing/2010/main" spid="_x0000_s120891"/>
            </a:ext>
            <a:ext uri="{FF2B5EF4-FFF2-40B4-BE49-F238E27FC236}">
              <a16:creationId xmlns:a16="http://schemas.microsoft.com/office/drawing/2014/main" id="{00000000-0008-0000-0300-00003B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92" name="Control 60" hidden="1">
          <a:extLst>
            <a:ext uri="{63B3BB69-23CF-44E3-9099-C40C66FF867C}">
              <a14:compatExt xmlns:a14="http://schemas.microsoft.com/office/drawing/2010/main" spid="_x0000_s120892"/>
            </a:ext>
            <a:ext uri="{FF2B5EF4-FFF2-40B4-BE49-F238E27FC236}">
              <a16:creationId xmlns:a16="http://schemas.microsoft.com/office/drawing/2014/main" id="{00000000-0008-0000-0300-00003C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93" name="Control 61" hidden="1">
          <a:extLst>
            <a:ext uri="{63B3BB69-23CF-44E3-9099-C40C66FF867C}">
              <a14:compatExt xmlns:a14="http://schemas.microsoft.com/office/drawing/2010/main" spid="_x0000_s120893"/>
            </a:ext>
            <a:ext uri="{FF2B5EF4-FFF2-40B4-BE49-F238E27FC236}">
              <a16:creationId xmlns:a16="http://schemas.microsoft.com/office/drawing/2014/main" id="{00000000-0008-0000-0300-00003D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94" name="Control 62" hidden="1">
          <a:extLst>
            <a:ext uri="{63B3BB69-23CF-44E3-9099-C40C66FF867C}">
              <a14:compatExt xmlns:a14="http://schemas.microsoft.com/office/drawing/2010/main" spid="_x0000_s120894"/>
            </a:ext>
            <a:ext uri="{FF2B5EF4-FFF2-40B4-BE49-F238E27FC236}">
              <a16:creationId xmlns:a16="http://schemas.microsoft.com/office/drawing/2014/main" id="{00000000-0008-0000-0300-00003E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95" name="Control 63" hidden="1">
          <a:extLst>
            <a:ext uri="{63B3BB69-23CF-44E3-9099-C40C66FF867C}">
              <a14:compatExt xmlns:a14="http://schemas.microsoft.com/office/drawing/2010/main" spid="_x0000_s120895"/>
            </a:ext>
            <a:ext uri="{FF2B5EF4-FFF2-40B4-BE49-F238E27FC236}">
              <a16:creationId xmlns:a16="http://schemas.microsoft.com/office/drawing/2014/main" id="{00000000-0008-0000-0300-00003F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96" name="Control 64" hidden="1">
          <a:extLst>
            <a:ext uri="{63B3BB69-23CF-44E3-9099-C40C66FF867C}">
              <a14:compatExt xmlns:a14="http://schemas.microsoft.com/office/drawing/2010/main" spid="_x0000_s120896"/>
            </a:ext>
            <a:ext uri="{FF2B5EF4-FFF2-40B4-BE49-F238E27FC236}">
              <a16:creationId xmlns:a16="http://schemas.microsoft.com/office/drawing/2014/main" id="{00000000-0008-0000-0300-000040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97" name="Control 65" hidden="1">
          <a:extLst>
            <a:ext uri="{63B3BB69-23CF-44E3-9099-C40C66FF867C}">
              <a14:compatExt xmlns:a14="http://schemas.microsoft.com/office/drawing/2010/main" spid="_x0000_s120897"/>
            </a:ext>
            <a:ext uri="{FF2B5EF4-FFF2-40B4-BE49-F238E27FC236}">
              <a16:creationId xmlns:a16="http://schemas.microsoft.com/office/drawing/2014/main" id="{00000000-0008-0000-0300-000041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98" name="Control 66" hidden="1">
          <a:extLst>
            <a:ext uri="{63B3BB69-23CF-44E3-9099-C40C66FF867C}">
              <a14:compatExt xmlns:a14="http://schemas.microsoft.com/office/drawing/2010/main" spid="_x0000_s120898"/>
            </a:ext>
            <a:ext uri="{FF2B5EF4-FFF2-40B4-BE49-F238E27FC236}">
              <a16:creationId xmlns:a16="http://schemas.microsoft.com/office/drawing/2014/main" id="{00000000-0008-0000-0300-000042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899" name="Control 67" hidden="1">
          <a:extLst>
            <a:ext uri="{63B3BB69-23CF-44E3-9099-C40C66FF867C}">
              <a14:compatExt xmlns:a14="http://schemas.microsoft.com/office/drawing/2010/main" spid="_x0000_s120899"/>
            </a:ext>
            <a:ext uri="{FF2B5EF4-FFF2-40B4-BE49-F238E27FC236}">
              <a16:creationId xmlns:a16="http://schemas.microsoft.com/office/drawing/2014/main" id="{00000000-0008-0000-0300-000043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00" name="Control 68" hidden="1">
          <a:extLst>
            <a:ext uri="{63B3BB69-23CF-44E3-9099-C40C66FF867C}">
              <a14:compatExt xmlns:a14="http://schemas.microsoft.com/office/drawing/2010/main" spid="_x0000_s120900"/>
            </a:ext>
            <a:ext uri="{FF2B5EF4-FFF2-40B4-BE49-F238E27FC236}">
              <a16:creationId xmlns:a16="http://schemas.microsoft.com/office/drawing/2014/main" id="{00000000-0008-0000-0300-000044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01" name="Control 69" hidden="1">
          <a:extLst>
            <a:ext uri="{63B3BB69-23CF-44E3-9099-C40C66FF867C}">
              <a14:compatExt xmlns:a14="http://schemas.microsoft.com/office/drawing/2010/main" spid="_x0000_s120901"/>
            </a:ext>
            <a:ext uri="{FF2B5EF4-FFF2-40B4-BE49-F238E27FC236}">
              <a16:creationId xmlns:a16="http://schemas.microsoft.com/office/drawing/2014/main" id="{00000000-0008-0000-0300-000045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02" name="Control 70" hidden="1">
          <a:extLst>
            <a:ext uri="{63B3BB69-23CF-44E3-9099-C40C66FF867C}">
              <a14:compatExt xmlns:a14="http://schemas.microsoft.com/office/drawing/2010/main" spid="_x0000_s120902"/>
            </a:ext>
            <a:ext uri="{FF2B5EF4-FFF2-40B4-BE49-F238E27FC236}">
              <a16:creationId xmlns:a16="http://schemas.microsoft.com/office/drawing/2014/main" id="{00000000-0008-0000-0300-000046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903" name="Control 71" hidden="1">
          <a:extLst>
            <a:ext uri="{63B3BB69-23CF-44E3-9099-C40C66FF867C}">
              <a14:compatExt xmlns:a14="http://schemas.microsoft.com/office/drawing/2010/main" spid="_x0000_s120903"/>
            </a:ext>
            <a:ext uri="{FF2B5EF4-FFF2-40B4-BE49-F238E27FC236}">
              <a16:creationId xmlns:a16="http://schemas.microsoft.com/office/drawing/2014/main" id="{00000000-0008-0000-0300-000047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904" name="Control 72" hidden="1">
          <a:extLst>
            <a:ext uri="{63B3BB69-23CF-44E3-9099-C40C66FF867C}">
              <a14:compatExt xmlns:a14="http://schemas.microsoft.com/office/drawing/2010/main" spid="_x0000_s120904"/>
            </a:ext>
            <a:ext uri="{FF2B5EF4-FFF2-40B4-BE49-F238E27FC236}">
              <a16:creationId xmlns:a16="http://schemas.microsoft.com/office/drawing/2014/main" id="{00000000-0008-0000-0300-000048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sp macro="" textlink="">
      <xdr:nvSpPr>
        <xdr:cNvPr id="120905" name="Control 73" hidden="1">
          <a:extLst>
            <a:ext uri="{63B3BB69-23CF-44E3-9099-C40C66FF867C}">
              <a14:compatExt xmlns:a14="http://schemas.microsoft.com/office/drawing/2010/main" spid="_x0000_s120905"/>
            </a:ext>
            <a:ext uri="{FF2B5EF4-FFF2-40B4-BE49-F238E27FC236}">
              <a16:creationId xmlns:a16="http://schemas.microsoft.com/office/drawing/2014/main" id="{00000000-0008-0000-0300-000049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06" name="Control 74" hidden="1">
          <a:extLst>
            <a:ext uri="{63B3BB69-23CF-44E3-9099-C40C66FF867C}">
              <a14:compatExt xmlns:a14="http://schemas.microsoft.com/office/drawing/2010/main" spid="_x0000_s120906"/>
            </a:ext>
            <a:ext uri="{FF2B5EF4-FFF2-40B4-BE49-F238E27FC236}">
              <a16:creationId xmlns:a16="http://schemas.microsoft.com/office/drawing/2014/main" id="{00000000-0008-0000-0300-00004A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07" name="Control 75" hidden="1">
          <a:extLst>
            <a:ext uri="{63B3BB69-23CF-44E3-9099-C40C66FF867C}">
              <a14:compatExt xmlns:a14="http://schemas.microsoft.com/office/drawing/2010/main" spid="_x0000_s120907"/>
            </a:ext>
            <a:ext uri="{FF2B5EF4-FFF2-40B4-BE49-F238E27FC236}">
              <a16:creationId xmlns:a16="http://schemas.microsoft.com/office/drawing/2014/main" id="{00000000-0008-0000-0300-00004B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08" name="Control 76" hidden="1">
          <a:extLst>
            <a:ext uri="{63B3BB69-23CF-44E3-9099-C40C66FF867C}">
              <a14:compatExt xmlns:a14="http://schemas.microsoft.com/office/drawing/2010/main" spid="_x0000_s120908"/>
            </a:ext>
            <a:ext uri="{FF2B5EF4-FFF2-40B4-BE49-F238E27FC236}">
              <a16:creationId xmlns:a16="http://schemas.microsoft.com/office/drawing/2014/main" id="{00000000-0008-0000-0300-00004C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09" name="Control 77" hidden="1">
          <a:extLst>
            <a:ext uri="{63B3BB69-23CF-44E3-9099-C40C66FF867C}">
              <a14:compatExt xmlns:a14="http://schemas.microsoft.com/office/drawing/2010/main" spid="_x0000_s120909"/>
            </a:ext>
            <a:ext uri="{FF2B5EF4-FFF2-40B4-BE49-F238E27FC236}">
              <a16:creationId xmlns:a16="http://schemas.microsoft.com/office/drawing/2014/main" id="{00000000-0008-0000-0300-00004D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10" name="Control 78" hidden="1">
          <a:extLst>
            <a:ext uri="{63B3BB69-23CF-44E3-9099-C40C66FF867C}">
              <a14:compatExt xmlns:a14="http://schemas.microsoft.com/office/drawing/2010/main" spid="_x0000_s120910"/>
            </a:ext>
            <a:ext uri="{FF2B5EF4-FFF2-40B4-BE49-F238E27FC236}">
              <a16:creationId xmlns:a16="http://schemas.microsoft.com/office/drawing/2014/main" id="{00000000-0008-0000-0300-00004E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11" name="Control 79" hidden="1">
          <a:extLst>
            <a:ext uri="{63B3BB69-23CF-44E3-9099-C40C66FF867C}">
              <a14:compatExt xmlns:a14="http://schemas.microsoft.com/office/drawing/2010/main" spid="_x0000_s120911"/>
            </a:ext>
            <a:ext uri="{FF2B5EF4-FFF2-40B4-BE49-F238E27FC236}">
              <a16:creationId xmlns:a16="http://schemas.microsoft.com/office/drawing/2014/main" id="{00000000-0008-0000-0300-00004F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12" name="Control 80" hidden="1">
          <a:extLst>
            <a:ext uri="{63B3BB69-23CF-44E3-9099-C40C66FF867C}">
              <a14:compatExt xmlns:a14="http://schemas.microsoft.com/office/drawing/2010/main" spid="_x0000_s120912"/>
            </a:ext>
            <a:ext uri="{FF2B5EF4-FFF2-40B4-BE49-F238E27FC236}">
              <a16:creationId xmlns:a16="http://schemas.microsoft.com/office/drawing/2014/main" id="{00000000-0008-0000-0300-000050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13" name="Control 81" hidden="1">
          <a:extLst>
            <a:ext uri="{63B3BB69-23CF-44E3-9099-C40C66FF867C}">
              <a14:compatExt xmlns:a14="http://schemas.microsoft.com/office/drawing/2010/main" spid="_x0000_s120913"/>
            </a:ext>
            <a:ext uri="{FF2B5EF4-FFF2-40B4-BE49-F238E27FC236}">
              <a16:creationId xmlns:a16="http://schemas.microsoft.com/office/drawing/2014/main" id="{00000000-0008-0000-0300-000051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14" name="Control 82" hidden="1">
          <a:extLst>
            <a:ext uri="{63B3BB69-23CF-44E3-9099-C40C66FF867C}">
              <a14:compatExt xmlns:a14="http://schemas.microsoft.com/office/drawing/2010/main" spid="_x0000_s120914"/>
            </a:ext>
            <a:ext uri="{FF2B5EF4-FFF2-40B4-BE49-F238E27FC236}">
              <a16:creationId xmlns:a16="http://schemas.microsoft.com/office/drawing/2014/main" id="{00000000-0008-0000-0300-000052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15" name="Control 83" hidden="1">
          <a:extLst>
            <a:ext uri="{63B3BB69-23CF-44E3-9099-C40C66FF867C}">
              <a14:compatExt xmlns:a14="http://schemas.microsoft.com/office/drawing/2010/main" spid="_x0000_s120915"/>
            </a:ext>
            <a:ext uri="{FF2B5EF4-FFF2-40B4-BE49-F238E27FC236}">
              <a16:creationId xmlns:a16="http://schemas.microsoft.com/office/drawing/2014/main" id="{00000000-0008-0000-0300-000053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16" name="Control 84" hidden="1">
          <a:extLst>
            <a:ext uri="{63B3BB69-23CF-44E3-9099-C40C66FF867C}">
              <a14:compatExt xmlns:a14="http://schemas.microsoft.com/office/drawing/2010/main" spid="_x0000_s120916"/>
            </a:ext>
            <a:ext uri="{FF2B5EF4-FFF2-40B4-BE49-F238E27FC236}">
              <a16:creationId xmlns:a16="http://schemas.microsoft.com/office/drawing/2014/main" id="{00000000-0008-0000-0300-000054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917" name="Control 85" hidden="1">
          <a:extLst>
            <a:ext uri="{63B3BB69-23CF-44E3-9099-C40C66FF867C}">
              <a14:compatExt xmlns:a14="http://schemas.microsoft.com/office/drawing/2010/main" spid="_x0000_s120917"/>
            </a:ext>
            <a:ext uri="{FF2B5EF4-FFF2-40B4-BE49-F238E27FC236}">
              <a16:creationId xmlns:a16="http://schemas.microsoft.com/office/drawing/2014/main" id="{00000000-0008-0000-0300-000055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918" name="Control 86" hidden="1">
          <a:extLst>
            <a:ext uri="{63B3BB69-23CF-44E3-9099-C40C66FF867C}">
              <a14:compatExt xmlns:a14="http://schemas.microsoft.com/office/drawing/2010/main" spid="_x0000_s120918"/>
            </a:ext>
            <a:ext uri="{FF2B5EF4-FFF2-40B4-BE49-F238E27FC236}">
              <a16:creationId xmlns:a16="http://schemas.microsoft.com/office/drawing/2014/main" id="{00000000-0008-0000-0300-000056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sp macro="" textlink="">
      <xdr:nvSpPr>
        <xdr:cNvPr id="120919" name="Control 87" hidden="1">
          <a:extLst>
            <a:ext uri="{63B3BB69-23CF-44E3-9099-C40C66FF867C}">
              <a14:compatExt xmlns:a14="http://schemas.microsoft.com/office/drawing/2010/main" spid="_x0000_s120919"/>
            </a:ext>
            <a:ext uri="{FF2B5EF4-FFF2-40B4-BE49-F238E27FC236}">
              <a16:creationId xmlns:a16="http://schemas.microsoft.com/office/drawing/2014/main" id="{00000000-0008-0000-0300-000057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20" name="Control 88" hidden="1">
          <a:extLst>
            <a:ext uri="{63B3BB69-23CF-44E3-9099-C40C66FF867C}">
              <a14:compatExt xmlns:a14="http://schemas.microsoft.com/office/drawing/2010/main" spid="_x0000_s120920"/>
            </a:ext>
            <a:ext uri="{FF2B5EF4-FFF2-40B4-BE49-F238E27FC236}">
              <a16:creationId xmlns:a16="http://schemas.microsoft.com/office/drawing/2014/main" id="{00000000-0008-0000-0300-000058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21" name="Control 89" hidden="1">
          <a:extLst>
            <a:ext uri="{63B3BB69-23CF-44E3-9099-C40C66FF867C}">
              <a14:compatExt xmlns:a14="http://schemas.microsoft.com/office/drawing/2010/main" spid="_x0000_s120921"/>
            </a:ext>
            <a:ext uri="{FF2B5EF4-FFF2-40B4-BE49-F238E27FC236}">
              <a16:creationId xmlns:a16="http://schemas.microsoft.com/office/drawing/2014/main" id="{00000000-0008-0000-0300-000059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22" name="Control 90" hidden="1">
          <a:extLst>
            <a:ext uri="{63B3BB69-23CF-44E3-9099-C40C66FF867C}">
              <a14:compatExt xmlns:a14="http://schemas.microsoft.com/office/drawing/2010/main" spid="_x0000_s120922"/>
            </a:ext>
            <a:ext uri="{FF2B5EF4-FFF2-40B4-BE49-F238E27FC236}">
              <a16:creationId xmlns:a16="http://schemas.microsoft.com/office/drawing/2014/main" id="{00000000-0008-0000-0300-00005A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23" name="Control 91" hidden="1">
          <a:extLst>
            <a:ext uri="{63B3BB69-23CF-44E3-9099-C40C66FF867C}">
              <a14:compatExt xmlns:a14="http://schemas.microsoft.com/office/drawing/2010/main" spid="_x0000_s120923"/>
            </a:ext>
            <a:ext uri="{FF2B5EF4-FFF2-40B4-BE49-F238E27FC236}">
              <a16:creationId xmlns:a16="http://schemas.microsoft.com/office/drawing/2014/main" id="{00000000-0008-0000-0300-00005B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24" name="Control 92" hidden="1">
          <a:extLst>
            <a:ext uri="{63B3BB69-23CF-44E3-9099-C40C66FF867C}">
              <a14:compatExt xmlns:a14="http://schemas.microsoft.com/office/drawing/2010/main" spid="_x0000_s120924"/>
            </a:ext>
            <a:ext uri="{FF2B5EF4-FFF2-40B4-BE49-F238E27FC236}">
              <a16:creationId xmlns:a16="http://schemas.microsoft.com/office/drawing/2014/main" id="{00000000-0008-0000-0300-00005C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25" name="Control 93" hidden="1">
          <a:extLst>
            <a:ext uri="{63B3BB69-23CF-44E3-9099-C40C66FF867C}">
              <a14:compatExt xmlns:a14="http://schemas.microsoft.com/office/drawing/2010/main" spid="_x0000_s120925"/>
            </a:ext>
            <a:ext uri="{FF2B5EF4-FFF2-40B4-BE49-F238E27FC236}">
              <a16:creationId xmlns:a16="http://schemas.microsoft.com/office/drawing/2014/main" id="{00000000-0008-0000-0300-00005D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26" name="Control 94" hidden="1">
          <a:extLst>
            <a:ext uri="{63B3BB69-23CF-44E3-9099-C40C66FF867C}">
              <a14:compatExt xmlns:a14="http://schemas.microsoft.com/office/drawing/2010/main" spid="_x0000_s120926"/>
            </a:ext>
            <a:ext uri="{FF2B5EF4-FFF2-40B4-BE49-F238E27FC236}">
              <a16:creationId xmlns:a16="http://schemas.microsoft.com/office/drawing/2014/main" id="{00000000-0008-0000-0300-00005E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27" name="Control 95" hidden="1">
          <a:extLst>
            <a:ext uri="{63B3BB69-23CF-44E3-9099-C40C66FF867C}">
              <a14:compatExt xmlns:a14="http://schemas.microsoft.com/office/drawing/2010/main" spid="_x0000_s120927"/>
            </a:ext>
            <a:ext uri="{FF2B5EF4-FFF2-40B4-BE49-F238E27FC236}">
              <a16:creationId xmlns:a16="http://schemas.microsoft.com/office/drawing/2014/main" id="{00000000-0008-0000-0300-00005F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28" name="Control 96" hidden="1">
          <a:extLst>
            <a:ext uri="{63B3BB69-23CF-44E3-9099-C40C66FF867C}">
              <a14:compatExt xmlns:a14="http://schemas.microsoft.com/office/drawing/2010/main" spid="_x0000_s120928"/>
            </a:ext>
            <a:ext uri="{FF2B5EF4-FFF2-40B4-BE49-F238E27FC236}">
              <a16:creationId xmlns:a16="http://schemas.microsoft.com/office/drawing/2014/main" id="{00000000-0008-0000-0300-000060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29" name="Control 97" hidden="1">
          <a:extLst>
            <a:ext uri="{63B3BB69-23CF-44E3-9099-C40C66FF867C}">
              <a14:compatExt xmlns:a14="http://schemas.microsoft.com/office/drawing/2010/main" spid="_x0000_s120929"/>
            </a:ext>
            <a:ext uri="{FF2B5EF4-FFF2-40B4-BE49-F238E27FC236}">
              <a16:creationId xmlns:a16="http://schemas.microsoft.com/office/drawing/2014/main" id="{00000000-0008-0000-0300-000061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30" name="Control 98" hidden="1">
          <a:extLst>
            <a:ext uri="{63B3BB69-23CF-44E3-9099-C40C66FF867C}">
              <a14:compatExt xmlns:a14="http://schemas.microsoft.com/office/drawing/2010/main" spid="_x0000_s120930"/>
            </a:ext>
            <a:ext uri="{FF2B5EF4-FFF2-40B4-BE49-F238E27FC236}">
              <a16:creationId xmlns:a16="http://schemas.microsoft.com/office/drawing/2014/main" id="{00000000-0008-0000-0300-000062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931" name="Control 99" hidden="1">
          <a:extLst>
            <a:ext uri="{63B3BB69-23CF-44E3-9099-C40C66FF867C}">
              <a14:compatExt xmlns:a14="http://schemas.microsoft.com/office/drawing/2010/main" spid="_x0000_s120931"/>
            </a:ext>
            <a:ext uri="{FF2B5EF4-FFF2-40B4-BE49-F238E27FC236}">
              <a16:creationId xmlns:a16="http://schemas.microsoft.com/office/drawing/2014/main" id="{00000000-0008-0000-0300-000063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sp macro="" textlink="">
      <xdr:nvSpPr>
        <xdr:cNvPr id="120932" name="Control 100" hidden="1">
          <a:extLst>
            <a:ext uri="{63B3BB69-23CF-44E3-9099-C40C66FF867C}">
              <a14:compatExt xmlns:a14="http://schemas.microsoft.com/office/drawing/2010/main" spid="_x0000_s120932"/>
            </a:ext>
            <a:ext uri="{FF2B5EF4-FFF2-40B4-BE49-F238E27FC236}">
              <a16:creationId xmlns:a16="http://schemas.microsoft.com/office/drawing/2014/main" id="{00000000-0008-0000-0300-000064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sp macro="" textlink="">
      <xdr:nvSpPr>
        <xdr:cNvPr id="120933" name="Control 101" hidden="1">
          <a:extLst>
            <a:ext uri="{63B3BB69-23CF-44E3-9099-C40C66FF867C}">
              <a14:compatExt xmlns:a14="http://schemas.microsoft.com/office/drawing/2010/main" spid="_x0000_s120933"/>
            </a:ext>
            <a:ext uri="{FF2B5EF4-FFF2-40B4-BE49-F238E27FC236}">
              <a16:creationId xmlns:a16="http://schemas.microsoft.com/office/drawing/2014/main" id="{00000000-0008-0000-0300-000065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34" name="Control 102" hidden="1">
          <a:extLst>
            <a:ext uri="{63B3BB69-23CF-44E3-9099-C40C66FF867C}">
              <a14:compatExt xmlns:a14="http://schemas.microsoft.com/office/drawing/2010/main" spid="_x0000_s120934"/>
            </a:ext>
            <a:ext uri="{FF2B5EF4-FFF2-40B4-BE49-F238E27FC236}">
              <a16:creationId xmlns:a16="http://schemas.microsoft.com/office/drawing/2014/main" id="{00000000-0008-0000-0300-000066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35" name="Control 103" hidden="1">
          <a:extLst>
            <a:ext uri="{63B3BB69-23CF-44E3-9099-C40C66FF867C}">
              <a14:compatExt xmlns:a14="http://schemas.microsoft.com/office/drawing/2010/main" spid="_x0000_s120935"/>
            </a:ext>
            <a:ext uri="{FF2B5EF4-FFF2-40B4-BE49-F238E27FC236}">
              <a16:creationId xmlns:a16="http://schemas.microsoft.com/office/drawing/2014/main" id="{00000000-0008-0000-0300-000067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36" name="Control 104" hidden="1">
          <a:extLst>
            <a:ext uri="{63B3BB69-23CF-44E3-9099-C40C66FF867C}">
              <a14:compatExt xmlns:a14="http://schemas.microsoft.com/office/drawing/2010/main" spid="_x0000_s120936"/>
            </a:ext>
            <a:ext uri="{FF2B5EF4-FFF2-40B4-BE49-F238E27FC236}">
              <a16:creationId xmlns:a16="http://schemas.microsoft.com/office/drawing/2014/main" id="{00000000-0008-0000-0300-000068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37" name="Control 105" hidden="1">
          <a:extLst>
            <a:ext uri="{63B3BB69-23CF-44E3-9099-C40C66FF867C}">
              <a14:compatExt xmlns:a14="http://schemas.microsoft.com/office/drawing/2010/main" spid="_x0000_s120937"/>
            </a:ext>
            <a:ext uri="{FF2B5EF4-FFF2-40B4-BE49-F238E27FC236}">
              <a16:creationId xmlns:a16="http://schemas.microsoft.com/office/drawing/2014/main" id="{00000000-0008-0000-0300-000069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38" name="Control 106" hidden="1">
          <a:extLst>
            <a:ext uri="{63B3BB69-23CF-44E3-9099-C40C66FF867C}">
              <a14:compatExt xmlns:a14="http://schemas.microsoft.com/office/drawing/2010/main" spid="_x0000_s120938"/>
            </a:ext>
            <a:ext uri="{FF2B5EF4-FFF2-40B4-BE49-F238E27FC236}">
              <a16:creationId xmlns:a16="http://schemas.microsoft.com/office/drawing/2014/main" id="{00000000-0008-0000-0300-00006A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39" name="Control 107" hidden="1">
          <a:extLst>
            <a:ext uri="{63B3BB69-23CF-44E3-9099-C40C66FF867C}">
              <a14:compatExt xmlns:a14="http://schemas.microsoft.com/office/drawing/2010/main" spid="_x0000_s120939"/>
            </a:ext>
            <a:ext uri="{FF2B5EF4-FFF2-40B4-BE49-F238E27FC236}">
              <a16:creationId xmlns:a16="http://schemas.microsoft.com/office/drawing/2014/main" id="{00000000-0008-0000-0300-00006B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40" name="Control 108" hidden="1">
          <a:extLst>
            <a:ext uri="{63B3BB69-23CF-44E3-9099-C40C66FF867C}">
              <a14:compatExt xmlns:a14="http://schemas.microsoft.com/office/drawing/2010/main" spid="_x0000_s120940"/>
            </a:ext>
            <a:ext uri="{FF2B5EF4-FFF2-40B4-BE49-F238E27FC236}">
              <a16:creationId xmlns:a16="http://schemas.microsoft.com/office/drawing/2014/main" id="{00000000-0008-0000-0300-00006C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41" name="Control 109" hidden="1">
          <a:extLst>
            <a:ext uri="{63B3BB69-23CF-44E3-9099-C40C66FF867C}">
              <a14:compatExt xmlns:a14="http://schemas.microsoft.com/office/drawing/2010/main" spid="_x0000_s120941"/>
            </a:ext>
            <a:ext uri="{FF2B5EF4-FFF2-40B4-BE49-F238E27FC236}">
              <a16:creationId xmlns:a16="http://schemas.microsoft.com/office/drawing/2014/main" id="{00000000-0008-0000-0300-00006D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42" name="Control 110" hidden="1">
          <a:extLst>
            <a:ext uri="{63B3BB69-23CF-44E3-9099-C40C66FF867C}">
              <a14:compatExt xmlns:a14="http://schemas.microsoft.com/office/drawing/2010/main" spid="_x0000_s120942"/>
            </a:ext>
            <a:ext uri="{FF2B5EF4-FFF2-40B4-BE49-F238E27FC236}">
              <a16:creationId xmlns:a16="http://schemas.microsoft.com/office/drawing/2014/main" id="{00000000-0008-0000-0300-00006E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43" name="Control 111" hidden="1">
          <a:extLst>
            <a:ext uri="{63B3BB69-23CF-44E3-9099-C40C66FF867C}">
              <a14:compatExt xmlns:a14="http://schemas.microsoft.com/office/drawing/2010/main" spid="_x0000_s120943"/>
            </a:ext>
            <a:ext uri="{FF2B5EF4-FFF2-40B4-BE49-F238E27FC236}">
              <a16:creationId xmlns:a16="http://schemas.microsoft.com/office/drawing/2014/main" id="{00000000-0008-0000-0300-00006F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sp macro="" textlink="">
      <xdr:nvSpPr>
        <xdr:cNvPr id="120944" name="Control 112" hidden="1">
          <a:extLst>
            <a:ext uri="{63B3BB69-23CF-44E3-9099-C40C66FF867C}">
              <a14:compatExt xmlns:a14="http://schemas.microsoft.com/office/drawing/2010/main" spid="_x0000_s120944"/>
            </a:ext>
            <a:ext uri="{FF2B5EF4-FFF2-40B4-BE49-F238E27FC236}">
              <a16:creationId xmlns:a16="http://schemas.microsoft.com/office/drawing/2014/main" id="{00000000-0008-0000-0300-000070D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766D586B-A1FE-4FA1-BF52-AD5B9B5AC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917C8610-6027-46D0-B4C2-464358BA4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4" name="Picture 3" hidden="1">
          <a:extLst>
            <a:ext uri="{FF2B5EF4-FFF2-40B4-BE49-F238E27FC236}">
              <a16:creationId xmlns:a16="http://schemas.microsoft.com/office/drawing/2014/main" id="{92230FC1-B757-4F83-B258-583591C58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5" name="Picture 4" hidden="1">
          <a:extLst>
            <a:ext uri="{FF2B5EF4-FFF2-40B4-BE49-F238E27FC236}">
              <a16:creationId xmlns:a16="http://schemas.microsoft.com/office/drawing/2014/main" id="{4D4D2728-2E08-4328-862E-544C09C90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6" name="Picture 5" hidden="1">
          <a:extLst>
            <a:ext uri="{FF2B5EF4-FFF2-40B4-BE49-F238E27FC236}">
              <a16:creationId xmlns:a16="http://schemas.microsoft.com/office/drawing/2014/main" id="{CB7F353E-D339-4EE3-AC35-B770DD28D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7" name="Picture 6" hidden="1">
          <a:extLst>
            <a:ext uri="{FF2B5EF4-FFF2-40B4-BE49-F238E27FC236}">
              <a16:creationId xmlns:a16="http://schemas.microsoft.com/office/drawing/2014/main" id="{E3CDC092-570E-43BE-9C70-7BA614433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8" name="Picture 7" hidden="1">
          <a:extLst>
            <a:ext uri="{FF2B5EF4-FFF2-40B4-BE49-F238E27FC236}">
              <a16:creationId xmlns:a16="http://schemas.microsoft.com/office/drawing/2014/main" id="{52667D28-3663-49C3-A5B6-F128D8011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9" name="Picture 8" hidden="1">
          <a:extLst>
            <a:ext uri="{FF2B5EF4-FFF2-40B4-BE49-F238E27FC236}">
              <a16:creationId xmlns:a16="http://schemas.microsoft.com/office/drawing/2014/main" id="{1C658E41-DB63-4430-96A5-30CC9294F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0" name="Picture 9" hidden="1">
          <a:extLst>
            <a:ext uri="{FF2B5EF4-FFF2-40B4-BE49-F238E27FC236}">
              <a16:creationId xmlns:a16="http://schemas.microsoft.com/office/drawing/2014/main" id="{2B2BA955-AD6E-411F-8DF3-8ECADEF8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1" name="Picture 10" hidden="1">
          <a:extLst>
            <a:ext uri="{FF2B5EF4-FFF2-40B4-BE49-F238E27FC236}">
              <a16:creationId xmlns:a16="http://schemas.microsoft.com/office/drawing/2014/main" id="{C9BE7BC5-5398-4F6E-AAE7-C954157E1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" name="Picture 11" hidden="1">
          <a:extLst>
            <a:ext uri="{FF2B5EF4-FFF2-40B4-BE49-F238E27FC236}">
              <a16:creationId xmlns:a16="http://schemas.microsoft.com/office/drawing/2014/main" id="{402FA57C-9B8F-4B4C-A307-3CCDA47C2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3" name="Picture 12" hidden="1">
          <a:extLst>
            <a:ext uri="{FF2B5EF4-FFF2-40B4-BE49-F238E27FC236}">
              <a16:creationId xmlns:a16="http://schemas.microsoft.com/office/drawing/2014/main" id="{12C09A0A-437C-437A-809F-4DD07F9A0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4" name="Picture 13" hidden="1">
          <a:extLst>
            <a:ext uri="{FF2B5EF4-FFF2-40B4-BE49-F238E27FC236}">
              <a16:creationId xmlns:a16="http://schemas.microsoft.com/office/drawing/2014/main" id="{0F6D7501-7EDD-487D-85EA-71E75D1F0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5" name="Picture 14" hidden="1">
          <a:extLst>
            <a:ext uri="{FF2B5EF4-FFF2-40B4-BE49-F238E27FC236}">
              <a16:creationId xmlns:a16="http://schemas.microsoft.com/office/drawing/2014/main" id="{C7527C48-5084-4C2D-8A60-3BEE31EF5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6" name="Picture 15" hidden="1">
          <a:extLst>
            <a:ext uri="{FF2B5EF4-FFF2-40B4-BE49-F238E27FC236}">
              <a16:creationId xmlns:a16="http://schemas.microsoft.com/office/drawing/2014/main" id="{6D18F767-ACD0-4EDE-9205-3E72E5809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7" name="Picture 16" hidden="1">
          <a:extLst>
            <a:ext uri="{FF2B5EF4-FFF2-40B4-BE49-F238E27FC236}">
              <a16:creationId xmlns:a16="http://schemas.microsoft.com/office/drawing/2014/main" id="{4CE63832-4346-4D9E-8EB7-AB9DD8F2E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8" name="Picture 17" hidden="1">
          <a:extLst>
            <a:ext uri="{FF2B5EF4-FFF2-40B4-BE49-F238E27FC236}">
              <a16:creationId xmlns:a16="http://schemas.microsoft.com/office/drawing/2014/main" id="{364221E4-49D5-47AB-86D7-AFD889522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9" name="Picture 18" hidden="1">
          <a:extLst>
            <a:ext uri="{FF2B5EF4-FFF2-40B4-BE49-F238E27FC236}">
              <a16:creationId xmlns:a16="http://schemas.microsoft.com/office/drawing/2014/main" id="{969B0B67-5ADF-4A1C-9DAC-300BA60AC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20" name="Picture 19" hidden="1">
          <a:extLst>
            <a:ext uri="{FF2B5EF4-FFF2-40B4-BE49-F238E27FC236}">
              <a16:creationId xmlns:a16="http://schemas.microsoft.com/office/drawing/2014/main" id="{1A2D83C4-109D-4D99-981A-75ABEF56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21" name="Picture 20" hidden="1">
          <a:extLst>
            <a:ext uri="{FF2B5EF4-FFF2-40B4-BE49-F238E27FC236}">
              <a16:creationId xmlns:a16="http://schemas.microsoft.com/office/drawing/2014/main" id="{2EDE0A7A-739D-4508-8321-99CEBF139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22" name="Picture 21" hidden="1">
          <a:extLst>
            <a:ext uri="{FF2B5EF4-FFF2-40B4-BE49-F238E27FC236}">
              <a16:creationId xmlns:a16="http://schemas.microsoft.com/office/drawing/2014/main" id="{EDB13458-976D-4F6A-8786-2C1F6892C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23" name="Picture 22" hidden="1">
          <a:extLst>
            <a:ext uri="{FF2B5EF4-FFF2-40B4-BE49-F238E27FC236}">
              <a16:creationId xmlns:a16="http://schemas.microsoft.com/office/drawing/2014/main" id="{836DE57B-F23C-4588-B8ED-D87BD0FFB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24" name="Picture 23" hidden="1">
          <a:extLst>
            <a:ext uri="{FF2B5EF4-FFF2-40B4-BE49-F238E27FC236}">
              <a16:creationId xmlns:a16="http://schemas.microsoft.com/office/drawing/2014/main" id="{9D2DB947-F240-4EBE-ACD8-3BA953A51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25" name="Picture 24" hidden="1">
          <a:extLst>
            <a:ext uri="{FF2B5EF4-FFF2-40B4-BE49-F238E27FC236}">
              <a16:creationId xmlns:a16="http://schemas.microsoft.com/office/drawing/2014/main" id="{3AA11535-C4F1-4310-AA11-80A8622E5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26" name="Picture 25" hidden="1">
          <a:extLst>
            <a:ext uri="{FF2B5EF4-FFF2-40B4-BE49-F238E27FC236}">
              <a16:creationId xmlns:a16="http://schemas.microsoft.com/office/drawing/2014/main" id="{4A391303-9A57-42C9-82EC-DF3802801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27" name="Picture 26" hidden="1">
          <a:extLst>
            <a:ext uri="{FF2B5EF4-FFF2-40B4-BE49-F238E27FC236}">
              <a16:creationId xmlns:a16="http://schemas.microsoft.com/office/drawing/2014/main" id="{021660A0-7C77-4504-B038-57A772894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28" name="Picture 27" hidden="1">
          <a:extLst>
            <a:ext uri="{FF2B5EF4-FFF2-40B4-BE49-F238E27FC236}">
              <a16:creationId xmlns:a16="http://schemas.microsoft.com/office/drawing/2014/main" id="{0BA9529A-2006-40FD-8490-12DDB04B7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29" name="Picture 28" hidden="1">
          <a:extLst>
            <a:ext uri="{FF2B5EF4-FFF2-40B4-BE49-F238E27FC236}">
              <a16:creationId xmlns:a16="http://schemas.microsoft.com/office/drawing/2014/main" id="{BCF52C9D-E9FF-4601-858D-9FB0B3DEA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30" name="Picture 29" hidden="1">
          <a:extLst>
            <a:ext uri="{FF2B5EF4-FFF2-40B4-BE49-F238E27FC236}">
              <a16:creationId xmlns:a16="http://schemas.microsoft.com/office/drawing/2014/main" id="{E40411C4-6631-4518-ABD7-F71E69AB3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31" name="Picture 30" hidden="1">
          <a:extLst>
            <a:ext uri="{FF2B5EF4-FFF2-40B4-BE49-F238E27FC236}">
              <a16:creationId xmlns:a16="http://schemas.microsoft.com/office/drawing/2014/main" id="{080FEB61-D2B9-42F7-9925-CF85D3824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pic>
      <xdr:nvPicPr>
        <xdr:cNvPr id="120832" name="Picture 31" hidden="1">
          <a:extLst>
            <a:ext uri="{FF2B5EF4-FFF2-40B4-BE49-F238E27FC236}">
              <a16:creationId xmlns:a16="http://schemas.microsoft.com/office/drawing/2014/main" id="{49442FB8-121C-4668-984A-BEF8A15EE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45" name="Picture 32" hidden="1">
          <a:extLst>
            <a:ext uri="{FF2B5EF4-FFF2-40B4-BE49-F238E27FC236}">
              <a16:creationId xmlns:a16="http://schemas.microsoft.com/office/drawing/2014/main" id="{3E0B6EE8-3D27-4AF0-A4DD-A21C039E7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46" name="Picture 33" hidden="1">
          <a:extLst>
            <a:ext uri="{FF2B5EF4-FFF2-40B4-BE49-F238E27FC236}">
              <a16:creationId xmlns:a16="http://schemas.microsoft.com/office/drawing/2014/main" id="{F1136E94-ABCF-481B-B873-5B93BAE57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47" name="Picture 34" hidden="1">
          <a:extLst>
            <a:ext uri="{FF2B5EF4-FFF2-40B4-BE49-F238E27FC236}">
              <a16:creationId xmlns:a16="http://schemas.microsoft.com/office/drawing/2014/main" id="{508C3873-E146-4647-86FA-E14878EE6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48" name="Picture 35" hidden="1">
          <a:extLst>
            <a:ext uri="{FF2B5EF4-FFF2-40B4-BE49-F238E27FC236}">
              <a16:creationId xmlns:a16="http://schemas.microsoft.com/office/drawing/2014/main" id="{D23244BF-EBB0-44BC-9F0D-9417B7F2D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49" name="Picture 36" hidden="1">
          <a:extLst>
            <a:ext uri="{FF2B5EF4-FFF2-40B4-BE49-F238E27FC236}">
              <a16:creationId xmlns:a16="http://schemas.microsoft.com/office/drawing/2014/main" id="{37C844CD-D486-49A3-B19E-39722D05D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50" name="Picture 37" hidden="1">
          <a:extLst>
            <a:ext uri="{FF2B5EF4-FFF2-40B4-BE49-F238E27FC236}">
              <a16:creationId xmlns:a16="http://schemas.microsoft.com/office/drawing/2014/main" id="{AB8AF732-41E7-4FCC-BDE1-814ADB1EC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51" name="Picture 38" hidden="1">
          <a:extLst>
            <a:ext uri="{FF2B5EF4-FFF2-40B4-BE49-F238E27FC236}">
              <a16:creationId xmlns:a16="http://schemas.microsoft.com/office/drawing/2014/main" id="{6AEF7713-40AE-4FE9-AC5E-C8BA71DC1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52" name="Picture 39" hidden="1">
          <a:extLst>
            <a:ext uri="{FF2B5EF4-FFF2-40B4-BE49-F238E27FC236}">
              <a16:creationId xmlns:a16="http://schemas.microsoft.com/office/drawing/2014/main" id="{4F36050E-5D16-46B3-9A7C-EDDF11906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53" name="Picture 40" hidden="1">
          <a:extLst>
            <a:ext uri="{FF2B5EF4-FFF2-40B4-BE49-F238E27FC236}">
              <a16:creationId xmlns:a16="http://schemas.microsoft.com/office/drawing/2014/main" id="{EC1FEBA5-05C6-438C-913E-BE73D4683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54" name="Picture 41" hidden="1">
          <a:extLst>
            <a:ext uri="{FF2B5EF4-FFF2-40B4-BE49-F238E27FC236}">
              <a16:creationId xmlns:a16="http://schemas.microsoft.com/office/drawing/2014/main" id="{1A09BB5C-B23B-430E-AA29-0452EDD13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55" name="Picture 42" hidden="1">
          <a:extLst>
            <a:ext uri="{FF2B5EF4-FFF2-40B4-BE49-F238E27FC236}">
              <a16:creationId xmlns:a16="http://schemas.microsoft.com/office/drawing/2014/main" id="{4C59E9DD-8CB6-4566-84B3-F5A3E72F8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20956" name="Picture 43" hidden="1">
          <a:extLst>
            <a:ext uri="{FF2B5EF4-FFF2-40B4-BE49-F238E27FC236}">
              <a16:creationId xmlns:a16="http://schemas.microsoft.com/office/drawing/2014/main" id="{6C150782-C4CA-4063-AE2F-02D140CAA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20957" name="Picture 44" hidden="1">
          <a:extLst>
            <a:ext uri="{FF2B5EF4-FFF2-40B4-BE49-F238E27FC236}">
              <a16:creationId xmlns:a16="http://schemas.microsoft.com/office/drawing/2014/main" id="{888FE7F5-EA91-4EF8-9704-18BC0485E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pic>
      <xdr:nvPicPr>
        <xdr:cNvPr id="120958" name="Picture 45" hidden="1">
          <a:extLst>
            <a:ext uri="{FF2B5EF4-FFF2-40B4-BE49-F238E27FC236}">
              <a16:creationId xmlns:a16="http://schemas.microsoft.com/office/drawing/2014/main" id="{EC2FE421-51FE-4193-8729-D950E17E4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59" name="Picture 46" hidden="1">
          <a:extLst>
            <a:ext uri="{FF2B5EF4-FFF2-40B4-BE49-F238E27FC236}">
              <a16:creationId xmlns:a16="http://schemas.microsoft.com/office/drawing/2014/main" id="{5F41DF85-708F-4230-ADBD-B7530D54D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60" name="Picture 47" hidden="1">
          <a:extLst>
            <a:ext uri="{FF2B5EF4-FFF2-40B4-BE49-F238E27FC236}">
              <a16:creationId xmlns:a16="http://schemas.microsoft.com/office/drawing/2014/main" id="{6C7779C1-A325-4BEB-95B4-B1CD755FC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61" name="Picture 48" hidden="1">
          <a:extLst>
            <a:ext uri="{FF2B5EF4-FFF2-40B4-BE49-F238E27FC236}">
              <a16:creationId xmlns:a16="http://schemas.microsoft.com/office/drawing/2014/main" id="{AE71AA36-6003-4DA8-A9BA-40F8467F1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62" name="Picture 49" hidden="1">
          <a:extLst>
            <a:ext uri="{FF2B5EF4-FFF2-40B4-BE49-F238E27FC236}">
              <a16:creationId xmlns:a16="http://schemas.microsoft.com/office/drawing/2014/main" id="{7090E174-6277-4379-8F52-295747A41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63" name="Picture 50" hidden="1">
          <a:extLst>
            <a:ext uri="{FF2B5EF4-FFF2-40B4-BE49-F238E27FC236}">
              <a16:creationId xmlns:a16="http://schemas.microsoft.com/office/drawing/2014/main" id="{9F616D8B-E427-453E-AE67-4FDF0F116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64" name="Picture 51" hidden="1">
          <a:extLst>
            <a:ext uri="{FF2B5EF4-FFF2-40B4-BE49-F238E27FC236}">
              <a16:creationId xmlns:a16="http://schemas.microsoft.com/office/drawing/2014/main" id="{F350C2E3-5102-4240-9464-75529E8C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65" name="Picture 52" hidden="1">
          <a:extLst>
            <a:ext uri="{FF2B5EF4-FFF2-40B4-BE49-F238E27FC236}">
              <a16:creationId xmlns:a16="http://schemas.microsoft.com/office/drawing/2014/main" id="{151C2138-9E34-4365-B93D-F91E5FC15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66" name="Picture 53" hidden="1">
          <a:extLst>
            <a:ext uri="{FF2B5EF4-FFF2-40B4-BE49-F238E27FC236}">
              <a16:creationId xmlns:a16="http://schemas.microsoft.com/office/drawing/2014/main" id="{867361D8-C9F2-4886-BF2A-9C2AD58E6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67" name="Picture 54" hidden="1">
          <a:extLst>
            <a:ext uri="{FF2B5EF4-FFF2-40B4-BE49-F238E27FC236}">
              <a16:creationId xmlns:a16="http://schemas.microsoft.com/office/drawing/2014/main" id="{FE391D5F-E1EF-4E0C-9E56-31232D790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68" name="Picture 55" hidden="1">
          <a:extLst>
            <a:ext uri="{FF2B5EF4-FFF2-40B4-BE49-F238E27FC236}">
              <a16:creationId xmlns:a16="http://schemas.microsoft.com/office/drawing/2014/main" id="{47A00E6A-AEFA-45ED-8694-2D273B420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69" name="Picture 56" hidden="1">
          <a:extLst>
            <a:ext uri="{FF2B5EF4-FFF2-40B4-BE49-F238E27FC236}">
              <a16:creationId xmlns:a16="http://schemas.microsoft.com/office/drawing/2014/main" id="{FC4886A9-68DE-4FA3-96BC-766603537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20970" name="Picture 57" hidden="1">
          <a:extLst>
            <a:ext uri="{FF2B5EF4-FFF2-40B4-BE49-F238E27FC236}">
              <a16:creationId xmlns:a16="http://schemas.microsoft.com/office/drawing/2014/main" id="{34BDB4F0-7618-4E8F-96EF-89B686E82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20971" name="Picture 58" hidden="1">
          <a:extLst>
            <a:ext uri="{FF2B5EF4-FFF2-40B4-BE49-F238E27FC236}">
              <a16:creationId xmlns:a16="http://schemas.microsoft.com/office/drawing/2014/main" id="{B98D5327-29E9-418B-901A-CA092141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pic>
      <xdr:nvPicPr>
        <xdr:cNvPr id="120972" name="Picture 59" hidden="1">
          <a:extLst>
            <a:ext uri="{FF2B5EF4-FFF2-40B4-BE49-F238E27FC236}">
              <a16:creationId xmlns:a16="http://schemas.microsoft.com/office/drawing/2014/main" id="{89C20985-5F07-46FC-A19D-4428498C8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73" name="Picture 60" hidden="1">
          <a:extLst>
            <a:ext uri="{FF2B5EF4-FFF2-40B4-BE49-F238E27FC236}">
              <a16:creationId xmlns:a16="http://schemas.microsoft.com/office/drawing/2014/main" id="{5164FB03-95F8-4C62-A2E0-8F3A530E2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74" name="Picture 61" hidden="1">
          <a:extLst>
            <a:ext uri="{FF2B5EF4-FFF2-40B4-BE49-F238E27FC236}">
              <a16:creationId xmlns:a16="http://schemas.microsoft.com/office/drawing/2014/main" id="{59E11DE4-BF0F-4A3D-8070-3296C3C19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75" name="Picture 62" hidden="1">
          <a:extLst>
            <a:ext uri="{FF2B5EF4-FFF2-40B4-BE49-F238E27FC236}">
              <a16:creationId xmlns:a16="http://schemas.microsoft.com/office/drawing/2014/main" id="{4161E90D-EDE5-4C88-8BFC-C79625053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76" name="Picture 63" hidden="1">
          <a:extLst>
            <a:ext uri="{FF2B5EF4-FFF2-40B4-BE49-F238E27FC236}">
              <a16:creationId xmlns:a16="http://schemas.microsoft.com/office/drawing/2014/main" id="{138B2A47-306E-4819-B2EE-3BD0E1B3F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77" name="Picture 64" hidden="1">
          <a:extLst>
            <a:ext uri="{FF2B5EF4-FFF2-40B4-BE49-F238E27FC236}">
              <a16:creationId xmlns:a16="http://schemas.microsoft.com/office/drawing/2014/main" id="{B5EB83D1-BB4D-4684-9310-AA2799E9E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78" name="Picture 65" hidden="1">
          <a:extLst>
            <a:ext uri="{FF2B5EF4-FFF2-40B4-BE49-F238E27FC236}">
              <a16:creationId xmlns:a16="http://schemas.microsoft.com/office/drawing/2014/main" id="{1AD56D3C-F0CF-41EC-BFCF-249CEADA3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79" name="Picture 66" hidden="1">
          <a:extLst>
            <a:ext uri="{FF2B5EF4-FFF2-40B4-BE49-F238E27FC236}">
              <a16:creationId xmlns:a16="http://schemas.microsoft.com/office/drawing/2014/main" id="{57404341-9DB0-4AB4-B901-9B1667782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80" name="Picture 67" hidden="1">
          <a:extLst>
            <a:ext uri="{FF2B5EF4-FFF2-40B4-BE49-F238E27FC236}">
              <a16:creationId xmlns:a16="http://schemas.microsoft.com/office/drawing/2014/main" id="{7FA1B34B-1B26-4ADE-8294-91B408C3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81" name="Picture 68" hidden="1">
          <a:extLst>
            <a:ext uri="{FF2B5EF4-FFF2-40B4-BE49-F238E27FC236}">
              <a16:creationId xmlns:a16="http://schemas.microsoft.com/office/drawing/2014/main" id="{EB2347AE-6503-4BBB-B00A-A1167FB11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82" name="Picture 69" hidden="1">
          <a:extLst>
            <a:ext uri="{FF2B5EF4-FFF2-40B4-BE49-F238E27FC236}">
              <a16:creationId xmlns:a16="http://schemas.microsoft.com/office/drawing/2014/main" id="{E0479BC8-5C0F-4DAF-806C-F46B565B6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83" name="Picture 70" hidden="1">
          <a:extLst>
            <a:ext uri="{FF2B5EF4-FFF2-40B4-BE49-F238E27FC236}">
              <a16:creationId xmlns:a16="http://schemas.microsoft.com/office/drawing/2014/main" id="{A3D1E45D-97C9-4017-BD1C-41F9B64E3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20984" name="Picture 71" hidden="1">
          <a:extLst>
            <a:ext uri="{FF2B5EF4-FFF2-40B4-BE49-F238E27FC236}">
              <a16:creationId xmlns:a16="http://schemas.microsoft.com/office/drawing/2014/main" id="{3F41C7C4-B763-4F74-B028-AABF08473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20985" name="Picture 72" hidden="1">
          <a:extLst>
            <a:ext uri="{FF2B5EF4-FFF2-40B4-BE49-F238E27FC236}">
              <a16:creationId xmlns:a16="http://schemas.microsoft.com/office/drawing/2014/main" id="{516FD0AF-AFE0-438E-9E98-6FC211874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pic>
      <xdr:nvPicPr>
        <xdr:cNvPr id="120986" name="Picture 73" hidden="1">
          <a:extLst>
            <a:ext uri="{FF2B5EF4-FFF2-40B4-BE49-F238E27FC236}">
              <a16:creationId xmlns:a16="http://schemas.microsoft.com/office/drawing/2014/main" id="{1F273F22-B2FD-4776-BCCB-070C6B9E1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87" name="Picture 74" hidden="1">
          <a:extLst>
            <a:ext uri="{FF2B5EF4-FFF2-40B4-BE49-F238E27FC236}">
              <a16:creationId xmlns:a16="http://schemas.microsoft.com/office/drawing/2014/main" id="{E1CA8F19-91C8-426B-8F16-38830151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88" name="Picture 75" hidden="1">
          <a:extLst>
            <a:ext uri="{FF2B5EF4-FFF2-40B4-BE49-F238E27FC236}">
              <a16:creationId xmlns:a16="http://schemas.microsoft.com/office/drawing/2014/main" id="{E6EFA66A-823F-4F1C-B903-862888D9D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89" name="Picture 76" hidden="1">
          <a:extLst>
            <a:ext uri="{FF2B5EF4-FFF2-40B4-BE49-F238E27FC236}">
              <a16:creationId xmlns:a16="http://schemas.microsoft.com/office/drawing/2014/main" id="{164C4322-888C-481D-ADE6-120E156A2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90" name="Picture 77" hidden="1">
          <a:extLst>
            <a:ext uri="{FF2B5EF4-FFF2-40B4-BE49-F238E27FC236}">
              <a16:creationId xmlns:a16="http://schemas.microsoft.com/office/drawing/2014/main" id="{215D583C-1080-4899-AC9D-B599DA14A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91" name="Picture 78" hidden="1">
          <a:extLst>
            <a:ext uri="{FF2B5EF4-FFF2-40B4-BE49-F238E27FC236}">
              <a16:creationId xmlns:a16="http://schemas.microsoft.com/office/drawing/2014/main" id="{B78A78D3-2774-43E1-852D-1109CC65F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92" name="Picture 79" hidden="1">
          <a:extLst>
            <a:ext uri="{FF2B5EF4-FFF2-40B4-BE49-F238E27FC236}">
              <a16:creationId xmlns:a16="http://schemas.microsoft.com/office/drawing/2014/main" id="{6B07A444-46E4-443C-943B-2EFF882E0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93" name="Picture 80" hidden="1">
          <a:extLst>
            <a:ext uri="{FF2B5EF4-FFF2-40B4-BE49-F238E27FC236}">
              <a16:creationId xmlns:a16="http://schemas.microsoft.com/office/drawing/2014/main" id="{FF6F347F-00F7-4BA2-861B-8DD09460C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94" name="Picture 81" hidden="1">
          <a:extLst>
            <a:ext uri="{FF2B5EF4-FFF2-40B4-BE49-F238E27FC236}">
              <a16:creationId xmlns:a16="http://schemas.microsoft.com/office/drawing/2014/main" id="{8D24B339-D975-44AD-B56F-FE36ADA5E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95" name="Picture 82" hidden="1">
          <a:extLst>
            <a:ext uri="{FF2B5EF4-FFF2-40B4-BE49-F238E27FC236}">
              <a16:creationId xmlns:a16="http://schemas.microsoft.com/office/drawing/2014/main" id="{B0B19186-40F1-43F3-AF8C-4DA2901F1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96" name="Picture 83" hidden="1">
          <a:extLst>
            <a:ext uri="{FF2B5EF4-FFF2-40B4-BE49-F238E27FC236}">
              <a16:creationId xmlns:a16="http://schemas.microsoft.com/office/drawing/2014/main" id="{5D993251-0838-464C-94C6-E8A7044D7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0997" name="Picture 84" hidden="1">
          <a:extLst>
            <a:ext uri="{FF2B5EF4-FFF2-40B4-BE49-F238E27FC236}">
              <a16:creationId xmlns:a16="http://schemas.microsoft.com/office/drawing/2014/main" id="{7ABCD2D5-4FFD-4945-9D97-6E2352917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20998" name="Picture 85" hidden="1">
          <a:extLst>
            <a:ext uri="{FF2B5EF4-FFF2-40B4-BE49-F238E27FC236}">
              <a16:creationId xmlns:a16="http://schemas.microsoft.com/office/drawing/2014/main" id="{3B171FBC-7639-4D47-9B42-C053FB331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20999" name="Picture 86" hidden="1">
          <a:extLst>
            <a:ext uri="{FF2B5EF4-FFF2-40B4-BE49-F238E27FC236}">
              <a16:creationId xmlns:a16="http://schemas.microsoft.com/office/drawing/2014/main" id="{DB6BB4C2-E474-469B-B7A8-5414F4376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pic>
      <xdr:nvPicPr>
        <xdr:cNvPr id="121000" name="Picture 87" hidden="1">
          <a:extLst>
            <a:ext uri="{FF2B5EF4-FFF2-40B4-BE49-F238E27FC236}">
              <a16:creationId xmlns:a16="http://schemas.microsoft.com/office/drawing/2014/main" id="{0BD57533-75E3-4A10-BE2B-F167EE4A2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01" name="Picture 88" hidden="1">
          <a:extLst>
            <a:ext uri="{FF2B5EF4-FFF2-40B4-BE49-F238E27FC236}">
              <a16:creationId xmlns:a16="http://schemas.microsoft.com/office/drawing/2014/main" id="{B8B82A8C-39F9-4A3A-9B99-F82A0A474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02" name="Picture 89" hidden="1">
          <a:extLst>
            <a:ext uri="{FF2B5EF4-FFF2-40B4-BE49-F238E27FC236}">
              <a16:creationId xmlns:a16="http://schemas.microsoft.com/office/drawing/2014/main" id="{9C0A84BC-7C08-483C-A7CA-B169917B9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03" name="Picture 90" hidden="1">
          <a:extLst>
            <a:ext uri="{FF2B5EF4-FFF2-40B4-BE49-F238E27FC236}">
              <a16:creationId xmlns:a16="http://schemas.microsoft.com/office/drawing/2014/main" id="{E018E15D-673C-4AE6-9443-3DDB38978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04" name="Picture 91" hidden="1">
          <a:extLst>
            <a:ext uri="{FF2B5EF4-FFF2-40B4-BE49-F238E27FC236}">
              <a16:creationId xmlns:a16="http://schemas.microsoft.com/office/drawing/2014/main" id="{AD06610F-ED3B-4C93-9A9E-0624E573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05" name="Picture 92" hidden="1">
          <a:extLst>
            <a:ext uri="{FF2B5EF4-FFF2-40B4-BE49-F238E27FC236}">
              <a16:creationId xmlns:a16="http://schemas.microsoft.com/office/drawing/2014/main" id="{EDAAC889-CFF3-4F6D-A64F-D1250E25D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06" name="Picture 93" hidden="1">
          <a:extLst>
            <a:ext uri="{FF2B5EF4-FFF2-40B4-BE49-F238E27FC236}">
              <a16:creationId xmlns:a16="http://schemas.microsoft.com/office/drawing/2014/main" id="{1B9E2D84-3A30-40D4-B5B9-F5873059A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07" name="Picture 94" hidden="1">
          <a:extLst>
            <a:ext uri="{FF2B5EF4-FFF2-40B4-BE49-F238E27FC236}">
              <a16:creationId xmlns:a16="http://schemas.microsoft.com/office/drawing/2014/main" id="{E666AF07-C260-4E5A-9BCB-0366FAE6C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08" name="Picture 95" hidden="1">
          <a:extLst>
            <a:ext uri="{FF2B5EF4-FFF2-40B4-BE49-F238E27FC236}">
              <a16:creationId xmlns:a16="http://schemas.microsoft.com/office/drawing/2014/main" id="{77D20121-9A8B-4341-9836-E4B9CA1C2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09" name="Picture 96" hidden="1">
          <a:extLst>
            <a:ext uri="{FF2B5EF4-FFF2-40B4-BE49-F238E27FC236}">
              <a16:creationId xmlns:a16="http://schemas.microsoft.com/office/drawing/2014/main" id="{23748938-AD50-4F56-B994-417B645F9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10" name="Picture 97" hidden="1">
          <a:extLst>
            <a:ext uri="{FF2B5EF4-FFF2-40B4-BE49-F238E27FC236}">
              <a16:creationId xmlns:a16="http://schemas.microsoft.com/office/drawing/2014/main" id="{BF79BDE2-6CE2-4494-A0AA-6D2B6A40C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11" name="Picture 98" hidden="1">
          <a:extLst>
            <a:ext uri="{FF2B5EF4-FFF2-40B4-BE49-F238E27FC236}">
              <a16:creationId xmlns:a16="http://schemas.microsoft.com/office/drawing/2014/main" id="{AE843106-A8FC-4CB1-AE81-9F8A00406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21012" name="Picture 99" hidden="1">
          <a:extLst>
            <a:ext uri="{FF2B5EF4-FFF2-40B4-BE49-F238E27FC236}">
              <a16:creationId xmlns:a16="http://schemas.microsoft.com/office/drawing/2014/main" id="{91A41CAA-D550-444A-B03D-962A86C52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123825</xdr:colOff>
      <xdr:row>2</xdr:row>
      <xdr:rowOff>0</xdr:rowOff>
    </xdr:to>
    <xdr:pic>
      <xdr:nvPicPr>
        <xdr:cNvPr id="121013" name="Picture 100" hidden="1">
          <a:extLst>
            <a:ext uri="{FF2B5EF4-FFF2-40B4-BE49-F238E27FC236}">
              <a16:creationId xmlns:a16="http://schemas.microsoft.com/office/drawing/2014/main" id="{BAE73BA1-7DFE-481B-9C06-D4A87C559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638175</xdr:colOff>
      <xdr:row>1</xdr:row>
      <xdr:rowOff>0</xdr:rowOff>
    </xdr:from>
    <xdr:to>
      <xdr:col>2</xdr:col>
      <xdr:colOff>762000</xdr:colOff>
      <xdr:row>2</xdr:row>
      <xdr:rowOff>0</xdr:rowOff>
    </xdr:to>
    <xdr:pic>
      <xdr:nvPicPr>
        <xdr:cNvPr id="121014" name="Picture 101" hidden="1">
          <a:extLst>
            <a:ext uri="{FF2B5EF4-FFF2-40B4-BE49-F238E27FC236}">
              <a16:creationId xmlns:a16="http://schemas.microsoft.com/office/drawing/2014/main" id="{560A5FD8-2DA7-498F-A9FA-04DE5C937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15" name="Picture 102" hidden="1">
          <a:extLst>
            <a:ext uri="{FF2B5EF4-FFF2-40B4-BE49-F238E27FC236}">
              <a16:creationId xmlns:a16="http://schemas.microsoft.com/office/drawing/2014/main" id="{79D8EB0E-D64D-4A99-8C5A-0E4114B18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16" name="Picture 103" hidden="1">
          <a:extLst>
            <a:ext uri="{FF2B5EF4-FFF2-40B4-BE49-F238E27FC236}">
              <a16:creationId xmlns:a16="http://schemas.microsoft.com/office/drawing/2014/main" id="{AC5BC18A-AD25-4234-87B5-1A41C94D5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17" name="Picture 104" hidden="1">
          <a:extLst>
            <a:ext uri="{FF2B5EF4-FFF2-40B4-BE49-F238E27FC236}">
              <a16:creationId xmlns:a16="http://schemas.microsoft.com/office/drawing/2014/main" id="{59276FB7-1E26-47D9-AD66-44071E808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18" name="Picture 105" hidden="1">
          <a:extLst>
            <a:ext uri="{FF2B5EF4-FFF2-40B4-BE49-F238E27FC236}">
              <a16:creationId xmlns:a16="http://schemas.microsoft.com/office/drawing/2014/main" id="{16019AC8-0776-4A73-9F8E-E5206AD13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19" name="Picture 106" hidden="1">
          <a:extLst>
            <a:ext uri="{FF2B5EF4-FFF2-40B4-BE49-F238E27FC236}">
              <a16:creationId xmlns:a16="http://schemas.microsoft.com/office/drawing/2014/main" id="{0D8E0861-8C74-45D5-9CA6-4B4D2A86B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20" name="Picture 107" hidden="1">
          <a:extLst>
            <a:ext uri="{FF2B5EF4-FFF2-40B4-BE49-F238E27FC236}">
              <a16:creationId xmlns:a16="http://schemas.microsoft.com/office/drawing/2014/main" id="{9E9855B0-4D6D-4093-B636-CD56D3560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21" name="Picture 108" hidden="1">
          <a:extLst>
            <a:ext uri="{FF2B5EF4-FFF2-40B4-BE49-F238E27FC236}">
              <a16:creationId xmlns:a16="http://schemas.microsoft.com/office/drawing/2014/main" id="{DB929832-7E24-4868-925F-DC9C19C78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22" name="Picture 109" hidden="1">
          <a:extLst>
            <a:ext uri="{FF2B5EF4-FFF2-40B4-BE49-F238E27FC236}">
              <a16:creationId xmlns:a16="http://schemas.microsoft.com/office/drawing/2014/main" id="{8C17E122-0E98-475F-A3E6-B253B8C92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23" name="Picture 110" hidden="1">
          <a:extLst>
            <a:ext uri="{FF2B5EF4-FFF2-40B4-BE49-F238E27FC236}">
              <a16:creationId xmlns:a16="http://schemas.microsoft.com/office/drawing/2014/main" id="{50585F8B-168E-4CC7-8C04-D02873E12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24" name="Picture 111" hidden="1">
          <a:extLst>
            <a:ext uri="{FF2B5EF4-FFF2-40B4-BE49-F238E27FC236}">
              <a16:creationId xmlns:a16="http://schemas.microsoft.com/office/drawing/2014/main" id="{91C16B95-42A8-4B41-8F45-025E046CE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819150</xdr:colOff>
      <xdr:row>2</xdr:row>
      <xdr:rowOff>0</xdr:rowOff>
    </xdr:to>
    <xdr:pic>
      <xdr:nvPicPr>
        <xdr:cNvPr id="121025" name="Picture 112" hidden="1">
          <a:extLst>
            <a:ext uri="{FF2B5EF4-FFF2-40B4-BE49-F238E27FC236}">
              <a16:creationId xmlns:a16="http://schemas.microsoft.com/office/drawing/2014/main" id="{66D87A85-F687-4681-A523-734DD5CE8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"/>
          <a:ext cx="8191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219075</xdr:colOff>
      <xdr:row>2</xdr:row>
      <xdr:rowOff>19050</xdr:rowOff>
    </xdr:to>
    <xdr:sp macro="" textlink="">
      <xdr:nvSpPr>
        <xdr:cNvPr id="38927" name="Control 15" hidden="1">
          <a:extLst>
            <a:ext uri="{63B3BB69-23CF-44E3-9099-C40C66FF867C}">
              <a14:compatExt xmlns:a14="http://schemas.microsoft.com/office/drawing/2010/main" spid="_x0000_s38927"/>
            </a:ext>
            <a:ext uri="{FF2B5EF4-FFF2-40B4-BE49-F238E27FC236}">
              <a16:creationId xmlns:a16="http://schemas.microsoft.com/office/drawing/2014/main" id="{00000000-0008-0000-0500-00000F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219075</xdr:colOff>
      <xdr:row>2</xdr:row>
      <xdr:rowOff>19050</xdr:rowOff>
    </xdr:to>
    <xdr:sp macro="" textlink="">
      <xdr:nvSpPr>
        <xdr:cNvPr id="38928" name="Control 16" hidden="1">
          <a:extLst>
            <a:ext uri="{63B3BB69-23CF-44E3-9099-C40C66FF867C}">
              <a14:compatExt xmlns:a14="http://schemas.microsoft.com/office/drawing/2010/main" spid="_x0000_s38928"/>
            </a:ext>
            <a:ext uri="{FF2B5EF4-FFF2-40B4-BE49-F238E27FC236}">
              <a16:creationId xmlns:a16="http://schemas.microsoft.com/office/drawing/2014/main" id="{00000000-0008-0000-0500-000010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29" name="Control 17" hidden="1">
          <a:extLst>
            <a:ext uri="{63B3BB69-23CF-44E3-9099-C40C66FF867C}">
              <a14:compatExt xmlns:a14="http://schemas.microsoft.com/office/drawing/2010/main" spid="_x0000_s38929"/>
            </a:ext>
            <a:ext uri="{FF2B5EF4-FFF2-40B4-BE49-F238E27FC236}">
              <a16:creationId xmlns:a16="http://schemas.microsoft.com/office/drawing/2014/main" id="{00000000-0008-0000-0500-000011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30" name="Control 18" hidden="1">
          <a:extLst>
            <a:ext uri="{63B3BB69-23CF-44E3-9099-C40C66FF867C}">
              <a14:compatExt xmlns:a14="http://schemas.microsoft.com/office/drawing/2010/main" spid="_x0000_s38930"/>
            </a:ext>
            <a:ext uri="{FF2B5EF4-FFF2-40B4-BE49-F238E27FC236}">
              <a16:creationId xmlns:a16="http://schemas.microsoft.com/office/drawing/2014/main" id="{00000000-0008-0000-0500-000012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31" name="Control 19" hidden="1">
          <a:extLst>
            <a:ext uri="{63B3BB69-23CF-44E3-9099-C40C66FF867C}">
              <a14:compatExt xmlns:a14="http://schemas.microsoft.com/office/drawing/2010/main" spid="_x0000_s38931"/>
            </a:ext>
            <a:ext uri="{FF2B5EF4-FFF2-40B4-BE49-F238E27FC236}">
              <a16:creationId xmlns:a16="http://schemas.microsoft.com/office/drawing/2014/main" id="{00000000-0008-0000-0500-000013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32" name="Control 20" hidden="1">
          <a:extLst>
            <a:ext uri="{63B3BB69-23CF-44E3-9099-C40C66FF867C}">
              <a14:compatExt xmlns:a14="http://schemas.microsoft.com/office/drawing/2010/main" spid="_x0000_s38932"/>
            </a:ext>
            <a:ext uri="{FF2B5EF4-FFF2-40B4-BE49-F238E27FC236}">
              <a16:creationId xmlns:a16="http://schemas.microsoft.com/office/drawing/2014/main" id="{00000000-0008-0000-0500-000014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33" name="Control 21" hidden="1">
          <a:extLst>
            <a:ext uri="{63B3BB69-23CF-44E3-9099-C40C66FF867C}">
              <a14:compatExt xmlns:a14="http://schemas.microsoft.com/office/drawing/2010/main" spid="_x0000_s38933"/>
            </a:ext>
            <a:ext uri="{FF2B5EF4-FFF2-40B4-BE49-F238E27FC236}">
              <a16:creationId xmlns:a16="http://schemas.microsoft.com/office/drawing/2014/main" id="{00000000-0008-0000-0500-000015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34" name="Control 22" hidden="1">
          <a:extLst>
            <a:ext uri="{63B3BB69-23CF-44E3-9099-C40C66FF867C}">
              <a14:compatExt xmlns:a14="http://schemas.microsoft.com/office/drawing/2010/main" spid="_x0000_s38934"/>
            </a:ext>
            <a:ext uri="{FF2B5EF4-FFF2-40B4-BE49-F238E27FC236}">
              <a16:creationId xmlns:a16="http://schemas.microsoft.com/office/drawing/2014/main" id="{00000000-0008-0000-0500-000016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35" name="Control 23" hidden="1">
          <a:extLst>
            <a:ext uri="{63B3BB69-23CF-44E3-9099-C40C66FF867C}">
              <a14:compatExt xmlns:a14="http://schemas.microsoft.com/office/drawing/2010/main" spid="_x0000_s38935"/>
            </a:ext>
            <a:ext uri="{FF2B5EF4-FFF2-40B4-BE49-F238E27FC236}">
              <a16:creationId xmlns:a16="http://schemas.microsoft.com/office/drawing/2014/main" id="{00000000-0008-0000-0500-000017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36" name="Control 24" hidden="1">
          <a:extLst>
            <a:ext uri="{63B3BB69-23CF-44E3-9099-C40C66FF867C}">
              <a14:compatExt xmlns:a14="http://schemas.microsoft.com/office/drawing/2010/main" spid="_x0000_s38936"/>
            </a:ext>
            <a:ext uri="{FF2B5EF4-FFF2-40B4-BE49-F238E27FC236}">
              <a16:creationId xmlns:a16="http://schemas.microsoft.com/office/drawing/2014/main" id="{00000000-0008-0000-0500-000018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37" name="Control 25" hidden="1">
          <a:extLst>
            <a:ext uri="{63B3BB69-23CF-44E3-9099-C40C66FF867C}">
              <a14:compatExt xmlns:a14="http://schemas.microsoft.com/office/drawing/2010/main" spid="_x0000_s38937"/>
            </a:ext>
            <a:ext uri="{FF2B5EF4-FFF2-40B4-BE49-F238E27FC236}">
              <a16:creationId xmlns:a16="http://schemas.microsoft.com/office/drawing/2014/main" id="{00000000-0008-0000-0500-000019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38" name="Control 26" hidden="1">
          <a:extLst>
            <a:ext uri="{63B3BB69-23CF-44E3-9099-C40C66FF867C}">
              <a14:compatExt xmlns:a14="http://schemas.microsoft.com/office/drawing/2010/main" spid="_x0000_s38938"/>
            </a:ext>
            <a:ext uri="{FF2B5EF4-FFF2-40B4-BE49-F238E27FC236}">
              <a16:creationId xmlns:a16="http://schemas.microsoft.com/office/drawing/2014/main" id="{00000000-0008-0000-0500-00001A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39" name="Control 27" hidden="1">
          <a:extLst>
            <a:ext uri="{63B3BB69-23CF-44E3-9099-C40C66FF867C}">
              <a14:compatExt xmlns:a14="http://schemas.microsoft.com/office/drawing/2010/main" spid="_x0000_s38939"/>
            </a:ext>
            <a:ext uri="{FF2B5EF4-FFF2-40B4-BE49-F238E27FC236}">
              <a16:creationId xmlns:a16="http://schemas.microsoft.com/office/drawing/2014/main" id="{00000000-0008-0000-0500-00001B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sp macro="" textlink="">
      <xdr:nvSpPr>
        <xdr:cNvPr id="38940" name="Control 28" hidden="1">
          <a:extLst>
            <a:ext uri="{63B3BB69-23CF-44E3-9099-C40C66FF867C}">
              <a14:compatExt xmlns:a14="http://schemas.microsoft.com/office/drawing/2010/main" spid="_x0000_s38940"/>
            </a:ext>
            <a:ext uri="{FF2B5EF4-FFF2-40B4-BE49-F238E27FC236}">
              <a16:creationId xmlns:a16="http://schemas.microsoft.com/office/drawing/2014/main" id="{00000000-0008-0000-0500-00001C9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219075</xdr:colOff>
      <xdr:row>2</xdr:row>
      <xdr:rowOff>19050</xdr:rowOff>
    </xdr:to>
    <xdr:pic>
      <xdr:nvPicPr>
        <xdr:cNvPr id="2" name="Picture 15" hidden="1">
          <a:extLst>
            <a:ext uri="{FF2B5EF4-FFF2-40B4-BE49-F238E27FC236}">
              <a16:creationId xmlns:a16="http://schemas.microsoft.com/office/drawing/2014/main" id="{0624E036-DBAA-4E8C-A3B5-8BC538431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219075</xdr:colOff>
      <xdr:row>2</xdr:row>
      <xdr:rowOff>19050</xdr:rowOff>
    </xdr:to>
    <xdr:pic>
      <xdr:nvPicPr>
        <xdr:cNvPr id="3" name="Picture 16" hidden="1">
          <a:extLst>
            <a:ext uri="{FF2B5EF4-FFF2-40B4-BE49-F238E27FC236}">
              <a16:creationId xmlns:a16="http://schemas.microsoft.com/office/drawing/2014/main" id="{DF83FD6B-8378-448C-847C-066B735FF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4" name="Picture 17" hidden="1">
          <a:extLst>
            <a:ext uri="{FF2B5EF4-FFF2-40B4-BE49-F238E27FC236}">
              <a16:creationId xmlns:a16="http://schemas.microsoft.com/office/drawing/2014/main" id="{CAF379B1-95E2-44A9-BB9A-742E0213B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5" name="Picture 18" hidden="1">
          <a:extLst>
            <a:ext uri="{FF2B5EF4-FFF2-40B4-BE49-F238E27FC236}">
              <a16:creationId xmlns:a16="http://schemas.microsoft.com/office/drawing/2014/main" id="{19748930-F4DF-49D5-9B0E-2EDE9A3B9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6" name="Picture 19" hidden="1">
          <a:extLst>
            <a:ext uri="{FF2B5EF4-FFF2-40B4-BE49-F238E27FC236}">
              <a16:creationId xmlns:a16="http://schemas.microsoft.com/office/drawing/2014/main" id="{B574934B-70B2-4A1E-A545-0D86C6BFA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7" name="Picture 20" hidden="1">
          <a:extLst>
            <a:ext uri="{FF2B5EF4-FFF2-40B4-BE49-F238E27FC236}">
              <a16:creationId xmlns:a16="http://schemas.microsoft.com/office/drawing/2014/main" id="{F0BE71DB-176C-4596-B624-72C65811E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8" name="Picture 21" hidden="1">
          <a:extLst>
            <a:ext uri="{FF2B5EF4-FFF2-40B4-BE49-F238E27FC236}">
              <a16:creationId xmlns:a16="http://schemas.microsoft.com/office/drawing/2014/main" id="{A924B066-E50C-4151-9005-0E541DAEF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9" name="Picture 22" hidden="1">
          <a:extLst>
            <a:ext uri="{FF2B5EF4-FFF2-40B4-BE49-F238E27FC236}">
              <a16:creationId xmlns:a16="http://schemas.microsoft.com/office/drawing/2014/main" id="{3C9E54FC-D813-4486-9E86-D14CF5B64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10" name="Picture 23" hidden="1">
          <a:extLst>
            <a:ext uri="{FF2B5EF4-FFF2-40B4-BE49-F238E27FC236}">
              <a16:creationId xmlns:a16="http://schemas.microsoft.com/office/drawing/2014/main" id="{49AAE1C6-D60E-4A90-9E30-FF2C729F3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11" name="Picture 24" hidden="1">
          <a:extLst>
            <a:ext uri="{FF2B5EF4-FFF2-40B4-BE49-F238E27FC236}">
              <a16:creationId xmlns:a16="http://schemas.microsoft.com/office/drawing/2014/main" id="{53A44690-7CD1-4D2F-A8F2-2F3898204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12" name="Picture 25" hidden="1">
          <a:extLst>
            <a:ext uri="{FF2B5EF4-FFF2-40B4-BE49-F238E27FC236}">
              <a16:creationId xmlns:a16="http://schemas.microsoft.com/office/drawing/2014/main" id="{092E4BBF-0309-4A77-AB95-D013BC83B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13" name="Picture 26" hidden="1">
          <a:extLst>
            <a:ext uri="{FF2B5EF4-FFF2-40B4-BE49-F238E27FC236}">
              <a16:creationId xmlns:a16="http://schemas.microsoft.com/office/drawing/2014/main" id="{4E957F09-DA41-4ADA-8C1E-AA33CEEBE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14" name="Picture 27" hidden="1">
          <a:extLst>
            <a:ext uri="{FF2B5EF4-FFF2-40B4-BE49-F238E27FC236}">
              <a16:creationId xmlns:a16="http://schemas.microsoft.com/office/drawing/2014/main" id="{2BB3CC2F-76C0-40D9-85B8-8240E209A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914400</xdr:colOff>
      <xdr:row>2</xdr:row>
      <xdr:rowOff>19050</xdr:rowOff>
    </xdr:to>
    <xdr:pic>
      <xdr:nvPicPr>
        <xdr:cNvPr id="15" name="Picture 28" hidden="1">
          <a:extLst>
            <a:ext uri="{FF2B5EF4-FFF2-40B4-BE49-F238E27FC236}">
              <a16:creationId xmlns:a16="http://schemas.microsoft.com/office/drawing/2014/main" id="{CDA1971E-1875-42D7-9C17-B355A7C6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095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8</xdr:col>
      <xdr:colOff>638175</xdr:colOff>
      <xdr:row>18</xdr:row>
      <xdr:rowOff>152400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58A7902-D725-428B-B0B2-73D9F2D2B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0"/>
          <a:ext cx="5991225" cy="3924300"/>
        </a:xfrm>
        <a:prstGeom prst="rect">
          <a:avLst/>
        </a:prstGeom>
      </xdr:spPr>
    </xdr:pic>
    <xdr:clientData/>
  </xdr:twoCellAnchor>
  <xdr:twoCellAnchor editAs="oneCell">
    <xdr:from>
      <xdr:col>8</xdr:col>
      <xdr:colOff>673875</xdr:colOff>
      <xdr:row>0</xdr:row>
      <xdr:rowOff>7125</xdr:rowOff>
    </xdr:from>
    <xdr:to>
      <xdr:col>18</xdr:col>
      <xdr:colOff>550050</xdr:colOff>
      <xdr:row>26</xdr:row>
      <xdr:rowOff>130950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1A5CC3D-F1CB-4B53-A729-E57223B10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0275" y="7125"/>
          <a:ext cx="6734175" cy="557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lmac\01_&#44288;&#47532;\&#51312;&#45804;&#52397;&#51077;&#52272;\2023&#51077;&#52272;\2023&#51077;&#52272;&#45936;&#51060;&#5355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lmac\01_&#44288;&#47532;\&#51312;&#45804;&#52397;&#51077;&#52272;\20221023&#51077;&#52272;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kdate"/>
      <sheetName val="성능평가"/>
      <sheetName val="충남"/>
      <sheetName val="인천"/>
      <sheetName val="전국"/>
      <sheetName val="천안시"/>
      <sheetName val="LH 결과"/>
      <sheetName val="수행능력평가"/>
      <sheetName val="입찰검색 "/>
      <sheetName val="Sheet2"/>
    </sheetNames>
    <sheetDataSet>
      <sheetData sheetId="0"/>
      <sheetData sheetId="1">
        <row r="7">
          <cell r="E7" t="str">
            <v>20230822102 - 00</v>
          </cell>
          <cell r="F7" t="str">
            <v xml:space="preserve">건축분야 건설공사 안전점검 수행기관 지정 공고[㈜디바이스이엔지 천안 요방리 공장 신축공사] </v>
          </cell>
          <cell r="H7">
            <v>44927</v>
          </cell>
          <cell r="L7">
            <v>3928500</v>
          </cell>
        </row>
        <row r="8">
          <cell r="E8" t="str">
            <v>20230821485 - 01</v>
          </cell>
          <cell r="F8" t="str">
            <v>계룡시 금암동 종교시설 신축공사 안전점검 수행기관 지정 공고 (정정공고</v>
          </cell>
          <cell r="H8">
            <v>44927</v>
          </cell>
          <cell r="L8">
            <v>14400000</v>
          </cell>
        </row>
        <row r="9">
          <cell r="E9" t="str">
            <v xml:space="preserve">보령시 </v>
          </cell>
          <cell r="F9" t="str">
            <v xml:space="preserve"> [원도심 도시재생 어울림센터 신축공사]정기안전점검 수행기관 지정 공고</v>
          </cell>
          <cell r="H9">
            <v>44927</v>
          </cell>
          <cell r="M9">
            <v>22883000</v>
          </cell>
          <cell r="P9">
            <v>0</v>
          </cell>
          <cell r="W9">
            <v>1.00112</v>
          </cell>
        </row>
        <row r="10">
          <cell r="E10" t="str">
            <v xml:space="preserve">20221242048-00 </v>
          </cell>
          <cell r="F10" t="str">
            <v>대우재경로당 외 3개소 내진성능평가용역</v>
          </cell>
          <cell r="H10">
            <v>44927</v>
          </cell>
          <cell r="L10">
            <v>61020000</v>
          </cell>
          <cell r="M10">
            <v>0.88</v>
          </cell>
        </row>
        <row r="11">
          <cell r="E11" t="str">
            <v>인천북부교육지원청</v>
          </cell>
          <cell r="F11" t="str">
            <v xml:space="preserve">부평고등학교 그린스마트 미래학교 개축공사 안전점검 수행기관 </v>
          </cell>
          <cell r="H11">
            <v>44936</v>
          </cell>
          <cell r="L11">
            <v>11624000</v>
          </cell>
          <cell r="M11">
            <v>0.88</v>
          </cell>
          <cell r="P11">
            <v>10816300</v>
          </cell>
          <cell r="W11">
            <v>1.0573999999999999</v>
          </cell>
          <cell r="AC11">
            <v>0.93051199999999989</v>
          </cell>
        </row>
        <row r="12">
          <cell r="E12" t="str">
            <v>부평구</v>
          </cell>
          <cell r="F12" t="str">
            <v>인천광역시 부평구 청천동 422</v>
          </cell>
          <cell r="H12">
            <v>44937</v>
          </cell>
          <cell r="L12">
            <v>449700000</v>
          </cell>
          <cell r="M12">
            <v>0.87744999999999995</v>
          </cell>
          <cell r="P12">
            <v>395734000</v>
          </cell>
          <cell r="W12">
            <v>1.0028999999999999</v>
          </cell>
        </row>
        <row r="13">
          <cell r="E13" t="str">
            <v>20230103183 - 00</v>
          </cell>
          <cell r="F13" t="str">
            <v xml:space="preserve">외산초등학교 교사동 내진성능평가 용역 (긴급공고) </v>
          </cell>
          <cell r="H13">
            <v>44937</v>
          </cell>
          <cell r="L13">
            <v>57585000</v>
          </cell>
          <cell r="M13">
            <v>0.88</v>
          </cell>
        </row>
        <row r="14">
          <cell r="E14" t="str">
            <v>20230103102 - 00</v>
          </cell>
          <cell r="F14" t="str">
            <v xml:space="preserve">세도중학교 교사동 내진성능평가용역 (긴급공고) </v>
          </cell>
          <cell r="H14">
            <v>44937</v>
          </cell>
          <cell r="L14">
            <v>59778000</v>
          </cell>
          <cell r="M14">
            <v>0.88</v>
          </cell>
        </row>
        <row r="15">
          <cell r="E15" t="str">
            <v>20230107547 - 00</v>
          </cell>
          <cell r="F15" t="str">
            <v xml:space="preserve">청양고등학교 교사동 내진성능평가용역 </v>
          </cell>
          <cell r="H15">
            <v>44937</v>
          </cell>
          <cell r="L15">
            <v>36064000</v>
          </cell>
          <cell r="M15">
            <v>0.88</v>
          </cell>
        </row>
        <row r="16">
          <cell r="E16" t="str">
            <v>20230108652 - 00</v>
          </cell>
          <cell r="F16" t="str">
            <v xml:space="preserve">천성중학교 내진성능평가 용역 (긴급공고) </v>
          </cell>
          <cell r="H16">
            <v>44942</v>
          </cell>
          <cell r="L16">
            <v>49000000</v>
          </cell>
          <cell r="M16">
            <v>0.88</v>
          </cell>
          <cell r="P16">
            <v>47044000</v>
          </cell>
          <cell r="W16">
            <v>1.091</v>
          </cell>
        </row>
        <row r="17">
          <cell r="E17" t="str">
            <v>20230105565 - 00</v>
          </cell>
          <cell r="F17" t="str">
            <v xml:space="preserve">건축분야 건설공사 안전점검 수행기관 지정 공고[ 제1종근린생활시설 신축공사] </v>
          </cell>
          <cell r="H17">
            <v>44942</v>
          </cell>
          <cell r="L17">
            <v>14550000</v>
          </cell>
          <cell r="M17">
            <v>0.88</v>
          </cell>
          <cell r="P17">
            <v>12846000</v>
          </cell>
          <cell r="W17">
            <v>1.00329</v>
          </cell>
        </row>
        <row r="18">
          <cell r="F18" t="str">
            <v>한들구역 BL16-2 한들타워-1 근린생활시설 신축공사</v>
          </cell>
          <cell r="H18">
            <v>44942</v>
          </cell>
          <cell r="L18">
            <v>40400000</v>
          </cell>
          <cell r="M18">
            <v>0.88</v>
          </cell>
          <cell r="P18">
            <v>35627240</v>
          </cell>
          <cell r="W18">
            <v>1.0021139999999999</v>
          </cell>
          <cell r="Z18">
            <v>32388400</v>
          </cell>
          <cell r="AA18">
            <v>3238840</v>
          </cell>
          <cell r="AB18">
            <v>35627240</v>
          </cell>
        </row>
        <row r="19">
          <cell r="F19" t="str">
            <v>한들구역 BL16-1 근린생활시설 신축공사</v>
          </cell>
          <cell r="H19">
            <v>44942</v>
          </cell>
          <cell r="L19">
            <v>28050000</v>
          </cell>
          <cell r="M19">
            <v>0.88</v>
          </cell>
          <cell r="P19">
            <v>24736800</v>
          </cell>
          <cell r="W19">
            <v>1.0021139999999999</v>
          </cell>
          <cell r="Z19">
            <v>22488000</v>
          </cell>
          <cell r="AA19">
            <v>2248800</v>
          </cell>
          <cell r="AB19">
            <v>24736800</v>
          </cell>
        </row>
        <row r="20">
          <cell r="E20" t="str">
            <v>20230113906 - 00</v>
          </cell>
          <cell r="F20" t="str">
            <v xml:space="preserve">홍산 형방청 정밀안전진단용역 </v>
          </cell>
          <cell r="H20">
            <v>44942</v>
          </cell>
          <cell r="I20">
            <v>44945</v>
          </cell>
          <cell r="L20">
            <v>49500000</v>
          </cell>
          <cell r="AA20">
            <v>0</v>
          </cell>
          <cell r="AB20">
            <v>0</v>
          </cell>
        </row>
        <row r="21">
          <cell r="E21" t="str">
            <v>20230107459 - 00</v>
          </cell>
          <cell r="F21" t="str">
            <v xml:space="preserve">건축분야 건설공사 안전점검 수행기관 지정 공고[북천안 미라지 물류센타 신축공사] </v>
          </cell>
          <cell r="H21">
            <v>44943</v>
          </cell>
          <cell r="L21">
            <v>3880000</v>
          </cell>
          <cell r="M21">
            <v>0.88</v>
          </cell>
          <cell r="P21">
            <v>3424000</v>
          </cell>
          <cell r="W21">
            <v>1.0027699999999999</v>
          </cell>
          <cell r="AA21">
            <v>0</v>
          </cell>
          <cell r="AB21">
            <v>0</v>
          </cell>
        </row>
        <row r="22">
          <cell r="E22" t="str">
            <v xml:space="preserve">남동구 28번 </v>
          </cell>
          <cell r="F22" t="str">
            <v>간석동 189-2 외 1필지 공동주택 신축공사</v>
          </cell>
          <cell r="H22">
            <v>44944</v>
          </cell>
          <cell r="L22">
            <v>8961000</v>
          </cell>
          <cell r="M22">
            <v>0.88</v>
          </cell>
          <cell r="P22">
            <v>7901500</v>
          </cell>
          <cell r="W22">
            <v>1.002</v>
          </cell>
          <cell r="AA22">
            <v>0</v>
          </cell>
          <cell r="AB22">
            <v>0</v>
          </cell>
        </row>
        <row r="23">
          <cell r="E23" t="str">
            <v xml:space="preserve">인천광역시 11번 </v>
          </cell>
          <cell r="F23" t="str">
            <v>송도동 117-88번지 단독주택 신축공사</v>
          </cell>
          <cell r="H23">
            <v>44945</v>
          </cell>
          <cell r="L23">
            <v>4400000</v>
          </cell>
          <cell r="M23">
            <v>0.88</v>
          </cell>
          <cell r="P23">
            <v>3880800</v>
          </cell>
          <cell r="W23">
            <v>1.0023</v>
          </cell>
          <cell r="Z23">
            <v>3528000</v>
          </cell>
          <cell r="AA23">
            <v>352800</v>
          </cell>
          <cell r="AB23">
            <v>3880800</v>
          </cell>
        </row>
        <row r="24">
          <cell r="E24" t="str">
            <v xml:space="preserve">인천광역시 12번 </v>
          </cell>
          <cell r="F24" t="str">
            <v>싸토리우스 송도 캠퍼스 신축공사</v>
          </cell>
          <cell r="H24">
            <v>44945</v>
          </cell>
          <cell r="L24">
            <v>257532000</v>
          </cell>
          <cell r="M24">
            <v>0.88</v>
          </cell>
          <cell r="P24">
            <v>227158800</v>
          </cell>
          <cell r="W24">
            <v>1.002345</v>
          </cell>
          <cell r="Z24">
            <v>206508000</v>
          </cell>
          <cell r="AA24">
            <v>20650800</v>
          </cell>
          <cell r="AB24">
            <v>227158800</v>
          </cell>
        </row>
        <row r="25">
          <cell r="E25" t="str">
            <v xml:space="preserve">인천광역시 13번 </v>
          </cell>
          <cell r="F25" t="str">
            <v>송도동 117-172번지 단독주택 신축공사</v>
          </cell>
          <cell r="H25">
            <v>44945</v>
          </cell>
          <cell r="L25">
            <v>4400000</v>
          </cell>
          <cell r="M25">
            <v>0.88</v>
          </cell>
          <cell r="P25">
            <v>3876400</v>
          </cell>
          <cell r="W25">
            <v>1.0011699999999999</v>
          </cell>
          <cell r="Z25">
            <v>3524000</v>
          </cell>
          <cell r="AA25">
            <v>352400</v>
          </cell>
          <cell r="AB25">
            <v>3876400</v>
          </cell>
        </row>
        <row r="26">
          <cell r="E26" t="str">
            <v>20230111955 - 00</v>
          </cell>
          <cell r="F26" t="str">
            <v xml:space="preserve">건축분야 건설공사 안전점검 수행기관 지정 공고[천안 오룡동 주상복합 신축공사] </v>
          </cell>
          <cell r="H26">
            <v>44946</v>
          </cell>
          <cell r="L26">
            <v>104113405</v>
          </cell>
          <cell r="M26">
            <v>0.88</v>
          </cell>
          <cell r="P26">
            <v>91825000</v>
          </cell>
          <cell r="W26">
            <v>1.00224</v>
          </cell>
          <cell r="AA26">
            <v>0</v>
          </cell>
          <cell r="AB26">
            <v>0</v>
          </cell>
        </row>
        <row r="27">
          <cell r="E27" t="str">
            <v>20230113443 - 00</v>
          </cell>
          <cell r="F27" t="str">
            <v xml:space="preserve">건축분야 건설공사 안전점검 수행기관 지정 공고[천안 산정리 물류센터 신축공사] </v>
          </cell>
          <cell r="G27">
            <v>44946</v>
          </cell>
          <cell r="H27">
            <v>44951</v>
          </cell>
          <cell r="I27">
            <v>44951</v>
          </cell>
          <cell r="L27">
            <v>72317945.510000005</v>
          </cell>
          <cell r="M27">
            <v>0.88</v>
          </cell>
          <cell r="P27">
            <v>63711000</v>
          </cell>
          <cell r="W27">
            <v>1.00112</v>
          </cell>
          <cell r="AA27">
            <v>0</v>
          </cell>
          <cell r="AB27">
            <v>0</v>
          </cell>
        </row>
        <row r="28">
          <cell r="E28" t="str">
            <v>20230116503 - 00</v>
          </cell>
          <cell r="F28" t="str">
            <v xml:space="preserve">2023년도 내진성능평가 용역(남부권역) </v>
          </cell>
          <cell r="G28">
            <v>44944</v>
          </cell>
          <cell r="H28">
            <v>44951</v>
          </cell>
          <cell r="L28">
            <v>69303000</v>
          </cell>
        </row>
        <row r="29">
          <cell r="E29" t="str">
            <v>20230116515 - 00</v>
          </cell>
          <cell r="F29" t="str">
            <v xml:space="preserve">2023년도 내진성능평가 용역(북부권역) </v>
          </cell>
          <cell r="G29">
            <v>44944</v>
          </cell>
          <cell r="H29">
            <v>44951</v>
          </cell>
          <cell r="L29">
            <v>67916000</v>
          </cell>
        </row>
        <row r="30">
          <cell r="E30" t="str">
            <v>20230120992 - 00</v>
          </cell>
          <cell r="F30" t="str">
            <v xml:space="preserve">2023년 제3종시설물 지정 실태조사 용역 </v>
          </cell>
          <cell r="G30">
            <v>44944</v>
          </cell>
          <cell r="H30">
            <v>44951</v>
          </cell>
          <cell r="L30">
            <v>64395000</v>
          </cell>
        </row>
        <row r="31">
          <cell r="E31" t="str">
            <v>20230114649 - 00</v>
          </cell>
          <cell r="F31" t="str">
            <v xml:space="preserve">수촌초등학교 교사동 내진성능평가용역 </v>
          </cell>
          <cell r="G31">
            <v>44946</v>
          </cell>
          <cell r="H31">
            <v>44952</v>
          </cell>
          <cell r="L31">
            <v>54386000</v>
          </cell>
          <cell r="M31">
            <v>0.88</v>
          </cell>
          <cell r="P31">
            <v>50922700</v>
          </cell>
          <cell r="W31">
            <v>1.0640000000000001</v>
          </cell>
        </row>
        <row r="32">
          <cell r="E32" t="str">
            <v>20230116229 - 00</v>
          </cell>
          <cell r="F32" t="str">
            <v xml:space="preserve">의당초등학교 교사동 내진성능평가용역 </v>
          </cell>
          <cell r="G32">
            <v>44946</v>
          </cell>
          <cell r="H32">
            <v>44952</v>
          </cell>
          <cell r="L32">
            <v>38640000</v>
          </cell>
        </row>
        <row r="33">
          <cell r="E33" t="str">
            <v>20230114596 - 00</v>
          </cell>
          <cell r="F33" t="str">
            <v xml:space="preserve">경천초등학교 교사동 내진성능평가용역 </v>
          </cell>
          <cell r="G33">
            <v>44946</v>
          </cell>
          <cell r="H33">
            <v>44952</v>
          </cell>
          <cell r="L33">
            <v>40927000</v>
          </cell>
        </row>
        <row r="34">
          <cell r="E34" t="str">
            <v>남동구</v>
          </cell>
          <cell r="F34" t="str">
            <v>간석동 519-9 외 10필지</v>
          </cell>
          <cell r="H34">
            <v>44952</v>
          </cell>
          <cell r="L34">
            <v>20400000</v>
          </cell>
          <cell r="M34">
            <v>0.88</v>
          </cell>
          <cell r="P34">
            <v>17989700</v>
          </cell>
          <cell r="W34">
            <v>1.0021</v>
          </cell>
        </row>
        <row r="35">
          <cell r="E35" t="str">
            <v xml:space="preserve">20230117754 - 00 </v>
          </cell>
          <cell r="F35" t="str">
            <v xml:space="preserve">2023년도 내진성능평가 제3자 검증 용역(북부권역) </v>
          </cell>
          <cell r="G35">
            <v>44945</v>
          </cell>
          <cell r="H35">
            <v>44953</v>
          </cell>
          <cell r="L35">
            <v>17589000</v>
          </cell>
          <cell r="M35">
            <v>0.88</v>
          </cell>
          <cell r="P35">
            <v>15385500</v>
          </cell>
          <cell r="W35">
            <v>0.99399999999999999</v>
          </cell>
          <cell r="X35">
            <v>0.87472000000000005</v>
          </cell>
        </row>
        <row r="36">
          <cell r="E36" t="str">
            <v>20230117729 - 00</v>
          </cell>
          <cell r="F36" t="str">
            <v>2023년도 내진성능평가 제3자 검증 용역(남부권역)</v>
          </cell>
          <cell r="G36">
            <v>44945</v>
          </cell>
          <cell r="H36">
            <v>44953</v>
          </cell>
          <cell r="L36">
            <v>17237000</v>
          </cell>
          <cell r="M36">
            <v>0.88</v>
          </cell>
          <cell r="P36">
            <v>15080800</v>
          </cell>
          <cell r="W36">
            <v>0.99421000000000004</v>
          </cell>
          <cell r="X36">
            <v>0.87490480000000004</v>
          </cell>
        </row>
        <row r="37">
          <cell r="E37" t="str">
            <v>20230118740 - 00</v>
          </cell>
          <cell r="F37" t="str">
            <v>2023년도 제3종 시설물 정기안전점검(경기서부권역)</v>
          </cell>
          <cell r="G37">
            <v>44945</v>
          </cell>
          <cell r="H37">
            <v>44953</v>
          </cell>
          <cell r="L37">
            <v>64395000</v>
          </cell>
          <cell r="M37">
            <v>0.88</v>
          </cell>
        </row>
        <row r="38">
          <cell r="E38" t="str">
            <v>20230119260 - 00</v>
          </cell>
          <cell r="F38" t="str">
            <v>대정초등학교 외1교(신당초) 내진성능평가 용역</v>
          </cell>
          <cell r="G38">
            <v>44946</v>
          </cell>
          <cell r="H38">
            <v>44953</v>
          </cell>
          <cell r="L38">
            <v>59895000</v>
          </cell>
          <cell r="M38">
            <v>0.88</v>
          </cell>
          <cell r="X38">
            <v>0</v>
          </cell>
        </row>
        <row r="39">
          <cell r="E39" t="str">
            <v>20230120620 - 00</v>
          </cell>
          <cell r="F39" t="str">
            <v>인천산곡남초등학교 외 2교(인천한길초, 인천미산초) 내진성능평가용역</v>
          </cell>
          <cell r="G39">
            <v>44946</v>
          </cell>
          <cell r="H39">
            <v>44953</v>
          </cell>
          <cell r="L39">
            <v>109943000</v>
          </cell>
          <cell r="M39">
            <v>0.88</v>
          </cell>
          <cell r="P39">
            <v>106212000</v>
          </cell>
          <cell r="W39">
            <v>1.0978000000000001</v>
          </cell>
          <cell r="X39">
            <v>0.96606400000000014</v>
          </cell>
        </row>
        <row r="40">
          <cell r="E40" t="str">
            <v>20230121331 - 00</v>
          </cell>
          <cell r="F40" t="str">
            <v xml:space="preserve">삽교초등학교 1동교사 외 2개동 내진성능평가용역 </v>
          </cell>
          <cell r="G40">
            <v>44946</v>
          </cell>
          <cell r="H40">
            <v>44953</v>
          </cell>
          <cell r="L40">
            <v>84373000</v>
          </cell>
          <cell r="M40">
            <v>0.88</v>
          </cell>
          <cell r="X40">
            <v>0</v>
          </cell>
        </row>
        <row r="41">
          <cell r="E41" t="str">
            <v>20230121337 - 00</v>
          </cell>
          <cell r="F41" t="str">
            <v xml:space="preserve">삽교중학교 1동교사 외 2개동 내진성능평가용역  </v>
          </cell>
          <cell r="G41">
            <v>44946</v>
          </cell>
          <cell r="H41">
            <v>44953</v>
          </cell>
          <cell r="L41">
            <v>76321000</v>
          </cell>
          <cell r="M41">
            <v>0.88</v>
          </cell>
          <cell r="X41">
            <v>0</v>
          </cell>
        </row>
        <row r="42">
          <cell r="E42" t="str">
            <v>20230120465 - 00</v>
          </cell>
          <cell r="F42" t="str">
            <v>인천개흥초등학교 외 2교(인천금마초, 인천진산초) 내진성능평가용역</v>
          </cell>
          <cell r="G42">
            <v>44946</v>
          </cell>
          <cell r="H42">
            <v>44953</v>
          </cell>
          <cell r="L42">
            <v>106093000</v>
          </cell>
          <cell r="M42">
            <v>0.88</v>
          </cell>
          <cell r="P42">
            <v>101559000</v>
          </cell>
          <cell r="W42">
            <v>1.0878000000000001</v>
          </cell>
          <cell r="X42">
            <v>0.95726400000000011</v>
          </cell>
        </row>
        <row r="43">
          <cell r="E43" t="str">
            <v>20230118763 - 00</v>
          </cell>
          <cell r="F43" t="str">
            <v>2023년도 제3종 시설물 정기안전점검(경기남부권역) 10개소</v>
          </cell>
          <cell r="G43">
            <v>44946</v>
          </cell>
          <cell r="H43">
            <v>44953</v>
          </cell>
          <cell r="L43">
            <v>31212000</v>
          </cell>
        </row>
        <row r="44">
          <cell r="E44" t="str">
            <v>20230118749 - 00</v>
          </cell>
          <cell r="F44" t="str">
            <v xml:space="preserve">2023년도 제3종 시설물 정기안전점검(경기북부권역) </v>
          </cell>
          <cell r="G44">
            <v>44946</v>
          </cell>
          <cell r="H44">
            <v>44953</v>
          </cell>
          <cell r="L44">
            <v>26227000</v>
          </cell>
        </row>
        <row r="45">
          <cell r="E45" t="str">
            <v>20230118622 - 00</v>
          </cell>
          <cell r="F45" t="str">
            <v xml:space="preserve">공주고등학교 B관기숙사외 3동 내진성능평가용역 (긴급공고) </v>
          </cell>
          <cell r="G45">
            <v>44951</v>
          </cell>
          <cell r="H45">
            <v>44953</v>
          </cell>
          <cell r="L45">
            <v>103903000</v>
          </cell>
        </row>
        <row r="46">
          <cell r="E46" t="str">
            <v>20230118520 - 00</v>
          </cell>
          <cell r="F46" t="str">
            <v xml:space="preserve">봉황중학교 교사동 외 1동 내진성능평가용역 (긴급공고) </v>
          </cell>
          <cell r="G46">
            <v>44951</v>
          </cell>
          <cell r="H46">
            <v>44953</v>
          </cell>
          <cell r="L46">
            <v>75145000</v>
          </cell>
        </row>
        <row r="47">
          <cell r="E47" t="str">
            <v>20230120572 - 00</v>
          </cell>
          <cell r="F47" t="str">
            <v xml:space="preserve">홍성특수지원센터외 1동 내진성능평가 용역 (긴급공고) </v>
          </cell>
          <cell r="G47">
            <v>44951</v>
          </cell>
          <cell r="H47">
            <v>44956</v>
          </cell>
          <cell r="L47">
            <v>64123000</v>
          </cell>
          <cell r="M47">
            <v>0.88</v>
          </cell>
          <cell r="P47">
            <v>59644700</v>
          </cell>
          <cell r="W47">
            <v>1.0569999999999999</v>
          </cell>
        </row>
        <row r="48">
          <cell r="E48" t="str">
            <v>20230113741 - 00</v>
          </cell>
          <cell r="F48" t="str">
            <v xml:space="preserve">남포중학교 외 2교 내진성능평가용역 </v>
          </cell>
          <cell r="G48">
            <v>44951</v>
          </cell>
          <cell r="H48">
            <v>44956</v>
          </cell>
          <cell r="L48">
            <v>84821000</v>
          </cell>
          <cell r="M48">
            <v>0.88</v>
          </cell>
          <cell r="P48">
            <v>78897200</v>
          </cell>
          <cell r="W48">
            <v>1.0569999999999999</v>
          </cell>
        </row>
        <row r="49">
          <cell r="E49" t="str">
            <v>20230119743 - 00</v>
          </cell>
          <cell r="F49" t="str">
            <v xml:space="preserve">건축분야 건설공사 안전점검 수행기관 지정 공고[신방동 1904 오피스텔 신축공사] </v>
          </cell>
          <cell r="G49">
            <v>44951</v>
          </cell>
          <cell r="H49">
            <v>44956</v>
          </cell>
          <cell r="L49">
            <v>8730000</v>
          </cell>
          <cell r="M49">
            <v>0.88</v>
          </cell>
          <cell r="P49">
            <v>7701000</v>
          </cell>
          <cell r="W49">
            <v>1.00241</v>
          </cell>
        </row>
        <row r="50">
          <cell r="E50" t="str">
            <v>20230119832 - 00</v>
          </cell>
          <cell r="F50" t="str">
            <v>천북중학교 내진성능평가용역</v>
          </cell>
          <cell r="G50">
            <v>44951</v>
          </cell>
          <cell r="H50">
            <v>44956</v>
          </cell>
          <cell r="L50">
            <v>69865000</v>
          </cell>
          <cell r="M50">
            <v>0.88</v>
          </cell>
          <cell r="P50">
            <v>64985700</v>
          </cell>
          <cell r="W50">
            <v>1.0569999999999999</v>
          </cell>
        </row>
        <row r="51">
          <cell r="E51" t="str">
            <v>부평구</v>
          </cell>
          <cell r="F51" t="str">
            <v>인천광역시 부평구 부평동 636-9</v>
          </cell>
          <cell r="H51">
            <v>44956</v>
          </cell>
          <cell r="L51">
            <v>16900000</v>
          </cell>
          <cell r="M51">
            <v>0.88</v>
          </cell>
          <cell r="P51">
            <v>14908300</v>
          </cell>
          <cell r="W51">
            <v>1.0024500000000001</v>
          </cell>
          <cell r="Z51">
            <v>13553000</v>
          </cell>
          <cell r="AA51">
            <v>1355300</v>
          </cell>
          <cell r="AB51">
            <v>14908300</v>
          </cell>
        </row>
        <row r="52">
          <cell r="E52" t="str">
            <v>20230123889 - 00</v>
          </cell>
          <cell r="F52" t="str">
            <v xml:space="preserve">연수고 교사동 및 다목적동 내진성능평가용역 수의계약 견적제출 안내공고 </v>
          </cell>
          <cell r="G52">
            <v>44952</v>
          </cell>
          <cell r="H52">
            <v>44956</v>
          </cell>
          <cell r="L52">
            <v>60712000</v>
          </cell>
          <cell r="M52">
            <v>0.88</v>
          </cell>
          <cell r="P52">
            <v>56525400</v>
          </cell>
          <cell r="W52">
            <v>1.0580000000000001</v>
          </cell>
          <cell r="AA52">
            <v>0</v>
          </cell>
          <cell r="AB52">
            <v>0</v>
          </cell>
        </row>
        <row r="53">
          <cell r="E53" t="str">
            <v>20230123957 - 00</v>
          </cell>
          <cell r="F53" t="str">
            <v xml:space="preserve">인천여중 본관동 내진성능평가용역 수의계약 견적제출 안내공고 </v>
          </cell>
          <cell r="G53">
            <v>44952</v>
          </cell>
          <cell r="H53">
            <v>44957</v>
          </cell>
          <cell r="L53">
            <v>40311000</v>
          </cell>
          <cell r="M53">
            <v>0.88</v>
          </cell>
          <cell r="P53">
            <v>37531200</v>
          </cell>
          <cell r="W53">
            <v>1.0580000000000001</v>
          </cell>
          <cell r="Y53">
            <v>0.93104000000000009</v>
          </cell>
          <cell r="AA53">
            <v>0</v>
          </cell>
          <cell r="AB53">
            <v>0</v>
          </cell>
        </row>
        <row r="54">
          <cell r="E54" t="str">
            <v>20230121342 - 00</v>
          </cell>
          <cell r="F54" t="str">
            <v xml:space="preserve">서강화농협 내가주유소 신축공사 안전점검 수행기관 지정 공고 </v>
          </cell>
          <cell r="G54">
            <v>44953</v>
          </cell>
          <cell r="H54">
            <v>44957</v>
          </cell>
          <cell r="L54">
            <v>9603000</v>
          </cell>
          <cell r="M54">
            <v>0.88</v>
          </cell>
          <cell r="P54">
            <v>8484300</v>
          </cell>
          <cell r="W54">
            <v>1.00397</v>
          </cell>
          <cell r="Z54">
            <v>7712999.9999999991</v>
          </cell>
          <cell r="AA54">
            <v>771300</v>
          </cell>
          <cell r="AB54">
            <v>8484300</v>
          </cell>
        </row>
        <row r="55">
          <cell r="E55" t="str">
            <v>남동구</v>
          </cell>
          <cell r="F55" t="str">
            <v>고잔동 638-1번지</v>
          </cell>
          <cell r="H55">
            <v>44957</v>
          </cell>
          <cell r="L55">
            <v>2450000</v>
          </cell>
          <cell r="M55">
            <v>0.88</v>
          </cell>
          <cell r="P55">
            <v>2162000</v>
          </cell>
          <cell r="W55">
            <v>1.00241</v>
          </cell>
          <cell r="AA55">
            <v>0</v>
          </cell>
          <cell r="AB55">
            <v>0</v>
          </cell>
        </row>
        <row r="56">
          <cell r="E56" t="str">
            <v>20230123994 - 00</v>
          </cell>
          <cell r="F56" t="str">
            <v xml:space="preserve">바이오과학고 교사동 내진성능평가용역 수의계약 견적제출 안내공고 </v>
          </cell>
          <cell r="G56">
            <v>44953</v>
          </cell>
          <cell r="H56">
            <v>44958</v>
          </cell>
          <cell r="L56">
            <v>38194000</v>
          </cell>
          <cell r="M56">
            <v>0.88</v>
          </cell>
          <cell r="P56">
            <v>36225700</v>
          </cell>
          <cell r="W56">
            <v>1.0778000000000001</v>
          </cell>
          <cell r="AA56">
            <v>0</v>
          </cell>
          <cell r="AB56">
            <v>0</v>
          </cell>
        </row>
        <row r="57">
          <cell r="E57" t="str">
            <v>20230123977 - 00</v>
          </cell>
          <cell r="F57" t="str">
            <v xml:space="preserve">청량중학교 교사동 내진성능평가용역 수의계약 견적제출 안내공고 </v>
          </cell>
          <cell r="G57">
            <v>44953</v>
          </cell>
          <cell r="H57">
            <v>44958</v>
          </cell>
          <cell r="L57">
            <v>77784000</v>
          </cell>
          <cell r="M57">
            <v>0.88</v>
          </cell>
          <cell r="P57">
            <v>73775400</v>
          </cell>
          <cell r="W57">
            <v>1.0778000000000001</v>
          </cell>
          <cell r="AA57">
            <v>0</v>
          </cell>
          <cell r="AB57">
            <v>0</v>
          </cell>
        </row>
        <row r="58">
          <cell r="E58" t="str">
            <v>20230118698 - 00</v>
          </cell>
          <cell r="F58" t="str">
            <v xml:space="preserve">반포중학교외 2교 4개동 내진성능평가용역 (긴급공고) </v>
          </cell>
          <cell r="G58">
            <v>44956</v>
          </cell>
          <cell r="H58">
            <v>44958</v>
          </cell>
          <cell r="L58">
            <v>134944000</v>
          </cell>
          <cell r="M58">
            <v>0.88</v>
          </cell>
          <cell r="AA58">
            <v>0</v>
          </cell>
          <cell r="AB58">
            <v>0</v>
          </cell>
        </row>
        <row r="59">
          <cell r="E59" t="str">
            <v>20230127710 - 00</v>
          </cell>
          <cell r="F59" t="str">
            <v xml:space="preserve">우체국 내진성능평가 제3자검증 용역(공주 등 7국) </v>
          </cell>
          <cell r="G59">
            <v>44953</v>
          </cell>
          <cell r="H59">
            <v>44959</v>
          </cell>
          <cell r="L59">
            <v>24731000</v>
          </cell>
          <cell r="M59">
            <v>0.88</v>
          </cell>
          <cell r="P59">
            <v>23456500</v>
          </cell>
          <cell r="W59">
            <v>1.0778000000000001</v>
          </cell>
          <cell r="AA59">
            <v>0</v>
          </cell>
          <cell r="AB59">
            <v>0</v>
          </cell>
        </row>
        <row r="60">
          <cell r="E60" t="str">
            <v>20230127704 - 00</v>
          </cell>
          <cell r="F60" t="str">
            <v xml:space="preserve">우체국 내진성능평가 제3자검증 용역(안면 등 5국) </v>
          </cell>
          <cell r="G60">
            <v>44953</v>
          </cell>
          <cell r="H60">
            <v>44959</v>
          </cell>
          <cell r="L60">
            <v>17665000</v>
          </cell>
          <cell r="M60">
            <v>0.88</v>
          </cell>
          <cell r="P60">
            <v>16754700</v>
          </cell>
          <cell r="W60">
            <v>1.0778000000000001</v>
          </cell>
          <cell r="AB60" t="e">
            <v>#REF!</v>
          </cell>
        </row>
        <row r="61">
          <cell r="E61" t="str">
            <v>20230127699 - 00</v>
          </cell>
          <cell r="F61" t="str">
            <v xml:space="preserve">우체국 내진성능평가 용역(공주 등 7국) </v>
          </cell>
          <cell r="G61">
            <v>44953</v>
          </cell>
          <cell r="H61">
            <v>44959</v>
          </cell>
          <cell r="L61">
            <v>100055000</v>
          </cell>
          <cell r="M61">
            <v>0.88</v>
          </cell>
          <cell r="P61">
            <v>0</v>
          </cell>
          <cell r="AA61">
            <v>0</v>
          </cell>
          <cell r="AB61">
            <v>0</v>
          </cell>
        </row>
        <row r="62">
          <cell r="E62" t="str">
            <v>20230127693 - 00</v>
          </cell>
          <cell r="F62" t="str">
            <v xml:space="preserve">우체국 내진성능평가용역(안면 등 5국) </v>
          </cell>
          <cell r="G62">
            <v>44953</v>
          </cell>
          <cell r="H62">
            <v>44959</v>
          </cell>
          <cell r="L62">
            <v>72566000</v>
          </cell>
          <cell r="M62">
            <v>0.88</v>
          </cell>
          <cell r="AA62">
            <v>0</v>
          </cell>
          <cell r="AB62">
            <v>0</v>
          </cell>
        </row>
        <row r="63">
          <cell r="E63" t="str">
            <v>20230128138 - 00</v>
          </cell>
          <cell r="F63" t="str">
            <v xml:space="preserve">연무대기계공업고등학교 외 4교 정밀안전점검용역 </v>
          </cell>
          <cell r="G63">
            <v>44953</v>
          </cell>
          <cell r="H63">
            <v>44959</v>
          </cell>
          <cell r="L63">
            <v>36669000</v>
          </cell>
          <cell r="M63">
            <v>0.88</v>
          </cell>
          <cell r="AA63">
            <v>0</v>
          </cell>
          <cell r="AB63">
            <v>0</v>
          </cell>
        </row>
        <row r="64">
          <cell r="E64" t="str">
            <v>20230126854 - 00</v>
          </cell>
          <cell r="F64" t="str">
            <v xml:space="preserve">[가격입찰후 PQ]종합운동장 실내체육관 정밀안전진단 용역 (긴급공고) </v>
          </cell>
          <cell r="G64">
            <v>44957</v>
          </cell>
          <cell r="H64">
            <v>44959</v>
          </cell>
          <cell r="L64">
            <v>209700000</v>
          </cell>
          <cell r="AA64">
            <v>0</v>
          </cell>
          <cell r="AB64">
            <v>0</v>
          </cell>
        </row>
        <row r="65">
          <cell r="F65" t="str">
            <v>유한테크 유한책임회사 둔포공장 증축공사</v>
          </cell>
          <cell r="G65">
            <v>44959</v>
          </cell>
          <cell r="H65">
            <v>44959</v>
          </cell>
          <cell r="L65">
            <v>4000000</v>
          </cell>
          <cell r="M65">
            <v>0.88</v>
          </cell>
          <cell r="P65">
            <v>3534300</v>
          </cell>
          <cell r="W65">
            <v>1.0037799999999999</v>
          </cell>
          <cell r="Z65">
            <v>3212999.9999999995</v>
          </cell>
          <cell r="AA65">
            <v>321300</v>
          </cell>
          <cell r="AB65">
            <v>3534299.9999999995</v>
          </cell>
        </row>
        <row r="66">
          <cell r="E66" t="str">
            <v>20230129211 - 00</v>
          </cell>
          <cell r="F66" t="str">
            <v xml:space="preserve">병천초등학교 A동(충효관.),B동(본관교사) 내진성능평가용역 (긴급공고) </v>
          </cell>
          <cell r="G66">
            <v>44958</v>
          </cell>
          <cell r="H66">
            <v>44960</v>
          </cell>
          <cell r="L66">
            <v>60273000</v>
          </cell>
          <cell r="M66">
            <v>0.88</v>
          </cell>
          <cell r="P66">
            <v>53564300</v>
          </cell>
          <cell r="W66">
            <v>1.0098800000000001</v>
          </cell>
          <cell r="AA66">
            <v>0</v>
          </cell>
          <cell r="AB66">
            <v>0</v>
          </cell>
        </row>
        <row r="67">
          <cell r="E67" t="str">
            <v>20230122993 - 00</v>
          </cell>
          <cell r="F67" t="str">
            <v xml:space="preserve">강화고 외 1교(한국글로벌셰프고) 내진성능평가 용역 </v>
          </cell>
          <cell r="G67">
            <v>44953</v>
          </cell>
          <cell r="H67">
            <v>44963</v>
          </cell>
          <cell r="L67">
            <v>122291000</v>
          </cell>
          <cell r="M67">
            <v>0.87744999999999995</v>
          </cell>
          <cell r="P67">
            <v>115888000</v>
          </cell>
          <cell r="W67">
            <v>1.08</v>
          </cell>
          <cell r="X67">
            <v>0.94764599999999999</v>
          </cell>
          <cell r="AA67">
            <v>0</v>
          </cell>
          <cell r="AB67">
            <v>0</v>
          </cell>
        </row>
        <row r="68">
          <cell r="E68" t="str">
            <v>20230130939 - 00</v>
          </cell>
          <cell r="F68" t="str">
            <v>인천해사고 2023학년도 상하반기 제3종시설물 정기안전점검 용역</v>
          </cell>
          <cell r="G68">
            <v>44957</v>
          </cell>
          <cell r="H68">
            <v>44963</v>
          </cell>
          <cell r="L68">
            <v>15950000</v>
          </cell>
          <cell r="M68">
            <v>0.88</v>
          </cell>
          <cell r="AA68">
            <v>0</v>
          </cell>
          <cell r="AB68">
            <v>0</v>
          </cell>
        </row>
        <row r="69">
          <cell r="E69" t="str">
            <v>20230201281 - 00</v>
          </cell>
          <cell r="F69" t="str">
            <v xml:space="preserve">연무초등학교 가동교사 내진성능평가용역 </v>
          </cell>
          <cell r="G69">
            <v>44959</v>
          </cell>
          <cell r="H69">
            <v>44963</v>
          </cell>
          <cell r="L69">
            <v>37880000</v>
          </cell>
          <cell r="AA69">
            <v>0</v>
          </cell>
          <cell r="AB69">
            <v>0</v>
          </cell>
        </row>
        <row r="70">
          <cell r="E70" t="str">
            <v>부평구</v>
          </cell>
          <cell r="F70" t="str">
            <v>부평구 /인천광역시 부평구 청천동 190-43</v>
          </cell>
          <cell r="H70">
            <v>44963</v>
          </cell>
          <cell r="L70">
            <v>3000000</v>
          </cell>
          <cell r="M70">
            <v>0.88</v>
          </cell>
          <cell r="P70">
            <v>2912800</v>
          </cell>
          <cell r="W70">
            <v>1.0029999999999999</v>
          </cell>
          <cell r="Y70">
            <v>1456400</v>
          </cell>
          <cell r="AA70">
            <v>0</v>
          </cell>
          <cell r="AB70">
            <v>0</v>
          </cell>
        </row>
        <row r="71">
          <cell r="E71" t="str">
            <v>남동구</v>
          </cell>
          <cell r="F71" t="str">
            <v>만수동 889번지 공동주택 및 근린생활시설 신축공사</v>
          </cell>
          <cell r="H71">
            <v>44963</v>
          </cell>
          <cell r="L71">
            <v>54528483</v>
          </cell>
          <cell r="M71">
            <v>0.88</v>
          </cell>
          <cell r="P71">
            <v>48090000</v>
          </cell>
          <cell r="W71">
            <v>1.0022</v>
          </cell>
          <cell r="AA71">
            <v>0</v>
          </cell>
          <cell r="AB71">
            <v>0</v>
          </cell>
        </row>
        <row r="72">
          <cell r="E72" t="str">
            <v>20230129841 - 00</v>
          </cell>
          <cell r="F72" t="str">
            <v xml:space="preserve">[가격입찰후 PQ]종합운동장 실내체육관 정밀안전진단 용역 (긴급공고)  </v>
          </cell>
          <cell r="G72">
            <v>44960</v>
          </cell>
          <cell r="H72">
            <v>44963</v>
          </cell>
          <cell r="L72">
            <v>209700000</v>
          </cell>
          <cell r="M72">
            <v>0.88</v>
          </cell>
          <cell r="AA72">
            <v>0</v>
          </cell>
          <cell r="AB72">
            <v>0</v>
          </cell>
        </row>
        <row r="73">
          <cell r="E73" t="str">
            <v>20230202432 - 00</v>
          </cell>
          <cell r="F73" t="str">
            <v xml:space="preserve">석성초 본관교사 외 1동(급식실) 내진성능평가 용역 (긴급공고) </v>
          </cell>
          <cell r="G73">
            <v>44960</v>
          </cell>
          <cell r="H73">
            <v>44964</v>
          </cell>
          <cell r="L73">
            <v>49533000</v>
          </cell>
          <cell r="M73">
            <v>0.88</v>
          </cell>
          <cell r="AA73">
            <v>0</v>
          </cell>
          <cell r="AB73">
            <v>0</v>
          </cell>
        </row>
        <row r="74">
          <cell r="E74" t="str">
            <v>20230202454 - 00</v>
          </cell>
          <cell r="F74" t="str">
            <v xml:space="preserve">대왕초등학교 본관교사 내진성능평가 용역 (긴급공고) </v>
          </cell>
          <cell r="G74">
            <v>44960</v>
          </cell>
          <cell r="H74">
            <v>44964</v>
          </cell>
          <cell r="L74">
            <v>39134000</v>
          </cell>
          <cell r="M74">
            <v>0.88</v>
          </cell>
          <cell r="AA74">
            <v>0</v>
          </cell>
          <cell r="AB74">
            <v>0</v>
          </cell>
        </row>
        <row r="75">
          <cell r="E75" t="str">
            <v>20230203017 - 00</v>
          </cell>
          <cell r="F75" t="str">
            <v>강경상업고등학교 본관교사동 외 3개동 내진성능평가용역</v>
          </cell>
          <cell r="G75">
            <v>44960</v>
          </cell>
          <cell r="H75">
            <v>44964</v>
          </cell>
          <cell r="L75">
            <v>104391000</v>
          </cell>
          <cell r="M75">
            <v>0.88</v>
          </cell>
          <cell r="AA75">
            <v>0</v>
          </cell>
          <cell r="AB75">
            <v>0</v>
          </cell>
        </row>
        <row r="76">
          <cell r="E76" t="str">
            <v>20230203306 - 00</v>
          </cell>
          <cell r="F76" t="str">
            <v xml:space="preserve">성동초등학교 본관 교사동 외 1교 내진성능평가 용역 </v>
          </cell>
          <cell r="G76">
            <v>44960</v>
          </cell>
          <cell r="H76">
            <v>44964</v>
          </cell>
          <cell r="L76">
            <v>67501000</v>
          </cell>
          <cell r="M76">
            <v>0.88</v>
          </cell>
          <cell r="AA76">
            <v>0</v>
          </cell>
          <cell r="AB76">
            <v>0</v>
          </cell>
        </row>
        <row r="77">
          <cell r="E77" t="str">
            <v>20230203341 - 00</v>
          </cell>
          <cell r="F77" t="str">
            <v xml:space="preserve">상월초등학교 교사동 및 급식실 내진성능평가 용역 </v>
          </cell>
          <cell r="G77">
            <v>44960</v>
          </cell>
          <cell r="H77">
            <v>44964</v>
          </cell>
          <cell r="L77">
            <v>53440000</v>
          </cell>
          <cell r="M77">
            <v>0.88</v>
          </cell>
          <cell r="AA77">
            <v>0</v>
          </cell>
          <cell r="AB77">
            <v>0</v>
          </cell>
        </row>
        <row r="78">
          <cell r="E78" t="str">
            <v>서산시</v>
          </cell>
          <cell r="F78" t="str">
            <v>서산시 대산읍 독곶리 463-4(한국건설생활환경시험연구원)</v>
          </cell>
          <cell r="G78">
            <v>44960</v>
          </cell>
          <cell r="H78">
            <v>44965</v>
          </cell>
          <cell r="L78">
            <v>4000000</v>
          </cell>
          <cell r="M78">
            <v>0.88</v>
          </cell>
          <cell r="P78">
            <v>3526300</v>
          </cell>
          <cell r="W78">
            <v>1.0017799999999999</v>
          </cell>
          <cell r="AA78">
            <v>0</v>
          </cell>
          <cell r="AB78">
            <v>0</v>
          </cell>
        </row>
        <row r="79">
          <cell r="F79" t="str">
            <v xml:space="preserve">㈜한진 인천국제물류센터신축공사 안전점검 </v>
          </cell>
          <cell r="G79">
            <v>44964</v>
          </cell>
          <cell r="H79">
            <v>44965</v>
          </cell>
          <cell r="L79">
            <v>8000000</v>
          </cell>
          <cell r="M79">
            <v>0.88</v>
          </cell>
          <cell r="P79">
            <v>7054000</v>
          </cell>
          <cell r="W79">
            <v>1.002</v>
          </cell>
          <cell r="AA79">
            <v>0</v>
          </cell>
          <cell r="AB79">
            <v>0</v>
          </cell>
        </row>
        <row r="80">
          <cell r="F80" t="str">
            <v>서산시 대산읍 대죽리1181번지(엘지화학 단지 내)</v>
          </cell>
          <cell r="G80">
            <v>44965</v>
          </cell>
          <cell r="H80">
            <v>44965</v>
          </cell>
          <cell r="L80">
            <v>4000000</v>
          </cell>
          <cell r="M80">
            <v>0.88</v>
          </cell>
          <cell r="P80">
            <v>3534100</v>
          </cell>
          <cell r="W80">
            <v>1.004</v>
          </cell>
          <cell r="AA80">
            <v>0</v>
          </cell>
          <cell r="AB80">
            <v>0</v>
          </cell>
        </row>
        <row r="81">
          <cell r="E81" t="str">
            <v xml:space="preserve">서산 </v>
          </cell>
          <cell r="F81" t="str">
            <v>서산시 독곳리 463-4</v>
          </cell>
          <cell r="H81">
            <v>44965</v>
          </cell>
          <cell r="L81">
            <v>4000000</v>
          </cell>
          <cell r="M81">
            <v>0.88</v>
          </cell>
          <cell r="P81">
            <v>3531000</v>
          </cell>
          <cell r="W81">
            <v>1.0031099999999999</v>
          </cell>
          <cell r="AA81">
            <v>0</v>
          </cell>
          <cell r="AB81">
            <v>0</v>
          </cell>
        </row>
        <row r="82">
          <cell r="F82" t="str">
            <v>서산시 대산읍 대죽리 679번지(엘지화학 단지 내)</v>
          </cell>
          <cell r="H82">
            <v>44965</v>
          </cell>
          <cell r="L82">
            <v>6400000</v>
          </cell>
          <cell r="M82">
            <v>0.88</v>
          </cell>
          <cell r="P82">
            <v>5665800</v>
          </cell>
          <cell r="W82">
            <v>1.006</v>
          </cell>
          <cell r="AA82">
            <v>0</v>
          </cell>
          <cell r="AB82">
            <v>0</v>
          </cell>
        </row>
        <row r="83">
          <cell r="F83" t="str">
            <v>장미연립 소규모재건축사업</v>
          </cell>
          <cell r="H83">
            <v>44965</v>
          </cell>
          <cell r="L83">
            <v>72401428</v>
          </cell>
          <cell r="M83">
            <v>0.88</v>
          </cell>
          <cell r="P83">
            <v>65287200</v>
          </cell>
          <cell r="W83">
            <v>1.0246999999999999</v>
          </cell>
          <cell r="Z83">
            <v>59352000</v>
          </cell>
          <cell r="AA83">
            <v>5935200</v>
          </cell>
          <cell r="AB83">
            <v>65287200</v>
          </cell>
        </row>
        <row r="84">
          <cell r="E84" t="str">
            <v>20230204119 - 00</v>
          </cell>
          <cell r="F84" t="str">
            <v xml:space="preserve">인천대정초등학교 외 1교(인천부흥초) 내진성능평가용역  </v>
          </cell>
          <cell r="G84">
            <v>44961</v>
          </cell>
          <cell r="H84">
            <v>44966</v>
          </cell>
          <cell r="L84">
            <v>109989000</v>
          </cell>
          <cell r="M84">
            <v>0.88</v>
          </cell>
          <cell r="P84">
            <v>105598000</v>
          </cell>
          <cell r="W84">
            <v>1.091</v>
          </cell>
          <cell r="X84">
            <v>0.96007999999999993</v>
          </cell>
          <cell r="AA84">
            <v>0</v>
          </cell>
          <cell r="AB84">
            <v>0</v>
          </cell>
        </row>
        <row r="85">
          <cell r="E85" t="str">
            <v>20230207021 - 00</v>
          </cell>
          <cell r="F85" t="str">
            <v xml:space="preserve">2023년 천안시시설관리공단 정밀안전점검용역 소액수의 견적제출 안내공고 </v>
          </cell>
          <cell r="G85">
            <v>44964</v>
          </cell>
          <cell r="H85">
            <v>44970</v>
          </cell>
          <cell r="L85">
            <v>54835000</v>
          </cell>
          <cell r="M85">
            <v>0.88</v>
          </cell>
          <cell r="P85">
            <v>48453000</v>
          </cell>
          <cell r="W85">
            <v>1.0041100000000001</v>
          </cell>
          <cell r="AA85">
            <v>0</v>
          </cell>
          <cell r="AB85">
            <v>0</v>
          </cell>
        </row>
        <row r="86">
          <cell r="E86" t="str">
            <v>20230206115 - 00</v>
          </cell>
          <cell r="F86" t="str">
            <v>서면중학교 외 1교(충남디자인예술고) 내진성능평가용역</v>
          </cell>
          <cell r="G86">
            <v>44966</v>
          </cell>
          <cell r="H86">
            <v>44970</v>
          </cell>
          <cell r="L86">
            <v>61310000</v>
          </cell>
          <cell r="M86">
            <v>0.88</v>
          </cell>
          <cell r="AA86">
            <v>0</v>
          </cell>
          <cell r="AB86">
            <v>0</v>
          </cell>
        </row>
        <row r="87">
          <cell r="E87" t="str">
            <v>20230127309 - 00</v>
          </cell>
          <cell r="F87" t="str">
            <v>나로우주센터 시설물 내진성능평가 용역   PQ심사신청서2/13 14:00</v>
          </cell>
          <cell r="G87">
            <v>44970</v>
          </cell>
          <cell r="H87">
            <v>44970</v>
          </cell>
          <cell r="L87">
            <v>400465000</v>
          </cell>
          <cell r="AA87">
            <v>0</v>
          </cell>
          <cell r="AB87">
            <v>0</v>
          </cell>
        </row>
        <row r="88">
          <cell r="E88" t="str">
            <v>20230204648 - 00</v>
          </cell>
          <cell r="F88" t="str">
            <v>서정인터내셔날 위험물저장소 신축공사</v>
          </cell>
          <cell r="H88">
            <v>44970</v>
          </cell>
          <cell r="L88">
            <v>8148000</v>
          </cell>
          <cell r="M88">
            <v>0.88</v>
          </cell>
          <cell r="P88">
            <v>7200000</v>
          </cell>
          <cell r="W88">
            <v>1.0041100000000001</v>
          </cell>
          <cell r="AA88">
            <v>0</v>
          </cell>
          <cell r="AB88">
            <v>0</v>
          </cell>
        </row>
        <row r="89">
          <cell r="E89" t="str">
            <v>아산시 공고 제2023–300호</v>
          </cell>
          <cell r="F89" t="str">
            <v>아산 신창면 남성리 177-3번지 일원 공동주택(아산 신창 광신프로그레스 1차)</v>
          </cell>
          <cell r="H89">
            <v>44970</v>
          </cell>
          <cell r="L89">
            <v>76560000</v>
          </cell>
          <cell r="M89">
            <v>0.88</v>
          </cell>
          <cell r="P89">
            <v>67522000</v>
          </cell>
          <cell r="W89">
            <v>1.0022139999999999</v>
          </cell>
          <cell r="AA89">
            <v>0</v>
          </cell>
          <cell r="AB89">
            <v>0</v>
          </cell>
        </row>
        <row r="90">
          <cell r="E90" t="str">
            <v>20230211435 - 00</v>
          </cell>
          <cell r="F90" t="str">
            <v xml:space="preserve">노성중학교 교사동 외 2교 내진성능평가용역 (긴급공고) </v>
          </cell>
          <cell r="G90">
            <v>44966</v>
          </cell>
          <cell r="H90">
            <v>44971</v>
          </cell>
          <cell r="L90">
            <v>135846000</v>
          </cell>
          <cell r="M90">
            <v>0.87744999999999995</v>
          </cell>
          <cell r="AA90">
            <v>0</v>
          </cell>
          <cell r="AB90">
            <v>0</v>
          </cell>
        </row>
        <row r="91">
          <cell r="E91" t="str">
            <v xml:space="preserve">9236834-00  </v>
          </cell>
          <cell r="F91" t="str">
            <v>경부고속선 천안아산역사 정밀안전점검 용역</v>
          </cell>
          <cell r="H91">
            <v>44971</v>
          </cell>
          <cell r="L91">
            <v>19513000</v>
          </cell>
          <cell r="AA91">
            <v>0</v>
          </cell>
          <cell r="AB91">
            <v>0</v>
          </cell>
        </row>
        <row r="92">
          <cell r="E92" t="str">
            <v xml:space="preserve">인천교육청 </v>
          </cell>
          <cell r="F92" t="str">
            <v>인천송원초등학교 교사동 증축공사</v>
          </cell>
          <cell r="H92">
            <v>44972</v>
          </cell>
          <cell r="L92">
            <v>6418000</v>
          </cell>
          <cell r="M92">
            <v>0.88</v>
          </cell>
        </row>
        <row r="93">
          <cell r="E93" t="str">
            <v xml:space="preserve">인천교육청 </v>
          </cell>
          <cell r="F93" t="str">
            <v>상인천초 그린스마트 미래학교 증개축공사</v>
          </cell>
          <cell r="H93">
            <v>44973</v>
          </cell>
          <cell r="L93">
            <v>6418000</v>
          </cell>
          <cell r="M93">
            <v>0.88</v>
          </cell>
        </row>
        <row r="94">
          <cell r="E94" t="str">
            <v xml:space="preserve">서구청 </v>
          </cell>
          <cell r="F94" t="str">
            <v>오류동 1719-5번지 외 7필지</v>
          </cell>
          <cell r="H94">
            <v>44973</v>
          </cell>
          <cell r="L94">
            <v>97997892</v>
          </cell>
          <cell r="M94">
            <v>0.88</v>
          </cell>
          <cell r="P94">
            <v>86419300</v>
          </cell>
          <cell r="W94">
            <v>1.0021</v>
          </cell>
          <cell r="Z94">
            <v>78563000</v>
          </cell>
          <cell r="AA94">
            <v>7856300</v>
          </cell>
          <cell r="AB94">
            <v>86419300</v>
          </cell>
        </row>
        <row r="95">
          <cell r="E95" t="str">
            <v>20230219562 - 00</v>
          </cell>
          <cell r="F95" t="str">
            <v xml:space="preserve">2023년 공공시설물(강화읍사무소, 불은면사무소) 내진성능평가 용역 </v>
          </cell>
          <cell r="G95">
            <v>44972</v>
          </cell>
          <cell r="H95">
            <v>44974</v>
          </cell>
          <cell r="L95">
            <v>55330000</v>
          </cell>
          <cell r="M95">
            <v>0.88</v>
          </cell>
        </row>
        <row r="96">
          <cell r="E96" t="str">
            <v>20230211161 - 00</v>
          </cell>
          <cell r="F96" t="str">
            <v xml:space="preserve">중앙소방학교 천안 청사 정밀안전점검 용역 </v>
          </cell>
          <cell r="H96">
            <v>44974</v>
          </cell>
          <cell r="L96">
            <v>71150000</v>
          </cell>
          <cell r="M96">
            <v>0.84245000000000003</v>
          </cell>
          <cell r="AA96">
            <v>0</v>
          </cell>
          <cell r="AB96">
            <v>0</v>
          </cell>
        </row>
        <row r="97">
          <cell r="F97" t="str">
            <v>충남육아종합지원센터 건립공사</v>
          </cell>
          <cell r="H97">
            <v>44974</v>
          </cell>
          <cell r="L97">
            <v>15000000</v>
          </cell>
          <cell r="M97">
            <v>0.88</v>
          </cell>
          <cell r="P97">
            <v>13238000</v>
          </cell>
          <cell r="W97">
            <v>1.002877</v>
          </cell>
        </row>
        <row r="98">
          <cell r="E98" t="str">
            <v>20230222776 - 00</v>
          </cell>
          <cell r="F98" t="str">
            <v xml:space="preserve">서산중앙고등학교 공업실습실 외 5동 내진성능평가용역 (긴급공고) </v>
          </cell>
          <cell r="G98">
            <v>44973</v>
          </cell>
          <cell r="H98">
            <v>44977</v>
          </cell>
          <cell r="L98">
            <v>112630000</v>
          </cell>
          <cell r="M98">
            <v>0.87744999999999995</v>
          </cell>
        </row>
        <row r="99">
          <cell r="E99" t="str">
            <v>서산시</v>
          </cell>
          <cell r="F99" t="str">
            <v>대산읍 독곶리 634번지</v>
          </cell>
          <cell r="H99">
            <v>44977</v>
          </cell>
          <cell r="L99">
            <v>3200000</v>
          </cell>
          <cell r="M99">
            <v>0.88</v>
          </cell>
          <cell r="P99">
            <v>2827600</v>
          </cell>
          <cell r="W99">
            <v>1.0041100000000001</v>
          </cell>
        </row>
        <row r="100">
          <cell r="E100" t="str">
            <v>아산시</v>
          </cell>
          <cell r="F100" t="str">
            <v>아산탕정지구 2-A11BL 공동주택 신축공사</v>
          </cell>
          <cell r="H100">
            <v>44981</v>
          </cell>
          <cell r="L100">
            <v>225059206</v>
          </cell>
          <cell r="M100">
            <v>0.88</v>
          </cell>
          <cell r="P100">
            <v>198668000</v>
          </cell>
          <cell r="W100">
            <v>1.0031099999999999</v>
          </cell>
          <cell r="Y100">
            <v>43</v>
          </cell>
        </row>
        <row r="101">
          <cell r="E101" t="str">
            <v>20230231330 - 00</v>
          </cell>
          <cell r="F101" t="str">
            <v>2023년 정밀점검용역(인천부평동초등학교 등 10교 11동)</v>
          </cell>
          <cell r="H101">
            <v>44981</v>
          </cell>
          <cell r="L101">
            <v>95331000</v>
          </cell>
          <cell r="M101">
            <v>0.88</v>
          </cell>
          <cell r="P101">
            <v>83531400</v>
          </cell>
          <cell r="W101">
            <v>0.99570999999999998</v>
          </cell>
          <cell r="Y101">
            <v>28.5</v>
          </cell>
        </row>
        <row r="102">
          <cell r="E102" t="str">
            <v>20230212154 - 00</v>
          </cell>
          <cell r="F102" t="str">
            <v xml:space="preserve">규암초등학교 외 7교 정밀안전점검 용역 (긴급공고) </v>
          </cell>
          <cell r="H102">
            <v>44981</v>
          </cell>
          <cell r="L102">
            <v>80322000</v>
          </cell>
          <cell r="M102">
            <v>0.88</v>
          </cell>
          <cell r="AA102">
            <v>0</v>
          </cell>
          <cell r="AB102">
            <v>0</v>
          </cell>
        </row>
        <row r="103">
          <cell r="E103" t="str">
            <v xml:space="preserve">인천해양경찰서 </v>
          </cell>
          <cell r="F103" t="str">
            <v>인천해양경찰서 신축 공사(건축)</v>
          </cell>
          <cell r="H103">
            <v>44986</v>
          </cell>
          <cell r="L103">
            <v>8800000</v>
          </cell>
          <cell r="M103">
            <v>0.88</v>
          </cell>
          <cell r="P103">
            <v>7767000</v>
          </cell>
          <cell r="W103">
            <v>1.0029699999999999</v>
          </cell>
          <cell r="AA103">
            <v>0</v>
          </cell>
          <cell r="AB103">
            <v>0</v>
          </cell>
        </row>
        <row r="104">
          <cell r="E104" t="str">
            <v xml:space="preserve">서구청 </v>
          </cell>
          <cell r="F104" t="str">
            <v>원당동 검단신도시 C1블록</v>
          </cell>
          <cell r="H104">
            <v>44986</v>
          </cell>
          <cell r="L104">
            <v>182249586</v>
          </cell>
          <cell r="M104">
            <v>0.88</v>
          </cell>
          <cell r="P104">
            <v>160776000</v>
          </cell>
          <cell r="W104">
            <v>1.0024770000000001</v>
          </cell>
          <cell r="Z104">
            <v>146160000</v>
          </cell>
          <cell r="AA104">
            <v>14616000</v>
          </cell>
          <cell r="AB104">
            <v>160776000</v>
          </cell>
        </row>
        <row r="105">
          <cell r="E105" t="str">
            <v>20230234367 - 00</v>
          </cell>
          <cell r="F105" t="str">
            <v xml:space="preserve">목천읍 행정복지센터 외 4건 내진성능평가 용역 </v>
          </cell>
          <cell r="H105">
            <v>44987</v>
          </cell>
          <cell r="L105">
            <v>96709000</v>
          </cell>
          <cell r="M105">
            <v>0.88</v>
          </cell>
          <cell r="P105">
            <v>92660000</v>
          </cell>
          <cell r="W105">
            <v>1.0888</v>
          </cell>
          <cell r="Y105">
            <v>20</v>
          </cell>
        </row>
        <row r="106">
          <cell r="E106" t="str">
            <v>20230232418 - 00</v>
          </cell>
          <cell r="F106" t="str">
            <v xml:space="preserve">구룡동 운동시설 및 근생 신축공사] </v>
          </cell>
          <cell r="H106">
            <v>44987</v>
          </cell>
          <cell r="L106">
            <v>11640000</v>
          </cell>
          <cell r="M106">
            <v>0.88</v>
          </cell>
          <cell r="P106">
            <v>10285000</v>
          </cell>
          <cell r="W106">
            <v>1.0041</v>
          </cell>
          <cell r="Z106">
            <v>9350000</v>
          </cell>
          <cell r="AA106">
            <v>935000</v>
          </cell>
          <cell r="AB106">
            <v>10285000</v>
          </cell>
        </row>
        <row r="107">
          <cell r="E107" t="str">
            <v>20230236503 - 00</v>
          </cell>
          <cell r="F107" t="str">
            <v xml:space="preserve">2023년 인천항 건축시설물 정밀안전점검용역  </v>
          </cell>
          <cell r="H107">
            <v>44987</v>
          </cell>
          <cell r="L107">
            <v>101200000</v>
          </cell>
          <cell r="Z107">
            <v>0</v>
          </cell>
          <cell r="AA107">
            <v>0</v>
          </cell>
          <cell r="AB107">
            <v>0</v>
          </cell>
        </row>
        <row r="108">
          <cell r="E108" t="str">
            <v>20230127309 - 00</v>
          </cell>
          <cell r="F108" t="str">
            <v xml:space="preserve">나로우주센터 시설물 내진성능평가 용역 </v>
          </cell>
          <cell r="G108">
            <v>44985</v>
          </cell>
          <cell r="H108">
            <v>44987</v>
          </cell>
          <cell r="L108">
            <v>400465000</v>
          </cell>
          <cell r="AA108">
            <v>0</v>
          </cell>
          <cell r="AB108">
            <v>0</v>
          </cell>
        </row>
        <row r="109">
          <cell r="E109" t="str">
            <v xml:space="preserve">20230236015 - 00 </v>
          </cell>
          <cell r="F109" t="str">
            <v>건설공사[건축분야] 안전점검 수행기관 지정[천안시 제2일반산업단지 복합문화센터 건립공사]</v>
          </cell>
          <cell r="H109">
            <v>44988</v>
          </cell>
          <cell r="L109">
            <v>9000000</v>
          </cell>
          <cell r="M109">
            <v>0.88</v>
          </cell>
          <cell r="P109">
            <v>7944000</v>
          </cell>
          <cell r="W109">
            <v>1.0031099999999999</v>
          </cell>
          <cell r="AB109">
            <v>0</v>
          </cell>
        </row>
        <row r="110">
          <cell r="E110" t="str">
            <v>20230243868 - 00</v>
          </cell>
          <cell r="F110" t="str">
            <v xml:space="preserve">2023년 정밀안전진단 등 건축분야 법정점검 용역(가격입찰 후 P.Q) </v>
          </cell>
          <cell r="H110">
            <v>44992</v>
          </cell>
          <cell r="L110">
            <v>371042000</v>
          </cell>
          <cell r="M110">
            <v>0.86745000000000005</v>
          </cell>
          <cell r="P110">
            <v>320479700</v>
          </cell>
          <cell r="W110">
            <v>0.99570999999999998</v>
          </cell>
        </row>
        <row r="111">
          <cell r="E111" t="str">
            <v>20230243979 - 00</v>
          </cell>
          <cell r="F111" t="str">
            <v>건축분야 건설공사 안전점검 수행기관 지정 공고[중환자실 및 신경외과 증축공사]</v>
          </cell>
          <cell r="H111">
            <v>44992</v>
          </cell>
          <cell r="L111">
            <v>5560680</v>
          </cell>
        </row>
        <row r="112">
          <cell r="E112" t="str">
            <v>20230300254 - 00</v>
          </cell>
          <cell r="F112" t="str">
            <v xml:space="preserve">계룡시청사 내진성능평가 용역 </v>
          </cell>
          <cell r="H112">
            <v>44993</v>
          </cell>
          <cell r="L112">
            <v>49576000</v>
          </cell>
          <cell r="M112">
            <v>0.88</v>
          </cell>
          <cell r="P112">
            <v>43907300</v>
          </cell>
          <cell r="W112">
            <v>1.006427</v>
          </cell>
          <cell r="Y112">
            <v>20</v>
          </cell>
        </row>
        <row r="113">
          <cell r="E113" t="str">
            <v>20230301213 - 02</v>
          </cell>
          <cell r="F113" t="str">
            <v xml:space="preserve">정부세종청사 1, 2, 4동 정밀안전점검 용역 (정정공고)  </v>
          </cell>
          <cell r="H113">
            <v>44993</v>
          </cell>
          <cell r="L113">
            <v>74798000</v>
          </cell>
          <cell r="M113">
            <v>0.88</v>
          </cell>
          <cell r="P113">
            <v>65540000</v>
          </cell>
          <cell r="W113">
            <v>0.99570999999999998</v>
          </cell>
        </row>
        <row r="114">
          <cell r="E114" t="str">
            <v>아산시</v>
          </cell>
          <cell r="F114" t="str">
            <v>삼성디스플레이 아산2캠퍼스 주차타워 신축공사</v>
          </cell>
          <cell r="H114">
            <v>44993</v>
          </cell>
          <cell r="L114">
            <v>84225900</v>
          </cell>
          <cell r="M114">
            <v>0.88</v>
          </cell>
          <cell r="P114">
            <v>74244500</v>
          </cell>
          <cell r="W114">
            <v>1.0017</v>
          </cell>
          <cell r="Z114">
            <v>67495000</v>
          </cell>
          <cell r="AA114">
            <v>67495000</v>
          </cell>
          <cell r="AB114">
            <v>6749500</v>
          </cell>
        </row>
        <row r="115">
          <cell r="E115" t="str">
            <v xml:space="preserve">남동구 </v>
          </cell>
          <cell r="F115" t="str">
            <v>고잔동 296-25번지</v>
          </cell>
          <cell r="H115">
            <v>44993</v>
          </cell>
          <cell r="L115">
            <v>9000000</v>
          </cell>
          <cell r="M115">
            <v>0.88</v>
          </cell>
          <cell r="P115">
            <v>7933500</v>
          </cell>
          <cell r="W115">
            <v>1.0017</v>
          </cell>
        </row>
        <row r="116">
          <cell r="E116" t="str">
            <v>20230303612 - 00</v>
          </cell>
          <cell r="F116" t="str">
            <v>성환고등학교 2동교사 내진보강공사 내진성능평가용역 (긴급공고)</v>
          </cell>
          <cell r="H116">
            <v>44994</v>
          </cell>
          <cell r="L116">
            <v>39923000</v>
          </cell>
        </row>
        <row r="117">
          <cell r="E117" t="str">
            <v>서산시</v>
          </cell>
          <cell r="F117" t="str">
            <v>서산시 석남동34-142</v>
          </cell>
          <cell r="H117">
            <v>44994</v>
          </cell>
          <cell r="L117">
            <v>3000000</v>
          </cell>
          <cell r="M117">
            <v>0.88</v>
          </cell>
          <cell r="P117">
            <v>2643000</v>
          </cell>
          <cell r="W117">
            <v>1.0014700000000001</v>
          </cell>
        </row>
        <row r="118">
          <cell r="F118" t="str">
            <v>23-계룡대 내진성능평가 검증용역</v>
          </cell>
          <cell r="H118">
            <v>44994</v>
          </cell>
          <cell r="L118">
            <v>105254790</v>
          </cell>
          <cell r="M118">
            <v>0.87744999999999995</v>
          </cell>
          <cell r="P118">
            <v>92052000</v>
          </cell>
          <cell r="W118">
            <v>0.99670999999999998</v>
          </cell>
        </row>
        <row r="119">
          <cell r="F119" t="str">
            <v>연희동 166-10번지 외 70필지</v>
          </cell>
          <cell r="H119">
            <v>44995</v>
          </cell>
          <cell r="L119">
            <v>439630981</v>
          </cell>
          <cell r="M119">
            <v>0.88</v>
          </cell>
          <cell r="P119">
            <v>387308000</v>
          </cell>
          <cell r="W119">
            <v>1.00112</v>
          </cell>
        </row>
        <row r="120">
          <cell r="E120" t="str">
            <v xml:space="preserve">아산시 </v>
          </cell>
          <cell r="F120" t="str">
            <v>아산시 배방 월천도서관 조성사업</v>
          </cell>
          <cell r="H120">
            <v>44995</v>
          </cell>
          <cell r="L120">
            <v>14000000</v>
          </cell>
          <cell r="M120">
            <v>0.88</v>
          </cell>
          <cell r="P120">
            <v>12328000</v>
          </cell>
          <cell r="W120">
            <v>1.0006999999999999</v>
          </cell>
        </row>
        <row r="121">
          <cell r="E121" t="str">
            <v>보령시</v>
          </cell>
          <cell r="F121" t="str">
            <v>웅천읍 독산리 283-34번지 외 2필지 상의 숙박시설(관광숙박시설) 신축공사</v>
          </cell>
          <cell r="H121">
            <v>44995</v>
          </cell>
          <cell r="L121">
            <v>6000000</v>
          </cell>
          <cell r="M121">
            <v>0.88</v>
          </cell>
          <cell r="P121">
            <v>5287800</v>
          </cell>
          <cell r="W121">
            <v>1.0014700000000001</v>
          </cell>
        </row>
        <row r="122">
          <cell r="E122" t="str">
            <v>20230305860 - 00</v>
          </cell>
          <cell r="F122" t="str">
            <v xml:space="preserve">홍성도서관 외1동(제1사도마을) 내진성능평가 용역 </v>
          </cell>
          <cell r="H122">
            <v>44998</v>
          </cell>
          <cell r="L122">
            <v>50401000</v>
          </cell>
          <cell r="M122">
            <v>0.88</v>
          </cell>
          <cell r="P122">
            <v>44447800</v>
          </cell>
          <cell r="W122">
            <v>1.00214</v>
          </cell>
        </row>
        <row r="123">
          <cell r="E123" t="str">
            <v>2023-03-000005</v>
          </cell>
          <cell r="F123" t="str">
            <v xml:space="preserve">「전라선 전주역사 증축공사」안전점검 수행기관 지정공고 </v>
          </cell>
          <cell r="H123">
            <v>44999</v>
          </cell>
          <cell r="L123">
            <v>62728600</v>
          </cell>
          <cell r="M123">
            <v>0.88</v>
          </cell>
          <cell r="P123">
            <v>59891700</v>
          </cell>
          <cell r="W123">
            <v>1.08497</v>
          </cell>
          <cell r="Z123">
            <v>54446999.999999993</v>
          </cell>
        </row>
        <row r="124">
          <cell r="E124" t="str">
            <v xml:space="preserve">서구청 99번 </v>
          </cell>
          <cell r="F124" t="str">
            <v>서구 원당동 검단지구 C2블럭 1-2로트 업무시설 및 근린생활시설</v>
          </cell>
          <cell r="H124">
            <v>44999</v>
          </cell>
          <cell r="L124">
            <v>77880000</v>
          </cell>
          <cell r="M124">
            <v>0.88</v>
          </cell>
          <cell r="P124">
            <v>68610300</v>
          </cell>
          <cell r="W124">
            <v>1.00112</v>
          </cell>
          <cell r="Z124">
            <v>62372999.999999993</v>
          </cell>
          <cell r="AA124">
            <v>6237300</v>
          </cell>
          <cell r="AB124">
            <v>68610300</v>
          </cell>
        </row>
        <row r="125">
          <cell r="E125" t="str">
            <v>20230312380 - 01</v>
          </cell>
          <cell r="F125" t="str">
            <v xml:space="preserve">서산고등학교 주7동(기숙사) 내진성능평가용역 (정정공고) </v>
          </cell>
          <cell r="H125">
            <v>44999</v>
          </cell>
          <cell r="L125">
            <v>29930000</v>
          </cell>
          <cell r="M125">
            <v>0.88</v>
          </cell>
          <cell r="P125">
            <v>26438800</v>
          </cell>
          <cell r="W125">
            <v>1.0038100000000001</v>
          </cell>
        </row>
        <row r="126">
          <cell r="E126" t="str">
            <v>20230312462 - 00</v>
          </cell>
          <cell r="F126" t="str">
            <v xml:space="preserve">서산석림중학교 주1동(교사) 내진성능평가용역 </v>
          </cell>
          <cell r="H126">
            <v>44999</v>
          </cell>
          <cell r="L126">
            <v>51917000</v>
          </cell>
        </row>
        <row r="127">
          <cell r="E127" t="str">
            <v>20230309162 - 00</v>
          </cell>
          <cell r="F127" t="str">
            <v xml:space="preserve">건설공사[건축분야] 안전점검 수행기관 지정[천안시 제2일반산업단지 복합문화센터 건립공사] </v>
          </cell>
          <cell r="H127">
            <v>45000</v>
          </cell>
          <cell r="L127">
            <v>8730000</v>
          </cell>
          <cell r="M127">
            <v>0.88</v>
          </cell>
          <cell r="P127">
            <v>7706900</v>
          </cell>
          <cell r="W127">
            <v>1.00318</v>
          </cell>
          <cell r="Z127">
            <v>7006272.7272727266</v>
          </cell>
        </row>
        <row r="128">
          <cell r="E128" t="str">
            <v>20230309286 - 00</v>
          </cell>
          <cell r="F128" t="str">
            <v xml:space="preserve">인천축구전용경기장 건축물 정밀안전진단 및 내진성능평가 용역 </v>
          </cell>
          <cell r="H128">
            <v>45000</v>
          </cell>
          <cell r="L128">
            <v>264000000</v>
          </cell>
          <cell r="Z128">
            <v>0</v>
          </cell>
        </row>
        <row r="129">
          <cell r="F129" t="str">
            <v>23-계룡대 내진성능평가 검증용역</v>
          </cell>
          <cell r="H129">
            <v>45001</v>
          </cell>
          <cell r="L129">
            <v>105254790</v>
          </cell>
          <cell r="M129">
            <v>0.87744999999999995</v>
          </cell>
          <cell r="P129">
            <v>92052000</v>
          </cell>
          <cell r="W129">
            <v>0.99670999999999998</v>
          </cell>
        </row>
        <row r="130">
          <cell r="E130" t="str">
            <v>20230311253 - 00</v>
          </cell>
          <cell r="F130" t="str">
            <v xml:space="preserve">건설공사[건축분야] 안전점검 수행기관 지정 공고(생활자원 회수센터 설치 사업) </v>
          </cell>
          <cell r="H130">
            <v>45001</v>
          </cell>
          <cell r="L130">
            <v>5820000</v>
          </cell>
          <cell r="M130">
            <v>0.88</v>
          </cell>
          <cell r="P130">
            <v>5127800</v>
          </cell>
          <cell r="W130">
            <v>1.0012099999999999</v>
          </cell>
        </row>
        <row r="131">
          <cell r="E131" t="str">
            <v>20230317149 - 00</v>
          </cell>
          <cell r="F131" t="str">
            <v xml:space="preserve">명지초등학교 주8동(급식실 및 다목적강당) 내진성능평가용역 </v>
          </cell>
          <cell r="H131">
            <v>45001</v>
          </cell>
          <cell r="L131">
            <v>38363000</v>
          </cell>
          <cell r="M131">
            <v>0.88</v>
          </cell>
          <cell r="P131">
            <v>33647000</v>
          </cell>
          <cell r="W131">
            <v>0.99667700000000004</v>
          </cell>
        </row>
        <row r="132">
          <cell r="E132" t="str">
            <v xml:space="preserve">서산시 36번 </v>
          </cell>
          <cell r="F132" t="str">
            <v>서산시 예천 1710번지</v>
          </cell>
          <cell r="H132">
            <v>45001</v>
          </cell>
          <cell r="L132">
            <v>6000000</v>
          </cell>
          <cell r="M132">
            <v>0.88</v>
          </cell>
          <cell r="P132">
            <v>5291800</v>
          </cell>
          <cell r="W132">
            <v>1.0022200000000001</v>
          </cell>
        </row>
        <row r="133">
          <cell r="E133" t="str">
            <v xml:space="preserve">서구청 100번 </v>
          </cell>
          <cell r="F133" t="str">
            <v>인천시 서구 연희공원 공동주택 신축공사</v>
          </cell>
          <cell r="H133">
            <v>45002</v>
          </cell>
          <cell r="L133">
            <v>212511580</v>
          </cell>
          <cell r="M133">
            <v>0.88</v>
          </cell>
          <cell r="P133">
            <v>187406000</v>
          </cell>
          <cell r="W133">
            <v>1.0021199999999999</v>
          </cell>
          <cell r="Z133">
            <v>170369090.90909091</v>
          </cell>
          <cell r="AA133">
            <v>17036909.09090909</v>
          </cell>
          <cell r="AB133">
            <v>187406000</v>
          </cell>
        </row>
        <row r="134">
          <cell r="E134" t="str">
            <v xml:space="preserve">부평구 28번 </v>
          </cell>
          <cell r="F134" t="str">
            <v>십정동 476-8</v>
          </cell>
          <cell r="H134">
            <v>45002</v>
          </cell>
          <cell r="L134">
            <v>10000000</v>
          </cell>
          <cell r="M134">
            <v>0.87744999999999995</v>
          </cell>
          <cell r="P134">
            <v>8796000</v>
          </cell>
          <cell r="W134">
            <v>1.002899</v>
          </cell>
          <cell r="Z134">
            <v>1466000</v>
          </cell>
          <cell r="AA134">
            <v>8796000</v>
          </cell>
        </row>
        <row r="135">
          <cell r="E135" t="str">
            <v>20230320134 - 00</v>
          </cell>
          <cell r="F135" t="str">
            <v>2023년 인천가정초등학교 등 5교 정밀안전점검용역 수의 견적제출 안내공고</v>
          </cell>
          <cell r="H135">
            <v>45002</v>
          </cell>
          <cell r="L135">
            <v>58113000</v>
          </cell>
          <cell r="M135">
            <v>0.88</v>
          </cell>
          <cell r="P135">
            <v>50969600</v>
          </cell>
          <cell r="W135">
            <v>0.99667700000000004</v>
          </cell>
        </row>
        <row r="136">
          <cell r="E136" t="str">
            <v>20230319156 - 00</v>
          </cell>
          <cell r="F136" t="str">
            <v>시청 본관 내진성능평가 용역</v>
          </cell>
          <cell r="H136">
            <v>45002</v>
          </cell>
        </row>
        <row r="137">
          <cell r="F137" t="str">
            <v>인천광역시 부평구 부평동 149-21</v>
          </cell>
          <cell r="H137">
            <v>45003</v>
          </cell>
          <cell r="L137">
            <v>24000000</v>
          </cell>
          <cell r="M137">
            <v>0.87744999999999995</v>
          </cell>
          <cell r="P137">
            <v>21117800</v>
          </cell>
          <cell r="W137">
            <v>1.00284</v>
          </cell>
          <cell r="Z137">
            <v>19198000</v>
          </cell>
          <cell r="AA137">
            <v>1919800</v>
          </cell>
          <cell r="AB137">
            <v>21117800</v>
          </cell>
        </row>
        <row r="138">
          <cell r="F138" t="str">
            <v>인천광역시 부평구 부평동 149-21</v>
          </cell>
          <cell r="H138">
            <v>45003</v>
          </cell>
          <cell r="L138">
            <v>9000000</v>
          </cell>
          <cell r="M138">
            <v>0.88</v>
          </cell>
        </row>
        <row r="139">
          <cell r="F139" t="str">
            <v>14.  송도 세브란스병원 신축공사</v>
          </cell>
          <cell r="H139">
            <v>45004</v>
          </cell>
          <cell r="L139">
            <v>19800000</v>
          </cell>
          <cell r="M139">
            <v>0.88</v>
          </cell>
          <cell r="P139">
            <v>17479500</v>
          </cell>
          <cell r="W139">
            <v>1.00318</v>
          </cell>
        </row>
        <row r="140">
          <cell r="E140" t="str">
            <v xml:space="preserve">서구청 101번 </v>
          </cell>
          <cell r="F140" t="str">
            <v>석남동 223-290</v>
          </cell>
          <cell r="H140">
            <v>45005</v>
          </cell>
          <cell r="L140">
            <v>8000000</v>
          </cell>
          <cell r="M140">
            <v>0.88</v>
          </cell>
          <cell r="P140">
            <v>7055700</v>
          </cell>
          <cell r="W140">
            <v>1.0022200000000001</v>
          </cell>
        </row>
        <row r="141">
          <cell r="E141" t="str">
            <v>20230321342 - 00</v>
          </cell>
          <cell r="F141" t="str">
            <v xml:space="preserve">마서면 행정복지센터 내진성능평가용역 </v>
          </cell>
          <cell r="H141">
            <v>45005</v>
          </cell>
          <cell r="L141">
            <v>26410000</v>
          </cell>
          <cell r="M141">
            <v>0.88</v>
          </cell>
          <cell r="P141">
            <v>23296600</v>
          </cell>
          <cell r="W141">
            <v>1.0024</v>
          </cell>
        </row>
        <row r="142">
          <cell r="E142" t="str">
            <v>20230319798 - 00</v>
          </cell>
          <cell r="F142" t="str">
            <v>건축분야 건설공사 안전점검 수행기관 지정(천안서북경찰서 기동순찰대 신축공사)</v>
          </cell>
          <cell r="H142">
            <v>45005</v>
          </cell>
          <cell r="L142">
            <v>2910000</v>
          </cell>
          <cell r="M142">
            <v>0.88</v>
          </cell>
          <cell r="P142">
            <v>2566000</v>
          </cell>
          <cell r="W142">
            <v>1.00221</v>
          </cell>
        </row>
        <row r="143">
          <cell r="F143" t="str">
            <v>인천광역시 연수구 송도동 162-1번지</v>
          </cell>
          <cell r="H143">
            <v>45005</v>
          </cell>
        </row>
        <row r="144">
          <cell r="F144" t="str">
            <v>세종 유타워 신축공사(4-2생활권 복합4-5-2BL)</v>
          </cell>
          <cell r="H144">
            <v>45005</v>
          </cell>
          <cell r="L144">
            <v>24000000</v>
          </cell>
          <cell r="M144">
            <v>0.88</v>
          </cell>
          <cell r="P144">
            <v>21168000</v>
          </cell>
          <cell r="W144">
            <v>1.0022770000000001</v>
          </cell>
        </row>
        <row r="145">
          <cell r="F145" t="str">
            <v>101. 석남동 223-290</v>
          </cell>
          <cell r="H145">
            <v>45005</v>
          </cell>
          <cell r="L145">
            <v>8000000</v>
          </cell>
          <cell r="M145">
            <v>0.88</v>
          </cell>
          <cell r="P145">
            <v>7055700</v>
          </cell>
          <cell r="W145">
            <v>1.0022200000000001</v>
          </cell>
        </row>
        <row r="146">
          <cell r="E146" t="str">
            <v>공고 제2023-B002호</v>
          </cell>
          <cell r="F146" t="str">
            <v>23-D-정밀점검 및 내진성능평가용역(B002)</v>
          </cell>
          <cell r="H146">
            <v>45006</v>
          </cell>
          <cell r="M146" t="str">
            <v xml:space="preserve">자료 다운로드 </v>
          </cell>
        </row>
        <row r="147">
          <cell r="E147" t="str">
            <v>20230317096 - 00</v>
          </cell>
          <cell r="F147" t="str">
            <v xml:space="preserve">주택건설공사 안전점검 수행기관 지정 공고[천안 용곡동 지역주택조합 신축공사] </v>
          </cell>
          <cell r="H147">
            <v>45007</v>
          </cell>
          <cell r="L147">
            <v>100915100</v>
          </cell>
          <cell r="M147">
            <v>0.88</v>
          </cell>
          <cell r="P147">
            <v>89060000</v>
          </cell>
          <cell r="W147">
            <v>1.002874</v>
          </cell>
        </row>
        <row r="148">
          <cell r="E148" t="str">
            <v>20230325806 - 00</v>
          </cell>
          <cell r="F148" t="str">
            <v xml:space="preserve">건설공사 안전점검 수행기관 지정 모집공고(서강화농협 종합청사 증축공사)  </v>
          </cell>
          <cell r="H148">
            <v>45007</v>
          </cell>
          <cell r="L148">
            <v>8536000</v>
          </cell>
          <cell r="M148">
            <v>0.88</v>
          </cell>
          <cell r="P148">
            <v>7532800</v>
          </cell>
          <cell r="W148">
            <v>1.002874</v>
          </cell>
        </row>
        <row r="149">
          <cell r="E149" t="str">
            <v xml:space="preserve">홍성 </v>
          </cell>
          <cell r="F149" t="str">
            <v>홍성군 장애인수영장 건립</v>
          </cell>
          <cell r="H149">
            <v>45007</v>
          </cell>
          <cell r="L149">
            <v>3600000</v>
          </cell>
          <cell r="M149">
            <v>0.87744999999999995</v>
          </cell>
          <cell r="P149">
            <v>3166000</v>
          </cell>
          <cell r="W149">
            <v>1.0022770000000001</v>
          </cell>
        </row>
        <row r="150">
          <cell r="E150" t="str">
            <v xml:space="preserve">계양구 18번 </v>
          </cell>
          <cell r="F150" t="str">
            <v>인천 계양구 작전동 901-2번지 관광호텔 신축공사</v>
          </cell>
          <cell r="H150">
            <v>45008</v>
          </cell>
          <cell r="L150">
            <v>42000000</v>
          </cell>
          <cell r="Z150">
            <v>0</v>
          </cell>
        </row>
        <row r="151">
          <cell r="E151" t="str">
            <v>20230332708 - 00</v>
          </cell>
          <cell r="F151" t="str">
            <v xml:space="preserve">보령종합체육관 외 2개소 2023년 안전점검 </v>
          </cell>
          <cell r="H151">
            <v>45008</v>
          </cell>
          <cell r="L151">
            <v>60600000</v>
          </cell>
          <cell r="M151">
            <v>0.88</v>
          </cell>
          <cell r="P151">
            <v>58000000</v>
          </cell>
          <cell r="W151">
            <v>1.0876999999999999</v>
          </cell>
        </row>
        <row r="152">
          <cell r="E152" t="str">
            <v>서산시 공고 제 2023 – 747호</v>
          </cell>
          <cell r="F152" t="str">
            <v>대산읍 대죽리 1212-3번지 외2필지</v>
          </cell>
          <cell r="H152">
            <v>45008</v>
          </cell>
          <cell r="L152">
            <v>3800000</v>
          </cell>
          <cell r="M152">
            <v>0.88</v>
          </cell>
          <cell r="P152">
            <v>3333000</v>
          </cell>
          <cell r="W152">
            <v>0.99670000000000003</v>
          </cell>
          <cell r="AA152">
            <v>684800</v>
          </cell>
          <cell r="AB152">
            <v>684800</v>
          </cell>
        </row>
        <row r="153">
          <cell r="F153" t="str">
            <v>LG화학 대산공장 사무동 및 주차타워 신축공사</v>
          </cell>
          <cell r="H153">
            <v>45008</v>
          </cell>
          <cell r="L153">
            <v>7200000</v>
          </cell>
          <cell r="M153">
            <v>0.88</v>
          </cell>
          <cell r="P153">
            <v>6352000</v>
          </cell>
          <cell r="W153">
            <v>1.0024999999999999</v>
          </cell>
        </row>
        <row r="154">
          <cell r="F154" t="str">
            <v>18. 인천 계양구 작전동 901-2번지 관광호텔 신축공사</v>
          </cell>
          <cell r="H154" t="str">
            <v>3/23</v>
          </cell>
          <cell r="L154">
            <v>42000000</v>
          </cell>
          <cell r="M154">
            <v>0.88</v>
          </cell>
          <cell r="P154">
            <v>39806000</v>
          </cell>
          <cell r="W154">
            <v>1.077</v>
          </cell>
        </row>
        <row r="155">
          <cell r="E155" t="str">
            <v xml:space="preserve">서구청 102번 </v>
          </cell>
          <cell r="F155" t="str">
            <v>건설공사(건축분야) 안전점검 수행기관 지정 공고(경서동 684-5)</v>
          </cell>
          <cell r="H155">
            <v>45009</v>
          </cell>
          <cell r="L155">
            <v>9900000</v>
          </cell>
          <cell r="M155">
            <v>0.88</v>
          </cell>
          <cell r="P155">
            <v>8727600</v>
          </cell>
          <cell r="W155">
            <v>1.0017879999999999</v>
          </cell>
        </row>
        <row r="156">
          <cell r="E156" t="str">
            <v>20230314794 - 01</v>
          </cell>
          <cell r="F156" t="str">
            <v xml:space="preserve">동두천자동기상관측소 청사 내진성능평가 (정정공고) </v>
          </cell>
          <cell r="H156">
            <v>45009</v>
          </cell>
          <cell r="L156">
            <v>15000000</v>
          </cell>
        </row>
        <row r="157">
          <cell r="F157" t="str">
            <v>102. 경서동 684-5(롯데제과 인천 RDC 신축현장)</v>
          </cell>
          <cell r="H157">
            <v>45009</v>
          </cell>
          <cell r="L157">
            <v>9000000</v>
          </cell>
          <cell r="M157">
            <v>0.88</v>
          </cell>
          <cell r="P157">
            <v>8727600</v>
          </cell>
          <cell r="W157">
            <v>1.1019600000000001</v>
          </cell>
        </row>
        <row r="158">
          <cell r="E158" t="str">
            <v>20230335530 - 01</v>
          </cell>
          <cell r="F158" t="str">
            <v xml:space="preserve">2023학년도 대철중학교 교사동(1동),체육관(5동) 내진성능평가용역 소액수의 견적공고 (정정공고) </v>
          </cell>
          <cell r="H158">
            <v>45012</v>
          </cell>
          <cell r="L158">
            <v>63958000</v>
          </cell>
          <cell r="M158">
            <v>0.88</v>
          </cell>
          <cell r="P158">
            <v>56041600</v>
          </cell>
          <cell r="W158">
            <v>0.99570999999999998</v>
          </cell>
        </row>
        <row r="159">
          <cell r="E159" t="str">
            <v>20230337259 - 00</v>
          </cell>
          <cell r="F159" t="str">
            <v>인천길주초 내진성능평가용역</v>
          </cell>
          <cell r="H159">
            <v>45012</v>
          </cell>
          <cell r="L159">
            <v>32914000</v>
          </cell>
          <cell r="M159">
            <v>0.88</v>
          </cell>
          <cell r="P159">
            <v>30615300</v>
          </cell>
          <cell r="W159">
            <v>1.0569999999999999</v>
          </cell>
        </row>
        <row r="160">
          <cell r="F160" t="str">
            <v>103. 인천검단지구 AB19블록 공동주택 신축공사</v>
          </cell>
          <cell r="H160" t="str">
            <v>3/27</v>
          </cell>
          <cell r="L160">
            <v>186647183</v>
          </cell>
          <cell r="M160">
            <v>0.88</v>
          </cell>
          <cell r="P160">
            <v>167238900</v>
          </cell>
          <cell r="W160">
            <v>1.0182</v>
          </cell>
        </row>
        <row r="161">
          <cell r="E161" t="str">
            <v>20230333212 - 00</v>
          </cell>
          <cell r="F161" t="str">
            <v>동춘초 등 9교 정밀점검용역 전자입찰 공고</v>
          </cell>
          <cell r="H161">
            <v>45013</v>
          </cell>
          <cell r="L161">
            <v>111183000</v>
          </cell>
          <cell r="M161">
            <v>0.87744999999999995</v>
          </cell>
          <cell r="P161">
            <v>97139100</v>
          </cell>
          <cell r="W161">
            <v>0.99570999999999998</v>
          </cell>
        </row>
        <row r="162">
          <cell r="E162" t="str">
            <v>20230340943 - 00</v>
          </cell>
          <cell r="F162" t="str">
            <v xml:space="preserve">신사초등학교 외 1교(천안중앙고) 내진성능평가용역 (긴급공고) </v>
          </cell>
          <cell r="H162">
            <v>45013</v>
          </cell>
          <cell r="L162">
            <v>73080000</v>
          </cell>
          <cell r="M162">
            <v>0.88</v>
          </cell>
          <cell r="P162">
            <v>64554100</v>
          </cell>
          <cell r="W162">
            <v>1.0037879999999999</v>
          </cell>
        </row>
        <row r="163">
          <cell r="E163" t="str">
            <v>20230339100 - 00</v>
          </cell>
          <cell r="F163" t="str">
            <v xml:space="preserve">한전KDN 서울지역본부 사옥 신축공사」안전점검 수행기관 지정 공고 </v>
          </cell>
          <cell r="H163">
            <v>45013</v>
          </cell>
          <cell r="L163">
            <v>37467000</v>
          </cell>
          <cell r="M163">
            <v>0.87744999999999995</v>
          </cell>
          <cell r="P163">
            <v>33000000</v>
          </cell>
          <cell r="W163">
            <v>1.0037879999999999</v>
          </cell>
        </row>
        <row r="164">
          <cell r="E164" t="str">
            <v>20230339100 - 00</v>
          </cell>
          <cell r="F164" t="str">
            <v xml:space="preserve">한전KDN 서울지역본부 사옥 신축공사」안전점검 수행기관 지정 공고 </v>
          </cell>
          <cell r="H164">
            <v>45013</v>
          </cell>
          <cell r="L164">
            <v>37467000</v>
          </cell>
          <cell r="M164">
            <v>0.87744999999999995</v>
          </cell>
          <cell r="P164">
            <v>32734400</v>
          </cell>
          <cell r="W164">
            <v>0.99570999999999998</v>
          </cell>
        </row>
        <row r="165">
          <cell r="F165" t="str">
            <v>33. 고잔동 681-13번지 외 1필지</v>
          </cell>
          <cell r="H165" t="str">
            <v>3/28</v>
          </cell>
          <cell r="L165">
            <v>6000000</v>
          </cell>
          <cell r="M165">
            <v>0.88200000000000001</v>
          </cell>
          <cell r="P165">
            <v>5292000</v>
          </cell>
          <cell r="W165">
            <v>1</v>
          </cell>
        </row>
        <row r="166">
          <cell r="E166" t="str">
            <v>20230339033 - 00</v>
          </cell>
          <cell r="F166" t="str">
            <v>건축분야 건설공사 안전점검 수행기관 지정 공고[JBS 천안공장 신축공사]</v>
          </cell>
          <cell r="H166">
            <v>45014</v>
          </cell>
          <cell r="L166">
            <v>3351350</v>
          </cell>
          <cell r="M166">
            <v>0.88</v>
          </cell>
          <cell r="P166">
            <v>2958000</v>
          </cell>
          <cell r="W166">
            <v>1.0032000000000001</v>
          </cell>
        </row>
        <row r="167">
          <cell r="E167" t="str">
            <v xml:space="preserve">대우입찰 </v>
          </cell>
          <cell r="F167" t="str">
            <v xml:space="preserve">협업시스템 </v>
          </cell>
          <cell r="H167">
            <v>45015</v>
          </cell>
        </row>
        <row r="168">
          <cell r="E168" t="str">
            <v>20230323646 - 03</v>
          </cell>
          <cell r="F168" t="str">
            <v>국립현대미술관 과천관 내진보강공사 설계용역 (정정공고)</v>
          </cell>
          <cell r="H168">
            <v>45015</v>
          </cell>
        </row>
        <row r="169">
          <cell r="E169" t="str">
            <v>20230322210 - 00</v>
          </cell>
          <cell r="F169" t="str">
            <v>경희의료원 정밀안전진단 용역 사업자 선정</v>
          </cell>
          <cell r="H169">
            <v>45015</v>
          </cell>
        </row>
        <row r="170">
          <cell r="E170" t="str">
            <v>20230356564 - 00</v>
          </cell>
          <cell r="F170" t="str">
            <v xml:space="preserve"> 강릉교도소 성능기반(비선형) 내진성능평가용역 </v>
          </cell>
          <cell r="H170">
            <v>45015</v>
          </cell>
        </row>
        <row r="171">
          <cell r="F171" t="str">
            <v>15. 석남체육공원 공원조성 및 지하주차장 건립공사</v>
          </cell>
          <cell r="H171">
            <v>45015</v>
          </cell>
          <cell r="L171">
            <v>17092950</v>
          </cell>
          <cell r="M171">
            <v>0.87744999999999995</v>
          </cell>
          <cell r="P171">
            <v>15046000</v>
          </cell>
          <cell r="W171">
            <v>1.00318</v>
          </cell>
        </row>
        <row r="172">
          <cell r="E172" t="str">
            <v>B230029 - 00</v>
          </cell>
          <cell r="F172" t="str">
            <v>(건축) 제주아라고령자복지주택건설공사정기안전점검</v>
          </cell>
          <cell r="H172">
            <v>45016</v>
          </cell>
          <cell r="L172">
            <v>15653000</v>
          </cell>
        </row>
        <row r="173">
          <cell r="E173" t="str">
            <v>B230028 - 00</v>
          </cell>
          <cell r="F173" t="str">
            <v xml:space="preserve">(건축)제주화북 행복주택 건설공사 1공구 정기안전점검  </v>
          </cell>
          <cell r="H173">
            <v>45016</v>
          </cell>
          <cell r="L173">
            <v>61338000</v>
          </cell>
        </row>
        <row r="174">
          <cell r="E174" t="str">
            <v>B230029 - 00</v>
          </cell>
          <cell r="F174" t="str">
            <v xml:space="preserve">(건축)서귀포대정 통합공공임대주택 건설공사 1공구 정기안전점검  </v>
          </cell>
          <cell r="H174">
            <v>45016</v>
          </cell>
          <cell r="L174">
            <v>25545000</v>
          </cell>
        </row>
        <row r="175">
          <cell r="E175" t="str">
            <v>B230031 - 00</v>
          </cell>
          <cell r="F175" t="str">
            <v xml:space="preserve">(건축)인천가정2 A-2BL 아파트 건설공사 3공구 정기안전점검 </v>
          </cell>
          <cell r="H175">
            <v>45016</v>
          </cell>
          <cell r="L175">
            <v>565809000</v>
          </cell>
        </row>
        <row r="176">
          <cell r="E176" t="str">
            <v>20230349798 - 00</v>
          </cell>
          <cell r="F176" t="str">
            <v>신흥초 성능기반 내진성능평가 및 구조설계용역</v>
          </cell>
          <cell r="H176">
            <v>45016</v>
          </cell>
          <cell r="L176">
            <v>36599000</v>
          </cell>
          <cell r="M176">
            <v>0.88</v>
          </cell>
          <cell r="P176">
            <v>32314700</v>
          </cell>
          <cell r="W176">
            <v>1.0033380000000001</v>
          </cell>
        </row>
        <row r="177">
          <cell r="E177" t="str">
            <v>20230348392 - 00</v>
          </cell>
          <cell r="F177" t="str">
            <v>2023년 3종시설물 정기안전점검 용역(충남권역)</v>
          </cell>
          <cell r="H177">
            <v>45016</v>
          </cell>
          <cell r="L177">
            <v>56410000</v>
          </cell>
        </row>
        <row r="178">
          <cell r="E178" t="str">
            <v>20230340792 - 00</v>
          </cell>
          <cell r="F178" t="str">
            <v xml:space="preserve">23년 상반기 인천정각초 등 33교(50동) 제3종 시설물 정기점검 용역 </v>
          </cell>
          <cell r="H178">
            <v>45016</v>
          </cell>
          <cell r="L178">
            <v>78441000</v>
          </cell>
          <cell r="M178">
            <v>0.88</v>
          </cell>
          <cell r="P178">
            <v>69709400</v>
          </cell>
          <cell r="W178">
            <v>1.00987</v>
          </cell>
        </row>
        <row r="179">
          <cell r="E179" t="str">
            <v>20230340761 - 00</v>
          </cell>
          <cell r="F179" t="str">
            <v xml:space="preserve">23년 상반기 상인천초 등 34교(51동) 제3종 시설물 정기점검 용역  </v>
          </cell>
          <cell r="H179">
            <v>45016</v>
          </cell>
          <cell r="L179">
            <v>81796000</v>
          </cell>
          <cell r="M179">
            <v>0.88</v>
          </cell>
          <cell r="P179">
            <v>72627600</v>
          </cell>
          <cell r="W179">
            <v>1.0089900000000001</v>
          </cell>
        </row>
        <row r="180">
          <cell r="E180" t="str">
            <v>20230340712 - 00</v>
          </cell>
          <cell r="F180" t="str">
            <v xml:space="preserve">23년 상반기 인천중 등 25교(52동) 제3종 시설물 정기점검 용역 </v>
          </cell>
          <cell r="H180">
            <v>45016</v>
          </cell>
          <cell r="L180">
            <v>82049000</v>
          </cell>
          <cell r="M180">
            <v>0.88</v>
          </cell>
          <cell r="P180">
            <v>72772100</v>
          </cell>
          <cell r="W180">
            <v>1.0078800000000001</v>
          </cell>
        </row>
        <row r="181">
          <cell r="E181" t="str">
            <v xml:space="preserve">20230348392-00 </v>
          </cell>
          <cell r="F181" t="str">
            <v xml:space="preserve">2023년 3종시설물 정기안전점검 용역(충남권역) </v>
          </cell>
          <cell r="H181">
            <v>45016</v>
          </cell>
          <cell r="L181">
            <v>56410000</v>
          </cell>
        </row>
        <row r="182">
          <cell r="F182" t="str">
            <v>104. 가좌동 173-222</v>
          </cell>
          <cell r="H182">
            <v>45016</v>
          </cell>
          <cell r="L182">
            <v>3300000</v>
          </cell>
          <cell r="M182">
            <v>0.88</v>
          </cell>
          <cell r="P182">
            <v>2913300</v>
          </cell>
          <cell r="W182">
            <v>1.0032000000000001</v>
          </cell>
        </row>
        <row r="183">
          <cell r="E183" t="str">
            <v>20230336960 - 00</v>
          </cell>
          <cell r="F183" t="str">
            <v xml:space="preserve"> 「북광주세무서 청사 신축공사」 안전점검 수행기관 지정 공고</v>
          </cell>
          <cell r="H183">
            <v>45016</v>
          </cell>
          <cell r="L183">
            <v>13200000</v>
          </cell>
          <cell r="M183">
            <v>0.87844999999999995</v>
          </cell>
        </row>
        <row r="184">
          <cell r="E184" t="str">
            <v xml:space="preserve"> 20230351983 - 00</v>
          </cell>
          <cell r="F184" t="str">
            <v xml:space="preserve"> 	인천인주초 내진보강공사 구조설계용역 </v>
          </cell>
          <cell r="H184">
            <v>45019</v>
          </cell>
          <cell r="L184">
            <v>25300000</v>
          </cell>
          <cell r="M184">
            <v>0.88</v>
          </cell>
          <cell r="P184">
            <v>22353100</v>
          </cell>
          <cell r="W184">
            <v>1.0039979999999999</v>
          </cell>
        </row>
        <row r="185">
          <cell r="E185" t="str">
            <v xml:space="preserve">	20230349431 - 00</v>
          </cell>
          <cell r="F185" t="str">
            <v>도원체육관 정밀안전점검 용역(소액수의) 견적제출 공고</v>
          </cell>
          <cell r="H185">
            <v>45019</v>
          </cell>
          <cell r="L185">
            <v>22000000</v>
          </cell>
          <cell r="M185">
            <v>0.9</v>
          </cell>
          <cell r="P185">
            <v>19879200</v>
          </cell>
          <cell r="W185">
            <v>1.0039979999999999</v>
          </cell>
        </row>
        <row r="186">
          <cell r="E186" t="str">
            <v>제2023-707호</v>
          </cell>
          <cell r="F186" t="str">
            <v>원창동 442번지 외 3필지</v>
          </cell>
          <cell r="H186">
            <v>45019</v>
          </cell>
          <cell r="L186">
            <v>3960000</v>
          </cell>
          <cell r="M186">
            <v>0.88</v>
          </cell>
          <cell r="P186">
            <v>3496000</v>
          </cell>
          <cell r="W186">
            <v>1.0032000000000001</v>
          </cell>
        </row>
        <row r="187">
          <cell r="F187" t="str">
            <v>30. 재공고_인천광역시 부평구 부평동 149-21</v>
          </cell>
          <cell r="H187">
            <v>45019</v>
          </cell>
          <cell r="L187">
            <v>9000000</v>
          </cell>
          <cell r="M187">
            <v>0.87744999999999995</v>
          </cell>
          <cell r="P187">
            <v>7911600</v>
          </cell>
          <cell r="W187">
            <v>1.00183</v>
          </cell>
        </row>
        <row r="188">
          <cell r="F188" t="str">
            <v>105. 백석동 한들구역 14블럭 1로트</v>
          </cell>
          <cell r="H188">
            <v>45019</v>
          </cell>
          <cell r="L188">
            <v>53660000</v>
          </cell>
          <cell r="M188">
            <v>0.88</v>
          </cell>
          <cell r="P188">
            <v>51045700</v>
          </cell>
          <cell r="W188">
            <v>1.081</v>
          </cell>
        </row>
        <row r="189">
          <cell r="F189" t="str">
            <v>106. 백석동 한들구역 14블럭 3로트</v>
          </cell>
          <cell r="H189">
            <v>45019</v>
          </cell>
          <cell r="L189">
            <v>54950000</v>
          </cell>
          <cell r="M189">
            <v>0.88</v>
          </cell>
          <cell r="P189">
            <v>52369600</v>
          </cell>
          <cell r="W189">
            <v>1.083</v>
          </cell>
        </row>
        <row r="190">
          <cell r="E190" t="str">
            <v>20230342615 - 00</v>
          </cell>
          <cell r="F190" t="str">
            <v>건설공사[건축분야] 안전점검 수행기관 지정[천안시립 노인요양시설 건립공사]</v>
          </cell>
          <cell r="H190">
            <v>45020</v>
          </cell>
          <cell r="L190">
            <v>8730000</v>
          </cell>
          <cell r="M190">
            <v>0.88</v>
          </cell>
          <cell r="P190">
            <v>7770000</v>
          </cell>
          <cell r="W190">
            <v>1.0023770000000001</v>
          </cell>
        </row>
        <row r="191">
          <cell r="E191" t="str">
            <v>20230349309 - 00</v>
          </cell>
          <cell r="F191" t="str">
            <v xml:space="preserve">2023년도 제3종시설물(건축물) 실태조사 용역 </v>
          </cell>
          <cell r="H191">
            <v>45020</v>
          </cell>
          <cell r="L191">
            <v>299770000</v>
          </cell>
          <cell r="M191">
            <v>0.88</v>
          </cell>
        </row>
        <row r="192">
          <cell r="E192" t="str">
            <v>20230353088 - 00</v>
          </cell>
          <cell r="F192" t="str">
            <v xml:space="preserve">	2023년 G-Tower 시설물 정밀안전점검 용역</v>
          </cell>
          <cell r="H192">
            <v>45020</v>
          </cell>
          <cell r="L192">
            <v>42779000</v>
          </cell>
        </row>
        <row r="193">
          <cell r="F193" t="str">
            <v>108. 인천 검단 101역세권개발사업RC1 블록</v>
          </cell>
          <cell r="H193">
            <v>45020</v>
          </cell>
          <cell r="L193">
            <v>123828624</v>
          </cell>
          <cell r="M193">
            <v>0.88</v>
          </cell>
          <cell r="P193">
            <v>109206800</v>
          </cell>
          <cell r="W193">
            <v>1.0021800000000001</v>
          </cell>
        </row>
        <row r="194">
          <cell r="E194" t="str">
            <v>20230355486 - 00</v>
          </cell>
          <cell r="F194" t="str">
            <v xml:space="preserve">인천박문초 본관동 내진성능평가용역 수의계약 견적제출 안내 공고 </v>
          </cell>
          <cell r="H194">
            <v>45021</v>
          </cell>
          <cell r="L194">
            <v>37004000</v>
          </cell>
        </row>
        <row r="195">
          <cell r="E195" t="str">
            <v>20230339033 - 00</v>
          </cell>
          <cell r="F195" t="str">
            <v>건설공사[건축분야] 안전점검 수행기관 지정 재공고[JBS 천안공장 신축공사]</v>
          </cell>
          <cell r="H195">
            <v>45021</v>
          </cell>
          <cell r="L195">
            <v>3350909</v>
          </cell>
          <cell r="M195">
            <v>0.88</v>
          </cell>
          <cell r="P195">
            <v>2959000</v>
          </cell>
          <cell r="W195">
            <v>1.0034400000000001</v>
          </cell>
        </row>
        <row r="196">
          <cell r="F196" t="str">
            <v>대전도안1외 12개단지 정밀안전점검 용역</v>
          </cell>
          <cell r="H196">
            <v>45021</v>
          </cell>
          <cell r="L196">
            <v>164474000</v>
          </cell>
        </row>
        <row r="197">
          <cell r="E197" t="str">
            <v>20230355540 - 00</v>
          </cell>
          <cell r="F197" t="str">
            <v xml:space="preserve">남동경기장 시설물 안전점검(상반기/정기점검, 하반기/정밀점검) 용역(소액수의) 견적제출 공고 </v>
          </cell>
          <cell r="H197">
            <v>45021</v>
          </cell>
          <cell r="L197">
            <v>69947900</v>
          </cell>
          <cell r="M197">
            <v>0.88</v>
          </cell>
          <cell r="P197">
            <v>61800400</v>
          </cell>
          <cell r="W197">
            <v>1.004</v>
          </cell>
        </row>
        <row r="198">
          <cell r="E198" t="str">
            <v xml:space="preserve">SFL0032- 1 </v>
          </cell>
          <cell r="F198" t="str">
            <v>23-경-해병-6 내진보강 설계검증용역</v>
          </cell>
          <cell r="H198">
            <v>45021</v>
          </cell>
          <cell r="L198">
            <v>3968620</v>
          </cell>
        </row>
        <row r="199">
          <cell r="E199" t="str">
            <v>제 2023 – 872호</v>
          </cell>
          <cell r="F199" t="str">
            <v>서산시 지곡면 무장리 1788번지</v>
          </cell>
          <cell r="H199">
            <v>45021</v>
          </cell>
          <cell r="L199">
            <v>3343780</v>
          </cell>
          <cell r="M199">
            <v>1</v>
          </cell>
          <cell r="P199">
            <v>2909100</v>
          </cell>
          <cell r="W199">
            <v>0.87</v>
          </cell>
        </row>
        <row r="200">
          <cell r="E200">
            <v>20230403871</v>
          </cell>
          <cell r="F200" t="str">
            <v>무안공항 여객터미널 정밀안전점검 용역</v>
          </cell>
          <cell r="H200">
            <v>45021</v>
          </cell>
          <cell r="L200" t="str">
            <v xml:space="preserve"> 	19,580,000</v>
          </cell>
          <cell r="M200">
            <v>0.88</v>
          </cell>
          <cell r="P200">
            <v>18500000</v>
          </cell>
        </row>
        <row r="201">
          <cell r="E201">
            <v>20230403871</v>
          </cell>
          <cell r="F201" t="str">
            <v>무안공항 여객터미널 정밀안전점검 용역</v>
          </cell>
          <cell r="H201">
            <v>45021</v>
          </cell>
          <cell r="L201" t="str">
            <v xml:space="preserve"> 	19,580,000</v>
          </cell>
          <cell r="M201">
            <v>0.88</v>
          </cell>
          <cell r="P201">
            <v>19000000</v>
          </cell>
        </row>
        <row r="202">
          <cell r="E202">
            <v>20230357346</v>
          </cell>
          <cell r="F202" t="str">
            <v xml:space="preserve">서천군 맑은물사업소 내진성능평가 용역 </v>
          </cell>
          <cell r="H202">
            <v>45022</v>
          </cell>
          <cell r="L202">
            <v>32564000</v>
          </cell>
          <cell r="M202">
            <v>0.88</v>
          </cell>
          <cell r="P202">
            <v>28739400</v>
          </cell>
          <cell r="W202">
            <v>1.002899</v>
          </cell>
        </row>
        <row r="203">
          <cell r="E203" t="str">
            <v>20230358380 - 00</v>
          </cell>
          <cell r="F203" t="str">
            <v xml:space="preserve">서산초등학교 1동 교사 정밀안전진단용역 </v>
          </cell>
          <cell r="H203">
            <v>45022</v>
          </cell>
          <cell r="L203">
            <v>47441000</v>
          </cell>
          <cell r="M203">
            <v>0.88</v>
          </cell>
          <cell r="P203">
            <v>41613700</v>
          </cell>
          <cell r="W203">
            <v>0.99678</v>
          </cell>
        </row>
        <row r="204">
          <cell r="E204" t="str">
            <v>20230358835 - 01</v>
          </cell>
          <cell r="F204" t="str">
            <v>신흥초 성능기반 내진성능평가 및 구조설계용역</v>
          </cell>
          <cell r="H204">
            <v>45022</v>
          </cell>
          <cell r="L204">
            <v>36599000</v>
          </cell>
          <cell r="M204">
            <v>0.88</v>
          </cell>
          <cell r="W204">
            <v>1.0030140000000001</v>
          </cell>
        </row>
        <row r="205">
          <cell r="E205" t="str">
            <v>20230358835 - 01</v>
          </cell>
          <cell r="F205" t="str">
            <v xml:space="preserve">신흥초 성능기반 내진성능평가 및 구조설계용역 (정정공고) </v>
          </cell>
          <cell r="H205">
            <v>45022</v>
          </cell>
          <cell r="L205">
            <v>36599000</v>
          </cell>
          <cell r="M205">
            <v>0.88</v>
          </cell>
          <cell r="P205">
            <v>32304200</v>
          </cell>
          <cell r="W205">
            <v>1.0030140000000001</v>
          </cell>
        </row>
        <row r="206">
          <cell r="E206" t="str">
            <v>B230029 - 00</v>
          </cell>
          <cell r="F206" t="str">
            <v>(건축) 제주아라고령자복지주택건설공사정기안전점검</v>
          </cell>
          <cell r="H206">
            <v>45023</v>
          </cell>
          <cell r="L206">
            <v>15653000</v>
          </cell>
          <cell r="P206">
            <v>55653000</v>
          </cell>
        </row>
        <row r="207">
          <cell r="E207" t="str">
            <v>B230028 - 00</v>
          </cell>
          <cell r="F207" t="str">
            <v xml:space="preserve">(건축)제주화북 행복주택 건설공사 1공구 정기안전점검  </v>
          </cell>
          <cell r="H207">
            <v>45023</v>
          </cell>
          <cell r="L207">
            <v>61338000</v>
          </cell>
          <cell r="P207">
            <v>125000000</v>
          </cell>
        </row>
        <row r="208">
          <cell r="E208" t="str">
            <v>B230029 - 00</v>
          </cell>
          <cell r="F208" t="str">
            <v xml:space="preserve">(건축)서귀포대정 통합공공임대주택 건설공사 1공구 정기안전점검  </v>
          </cell>
          <cell r="H208">
            <v>45023</v>
          </cell>
          <cell r="L208">
            <v>25545000</v>
          </cell>
          <cell r="P208">
            <v>57800000</v>
          </cell>
        </row>
        <row r="209">
          <cell r="E209" t="str">
            <v>조달청 (일맥)</v>
          </cell>
          <cell r="F209" t="str">
            <v>「한국연구재단 R&amp;D정보평가센터 건립공사」 안전점검 수행기관 지정 공고</v>
          </cell>
          <cell r="H209">
            <v>45026</v>
          </cell>
          <cell r="L209">
            <v>16280000</v>
          </cell>
          <cell r="M209">
            <v>0.87744999999999995</v>
          </cell>
          <cell r="P209">
            <v>14302300</v>
          </cell>
          <cell r="W209">
            <v>1.001214</v>
          </cell>
        </row>
        <row r="210">
          <cell r="E210" t="str">
            <v xml:space="preserve"> 	20230402606 - 00</v>
          </cell>
          <cell r="F210" t="str">
            <v xml:space="preserve">논산시청 본관 정밀안전진단 용역 </v>
          </cell>
          <cell r="H210">
            <v>45026</v>
          </cell>
          <cell r="L210">
            <v>68710000</v>
          </cell>
        </row>
        <row r="211">
          <cell r="E211" t="str">
            <v>20230404723 - 01</v>
          </cell>
          <cell r="F211" t="str">
            <v xml:space="preserve">대한건설협회 충청남도회·세종시회 건설회관 건립공사 안전점검 수행기관 지정 공고 (정정공고) </v>
          </cell>
          <cell r="H211">
            <v>45028</v>
          </cell>
          <cell r="L211">
            <v>6600000</v>
          </cell>
        </row>
        <row r="212">
          <cell r="E212" t="str">
            <v>20230404674 - 00</v>
          </cell>
          <cell r="F212" t="str">
            <v>내포신도시 클럽하우스 신축공사 안전점검 수행기관 지정 공고</v>
          </cell>
          <cell r="H212">
            <v>45028</v>
          </cell>
          <cell r="L212">
            <v>6600000</v>
          </cell>
        </row>
        <row r="213">
          <cell r="E213" t="str">
            <v>인천도시공사 공고 제2023 –086호</v>
          </cell>
          <cell r="F213" t="str">
            <v>도화2,3동 주민문화센터 신축공사</v>
          </cell>
          <cell r="H213">
            <v>45028</v>
          </cell>
          <cell r="L213">
            <v>10000000</v>
          </cell>
          <cell r="P213">
            <v>8340000</v>
          </cell>
        </row>
        <row r="214">
          <cell r="E214" t="str">
            <v>20230407638 - 00</v>
          </cell>
          <cell r="F214" t="str">
            <v xml:space="preserve">도지정문화재보수정비사업 예산호서은행본점 정밀안전진단 용역 </v>
          </cell>
          <cell r="H214">
            <v>45028</v>
          </cell>
          <cell r="L214" t="str">
            <v xml:space="preserve">37,972,000 
37,972,000 </v>
          </cell>
        </row>
        <row r="215">
          <cell r="E215" t="str">
            <v xml:space="preserve">2023LFC002713172-01 </v>
          </cell>
          <cell r="F215" t="str">
            <v xml:space="preserve"> 육군훈련소 정밀안전진단 용역 </v>
          </cell>
          <cell r="H215">
            <v>45028</v>
          </cell>
        </row>
        <row r="216">
          <cell r="E216" t="str">
            <v>20230354146 - 00</v>
          </cell>
          <cell r="F216" t="str">
            <v>2023년 상반기 제3종시설물 정기안전점검용역</v>
          </cell>
          <cell r="H216">
            <v>45029</v>
          </cell>
          <cell r="L216">
            <v>157608000</v>
          </cell>
        </row>
        <row r="217">
          <cell r="E217" t="str">
            <v>20230357393 - 00</v>
          </cell>
          <cell r="F217" t="str">
            <v>일맥 2023년 상반기 제3종시설물 정기안전점검용역 (충남대)</v>
          </cell>
          <cell r="H217">
            <v>45029</v>
          </cell>
          <cell r="L217">
            <v>157608000</v>
          </cell>
        </row>
        <row r="218">
          <cell r="E218" t="str">
            <v>20230406436 - 00</v>
          </cell>
          <cell r="F218" t="str">
            <v xml:space="preserve">2023년도 건축시설물 정밀안전진단 및 안전점검 용역 </v>
          </cell>
          <cell r="H218">
            <v>45029</v>
          </cell>
          <cell r="L218">
            <v>195390000</v>
          </cell>
          <cell r="M218">
            <v>0.86745000000000005</v>
          </cell>
        </row>
        <row r="219">
          <cell r="F219" t="str">
            <v>삼성전자 온양캠퍼스 정문동 신축공사</v>
          </cell>
          <cell r="H219">
            <v>45029</v>
          </cell>
          <cell r="L219">
            <v>11264000</v>
          </cell>
          <cell r="M219">
            <v>0.88</v>
          </cell>
          <cell r="P219">
            <v>9918000</v>
          </cell>
          <cell r="W219">
            <v>1.00057</v>
          </cell>
        </row>
        <row r="220">
          <cell r="E220" t="str">
            <v>20230408971 - 00</v>
          </cell>
          <cell r="F220" t="str">
            <v xml:space="preserve"> 인천경찰청 노후 경찰관서 내진성능평가 및 지반조사 용역 </v>
          </cell>
          <cell r="H220">
            <v>45029</v>
          </cell>
          <cell r="L220">
            <v>63800000</v>
          </cell>
        </row>
        <row r="221">
          <cell r="E221" t="str">
            <v>20230409250 - 00</v>
          </cell>
          <cell r="F221" t="str">
            <v xml:space="preserve">문학박태환수영장 시설물 정밀안전점검 용역(소액수의) 견적제출 공고 </v>
          </cell>
          <cell r="H221">
            <v>45029</v>
          </cell>
          <cell r="L221">
            <v>25169000</v>
          </cell>
        </row>
        <row r="222">
          <cell r="F222" t="str">
            <v>16. 롯데몰 신축공사 (송도동 8-1)</v>
          </cell>
          <cell r="H222">
            <v>45029</v>
          </cell>
          <cell r="L222">
            <v>108394000</v>
          </cell>
          <cell r="M222">
            <v>0.88</v>
          </cell>
          <cell r="P222">
            <v>95690100</v>
          </cell>
          <cell r="W222">
            <v>1.00318</v>
          </cell>
        </row>
        <row r="223">
          <cell r="F223" t="str">
            <v>17. SK바이오사이언스 Global R&amp;PD Center 신축공사 (송도동 178-3)</v>
          </cell>
          <cell r="H223">
            <v>45029</v>
          </cell>
          <cell r="L223">
            <v>243056000</v>
          </cell>
          <cell r="M223">
            <v>0.88</v>
          </cell>
          <cell r="P223">
            <v>214563100</v>
          </cell>
          <cell r="W223">
            <v>1.00315</v>
          </cell>
        </row>
        <row r="224">
          <cell r="F224" t="str">
            <v>18. 삼성바이오로직스 5공장 신축 건설공사 (송도동 430)</v>
          </cell>
          <cell r="H224">
            <v>45029</v>
          </cell>
          <cell r="L224">
            <v>30663776</v>
          </cell>
          <cell r="M224">
            <v>0.88</v>
          </cell>
          <cell r="P224">
            <v>27069700</v>
          </cell>
          <cell r="W224">
            <v>1.0031699999999999</v>
          </cell>
        </row>
        <row r="225">
          <cell r="E225" t="str">
            <v>20230409202 - 00</v>
          </cell>
          <cell r="F225" t="str">
            <v xml:space="preserve">2023년도 건축시설물 정밀안전진단 및 안전점검 용역 </v>
          </cell>
          <cell r="H225">
            <v>45030</v>
          </cell>
          <cell r="L225">
            <v>195390000</v>
          </cell>
          <cell r="M225">
            <v>0.86745000000000005</v>
          </cell>
          <cell r="P225">
            <v>170028400</v>
          </cell>
          <cell r="W225">
            <v>1.0031699999999999</v>
          </cell>
        </row>
        <row r="226">
          <cell r="E226" t="str">
            <v>20230413651 - 00</v>
          </cell>
          <cell r="F226" t="str">
            <v>인항고 외 1교(인명여고) 내진성능평가용역</v>
          </cell>
          <cell r="H226">
            <v>45030</v>
          </cell>
          <cell r="L226">
            <v>88317000</v>
          </cell>
          <cell r="M226">
            <v>0.88</v>
          </cell>
          <cell r="P226">
            <v>79848500</v>
          </cell>
          <cell r="W226">
            <v>1.0274000000000001</v>
          </cell>
          <cell r="Z226">
            <v>132893636.36363636</v>
          </cell>
        </row>
        <row r="227">
          <cell r="E227" t="str">
            <v>20230414627 - 00</v>
          </cell>
          <cell r="F227" t="str">
            <v>인천학익초 외 1교(인천송월초) 내진보강공사 설계용역</v>
          </cell>
          <cell r="H227">
            <v>45030</v>
          </cell>
          <cell r="L227">
            <v>20318000</v>
          </cell>
          <cell r="M227">
            <v>0.88</v>
          </cell>
          <cell r="Z227">
            <v>33223409.09090909</v>
          </cell>
        </row>
        <row r="228">
          <cell r="E228" t="str">
            <v>9237999-00</v>
          </cell>
          <cell r="F228" t="str">
            <v>(설계서필독)천안역등 6개역사 정밀안전점검 용역</v>
          </cell>
          <cell r="H228">
            <v>45030</v>
          </cell>
          <cell r="L228">
            <v>74046000</v>
          </cell>
          <cell r="Z228">
            <v>1319000</v>
          </cell>
        </row>
        <row r="229">
          <cell r="E229" t="str">
            <v>20230414692 - 00</v>
          </cell>
          <cell r="F229" t="str">
            <v>내포신도시 클럽하우스 신축공사 안전점검 수행기관 지정 공고(재공고)</v>
          </cell>
          <cell r="H229">
            <v>45033</v>
          </cell>
          <cell r="L229">
            <v>6600000</v>
          </cell>
          <cell r="M229">
            <v>0.87744999999999995</v>
          </cell>
          <cell r="P229">
            <v>5805000</v>
          </cell>
          <cell r="W229">
            <v>1.0024109999999999</v>
          </cell>
          <cell r="Z229" t="e">
            <v>#REF!</v>
          </cell>
        </row>
        <row r="230">
          <cell r="E230" t="str">
            <v>20230414712 - 00</v>
          </cell>
          <cell r="F230" t="str">
            <v>대한건설협회 충청남도회·세종시회 건설회관 건립공사 안전점검 수행기관 지정 공고(재공고)</v>
          </cell>
          <cell r="H230">
            <v>45033</v>
          </cell>
          <cell r="L230">
            <v>6600000</v>
          </cell>
          <cell r="M230">
            <v>0.87744999999999995</v>
          </cell>
          <cell r="P230">
            <v>5811000</v>
          </cell>
          <cell r="W230">
            <v>1.0034110000000001</v>
          </cell>
        </row>
        <row r="231">
          <cell r="E231" t="str">
            <v>20230412490 - 00</v>
          </cell>
          <cell r="F231" t="str">
            <v>대원고 외 6교 건축물 정밀안전점검용역</v>
          </cell>
          <cell r="H231">
            <v>45034</v>
          </cell>
          <cell r="L231">
            <v>171110000</v>
          </cell>
          <cell r="M231">
            <v>0.86745000000000005</v>
          </cell>
          <cell r="P231">
            <v>151991700</v>
          </cell>
          <cell r="W231">
            <v>1.024</v>
          </cell>
          <cell r="Y231">
            <v>0.88826880000000008</v>
          </cell>
        </row>
        <row r="232">
          <cell r="E232" t="str">
            <v>20230412522 - 00</v>
          </cell>
          <cell r="F232" t="str">
            <v>영훈초 외 8교 건축물 정밀안전점검 용역</v>
          </cell>
          <cell r="H232">
            <v>45034</v>
          </cell>
          <cell r="L232">
            <v>166030000</v>
          </cell>
          <cell r="M232">
            <v>0.86745000000000005</v>
          </cell>
          <cell r="P232">
            <v>146183000</v>
          </cell>
          <cell r="W232">
            <v>1.0149999999999999</v>
          </cell>
          <cell r="Y232">
            <v>0.88046174999999993</v>
          </cell>
          <cell r="Z232">
            <v>6580000</v>
          </cell>
          <cell r="AA232">
            <v>26320000</v>
          </cell>
        </row>
        <row r="233">
          <cell r="E233" t="str">
            <v>20230412570 - 00</v>
          </cell>
          <cell r="F233" t="str">
            <v xml:space="preserve">	성신여고 외 7교 건축물 정밀안전점검 용역</v>
          </cell>
          <cell r="H233">
            <v>45034</v>
          </cell>
          <cell r="L233">
            <v>184620000</v>
          </cell>
          <cell r="M233">
            <v>0.86745000000000005</v>
          </cell>
          <cell r="P233">
            <v>163031000</v>
          </cell>
          <cell r="W233">
            <v>1.018</v>
          </cell>
          <cell r="Y233">
            <v>0.88306410000000002</v>
          </cell>
          <cell r="Z233">
            <v>5981818.1818181816</v>
          </cell>
          <cell r="AA233">
            <v>28952000.000000004</v>
          </cell>
        </row>
        <row r="234">
          <cell r="E234" t="str">
            <v>20230417518 - 00</v>
          </cell>
          <cell r="F234" t="str">
            <v xml:space="preserve">	국립암센터 본관동 리모델링 공사 안전점검 수행기관 지정공고</v>
          </cell>
          <cell r="H234">
            <v>45034</v>
          </cell>
          <cell r="L234">
            <v>92646400</v>
          </cell>
          <cell r="M234">
            <v>0.87744999999999995</v>
          </cell>
          <cell r="P234">
            <v>81383000</v>
          </cell>
          <cell r="W234">
            <v>1.0011140000000001</v>
          </cell>
          <cell r="Y234">
            <v>0.87842747929999998</v>
          </cell>
        </row>
        <row r="235">
          <cell r="E235" t="str">
            <v>20230417491 - 00</v>
          </cell>
          <cell r="F235" t="str">
            <v xml:space="preserve">논산시청 본관 정밀안전진단 용역 </v>
          </cell>
          <cell r="H235">
            <v>45034</v>
          </cell>
          <cell r="L235">
            <v>68710000</v>
          </cell>
          <cell r="M235">
            <v>0.88</v>
          </cell>
          <cell r="P235">
            <v>60653300</v>
          </cell>
          <cell r="W235">
            <v>1.003117</v>
          </cell>
          <cell r="Y235">
            <v>0.88274296000000008</v>
          </cell>
        </row>
        <row r="236">
          <cell r="E236" t="str">
            <v>20230412490 - 00</v>
          </cell>
          <cell r="F236" t="str">
            <v>대원고 외 6교 건축물 정밀안전점검용역</v>
          </cell>
          <cell r="H236">
            <v>45034</v>
          </cell>
          <cell r="L236">
            <v>171110000</v>
          </cell>
          <cell r="M236">
            <v>0.86745000000000005</v>
          </cell>
          <cell r="P236">
            <v>148447200</v>
          </cell>
          <cell r="W236">
            <v>1.0001199999999999</v>
          </cell>
          <cell r="Y236">
            <v>0.86755409399999994</v>
          </cell>
        </row>
        <row r="237">
          <cell r="E237" t="str">
            <v>20230412522 - 00</v>
          </cell>
          <cell r="F237" t="str">
            <v>영훈초 외 8교 건축물 정밀안전점검 용역</v>
          </cell>
          <cell r="H237">
            <v>45034</v>
          </cell>
          <cell r="L237">
            <v>166030000</v>
          </cell>
          <cell r="M237">
            <v>0.86745000000000005</v>
          </cell>
          <cell r="P237">
            <v>143864300</v>
          </cell>
          <cell r="W237">
            <v>0.99890000000000001</v>
          </cell>
          <cell r="Y237">
            <v>0.86649580500000001</v>
          </cell>
        </row>
        <row r="238">
          <cell r="E238" t="str">
            <v>20230412570 - 00</v>
          </cell>
          <cell r="F238" t="str">
            <v xml:space="preserve">	성신여고 외 7교 건축물 정밀안전점검 용역</v>
          </cell>
          <cell r="H238">
            <v>45034</v>
          </cell>
          <cell r="L238">
            <v>184620000</v>
          </cell>
          <cell r="M238">
            <v>0.86745000000000005</v>
          </cell>
          <cell r="P238">
            <v>160331200</v>
          </cell>
          <cell r="W238">
            <v>1.0011399999999999</v>
          </cell>
          <cell r="Y238">
            <v>0.86843889299999999</v>
          </cell>
        </row>
        <row r="239">
          <cell r="E239" t="str">
            <v>20230417518 - 00</v>
          </cell>
          <cell r="F239" t="str">
            <v xml:space="preserve">	국립암센터 본관동 리모델링 공사 안전점검 수행기관 지정공고</v>
          </cell>
          <cell r="H239">
            <v>45034</v>
          </cell>
          <cell r="L239">
            <v>92646400</v>
          </cell>
          <cell r="M239">
            <v>0.87744999999999995</v>
          </cell>
          <cell r="P239">
            <v>81680400</v>
          </cell>
          <cell r="W239">
            <v>1.0047699999999999</v>
          </cell>
          <cell r="Y239" t="str">
            <v>92,646,400원(기준가격)과 81,292,583원(기준가격의 87.745%) 이내</v>
          </cell>
        </row>
        <row r="240">
          <cell r="F240" t="str">
            <v xml:space="preserve">대우입찰 </v>
          </cell>
          <cell r="H240">
            <v>45034</v>
          </cell>
        </row>
        <row r="241">
          <cell r="F241" t="str">
            <v>31. 부평동 417-4</v>
          </cell>
          <cell r="H241">
            <v>45034</v>
          </cell>
          <cell r="L241">
            <v>19500000</v>
          </cell>
          <cell r="M241">
            <v>0.87744999999999995</v>
          </cell>
          <cell r="P241">
            <v>17141600</v>
          </cell>
          <cell r="W241">
            <v>1.00183</v>
          </cell>
        </row>
        <row r="242">
          <cell r="E242" t="str">
            <v>20230415304 - 00</v>
          </cell>
          <cell r="F242" t="str">
            <v>덕원여고 외 8교 건축물 정밀안전점검 용역</v>
          </cell>
          <cell r="H242">
            <v>45035</v>
          </cell>
          <cell r="L242">
            <v>170980000</v>
          </cell>
          <cell r="M242">
            <v>0.86745000000000005</v>
          </cell>
          <cell r="P242">
            <v>151119800</v>
          </cell>
          <cell r="W242">
            <v>1.0188999999999999</v>
          </cell>
          <cell r="Y242">
            <v>0.88384480499999996</v>
          </cell>
        </row>
        <row r="243">
          <cell r="E243" t="str">
            <v>20230415304 - 00</v>
          </cell>
          <cell r="F243" t="str">
            <v>덕원여고 외 8교 건축물 정밀안전점검 용역</v>
          </cell>
          <cell r="H243">
            <v>45035</v>
          </cell>
          <cell r="L243">
            <v>170980000</v>
          </cell>
          <cell r="M243">
            <v>0.86745000000000005</v>
          </cell>
          <cell r="P243">
            <v>150228500</v>
          </cell>
          <cell r="W243">
            <v>1.0128900000000001</v>
          </cell>
        </row>
        <row r="244">
          <cell r="E244" t="str">
            <v>20230421752 - 00</v>
          </cell>
          <cell r="F244" t="str">
            <v xml:space="preserve">2023년 상반기 제2, 3종 시설물(건축물) 정기안전점검 용역 </v>
          </cell>
          <cell r="H244">
            <v>45035</v>
          </cell>
          <cell r="L244">
            <v>38305000</v>
          </cell>
          <cell r="M244">
            <v>0.88</v>
          </cell>
          <cell r="P244">
            <v>33749900</v>
          </cell>
          <cell r="W244">
            <v>1.0012300000000001</v>
          </cell>
        </row>
        <row r="245">
          <cell r="E245" t="str">
            <v>20230420874 - 00</v>
          </cell>
          <cell r="F245" t="str">
            <v xml:space="preserve">2023년 제3종시설물 실태조사 용역 </v>
          </cell>
          <cell r="H245">
            <v>45035</v>
          </cell>
          <cell r="L245">
            <v>98520000</v>
          </cell>
        </row>
        <row r="246">
          <cell r="E246" t="str">
            <v>20230420939 - 00</v>
          </cell>
          <cell r="F246" t="str">
            <v xml:space="preserve">건설공사 안전점검 수행기관 지정 모집공고(강화군 선원면 지산리 358-2번지 단독주택 신축공사) </v>
          </cell>
          <cell r="H246">
            <v>45036</v>
          </cell>
          <cell r="L246">
            <v>9603000</v>
          </cell>
          <cell r="M246">
            <v>0.88</v>
          </cell>
          <cell r="P246">
            <v>8482000</v>
          </cell>
          <cell r="W246">
            <v>1.0037879999999999</v>
          </cell>
        </row>
        <row r="247">
          <cell r="F247" t="str">
            <v>37. 3-2,3-1 생활권산업 3-1-1BL</v>
          </cell>
          <cell r="H247">
            <v>45036</v>
          </cell>
          <cell r="L247">
            <v>14400000</v>
          </cell>
          <cell r="M247">
            <v>0.87744999999999995</v>
          </cell>
          <cell r="P247">
            <v>12650600</v>
          </cell>
          <cell r="W247">
            <v>1.0012099999999999</v>
          </cell>
        </row>
        <row r="248">
          <cell r="E248" t="str">
            <v>20230414078 - 00</v>
          </cell>
          <cell r="F248" t="str">
            <v>강서시장 청과물동 정밀안전진단 용역</v>
          </cell>
          <cell r="H248">
            <v>45040</v>
          </cell>
          <cell r="L248">
            <v>191999000</v>
          </cell>
        </row>
        <row r="249">
          <cell r="F249" t="str">
            <v>38.세종글로벌리더연수센터 건립 공사</v>
          </cell>
          <cell r="H249">
            <v>45040</v>
          </cell>
          <cell r="L249">
            <v>9000000</v>
          </cell>
          <cell r="M249">
            <v>0.87744999999999995</v>
          </cell>
          <cell r="P249">
            <v>7922200</v>
          </cell>
          <cell r="W249">
            <v>1.00318</v>
          </cell>
        </row>
        <row r="250">
          <cell r="F250" t="str">
            <v>34. 논현동 439-3번지 선바이오(주)남동공단 신축공사</v>
          </cell>
          <cell r="H250">
            <v>45040</v>
          </cell>
          <cell r="L250">
            <v>16000000</v>
          </cell>
          <cell r="M250">
            <v>0.88</v>
          </cell>
          <cell r="P250">
            <v>14096100</v>
          </cell>
          <cell r="W250">
            <v>1.0011399999999999</v>
          </cell>
        </row>
        <row r="251">
          <cell r="F251" t="str">
            <v>38. 세종글로벌리더연수센터 건립 공사</v>
          </cell>
          <cell r="H251">
            <v>45040</v>
          </cell>
          <cell r="L251">
            <v>9000000</v>
          </cell>
          <cell r="M251">
            <v>0.87744999999999995</v>
          </cell>
          <cell r="P251">
            <v>7922200</v>
          </cell>
          <cell r="W251">
            <v>1.00318</v>
          </cell>
        </row>
        <row r="252">
          <cell r="E252" t="str">
            <v>20230413889 - 00</v>
          </cell>
          <cell r="F252" t="str">
            <v>국회 본관 정밀안전진단 및 의정관 정밀안전점검 용역 (5/3)</v>
          </cell>
          <cell r="H252">
            <v>45041</v>
          </cell>
          <cell r="L252" t="str">
            <v xml:space="preserve">	364,810,000</v>
          </cell>
          <cell r="M252">
            <v>87.745000000000005</v>
          </cell>
        </row>
        <row r="253">
          <cell r="E253" t="str">
            <v>20230430294 - 00</v>
          </cell>
          <cell r="F253" t="str">
            <v>천안서초등학교 5동(다목적교실 및 강당) 내진성능평가용역 (긴급공고)</v>
          </cell>
          <cell r="H253">
            <v>45041</v>
          </cell>
          <cell r="L253">
            <v>39709000</v>
          </cell>
          <cell r="M253">
            <v>0.88</v>
          </cell>
          <cell r="P253">
            <v>34804200</v>
          </cell>
          <cell r="W253">
            <v>0.996</v>
          </cell>
        </row>
        <row r="254">
          <cell r="F254" t="str">
            <v>2. 화성 농협 칠갑산 NH 복합휴게소 신축공사</v>
          </cell>
          <cell r="H254">
            <v>45041</v>
          </cell>
          <cell r="L254">
            <v>6000000</v>
          </cell>
          <cell r="M254">
            <v>0.95</v>
          </cell>
          <cell r="P254">
            <v>5715700</v>
          </cell>
          <cell r="W254">
            <v>1.00275</v>
          </cell>
        </row>
        <row r="255">
          <cell r="E255" t="str">
            <v xml:space="preserve">	20230427796 - 01</v>
          </cell>
          <cell r="F255" t="str">
            <v>2023년 북일고등학교 제3종시설물 정기안전점검 기술용역 소액수의 견적 공고 (정정공고)</v>
          </cell>
          <cell r="H255">
            <v>45042</v>
          </cell>
          <cell r="L255">
            <v>36388000</v>
          </cell>
          <cell r="M255">
            <v>0.88</v>
          </cell>
          <cell r="P255">
            <v>32028500</v>
          </cell>
          <cell r="W255">
            <v>1.0002177000000001</v>
          </cell>
        </row>
        <row r="256">
          <cell r="E256" t="str">
            <v>20230431419 - 00</v>
          </cell>
          <cell r="F256" t="str">
            <v xml:space="preserve">돌봄문화종합센터 조성사업 신축공사 안전점검 수행기관 지정 공고 </v>
          </cell>
          <cell r="H256">
            <v>45042</v>
          </cell>
          <cell r="L256">
            <v>5600000</v>
          </cell>
          <cell r="M256">
            <v>0.87744999999999995</v>
          </cell>
          <cell r="P256">
            <v>4924500</v>
          </cell>
          <cell r="W256">
            <v>1.0021770000000001</v>
          </cell>
        </row>
        <row r="257">
          <cell r="F257" t="str">
            <v>대산읍 독곶리 123-2번지 외7필지</v>
          </cell>
          <cell r="H257">
            <v>45043</v>
          </cell>
          <cell r="L257">
            <v>3000000</v>
          </cell>
        </row>
        <row r="258">
          <cell r="F258" t="str">
            <v>계산동 1074-8 오피스텔 신축공사</v>
          </cell>
          <cell r="H258">
            <v>45043</v>
          </cell>
          <cell r="L258">
            <v>45711000</v>
          </cell>
          <cell r="M258">
            <v>0.88</v>
          </cell>
          <cell r="P258">
            <v>40353170</v>
          </cell>
          <cell r="W258">
            <v>1.0031699999999999</v>
          </cell>
          <cell r="Y258">
            <v>36684700</v>
          </cell>
        </row>
        <row r="259">
          <cell r="F259" t="str">
            <v>19. 청라동 152-18 (인천시 서구 청라동 근생 및 업무시설 신축공사)</v>
          </cell>
          <cell r="H259">
            <v>45043</v>
          </cell>
          <cell r="L259">
            <v>21600000</v>
          </cell>
          <cell r="M259">
            <v>0.88</v>
          </cell>
          <cell r="P259">
            <v>19068500</v>
          </cell>
          <cell r="W259">
            <v>1.00318</v>
          </cell>
        </row>
        <row r="260">
          <cell r="F260" t="str">
            <v>20. 청라동 196-3 (BMW R&amp;D Center Korea 신축공사)</v>
          </cell>
          <cell r="H260">
            <v>45043</v>
          </cell>
          <cell r="L260">
            <v>3000000</v>
          </cell>
          <cell r="M260">
            <v>0.88</v>
          </cell>
          <cell r="P260">
            <v>2648400</v>
          </cell>
          <cell r="W260">
            <v>1.00318</v>
          </cell>
        </row>
        <row r="261">
          <cell r="E261" t="str">
            <v>한국토지공사</v>
          </cell>
          <cell r="F261" t="str">
            <v xml:space="preserve">(건축)인천부평 행복주택 및 도시재생뉴딜 혁신센터 건설공사 </v>
          </cell>
          <cell r="H261">
            <v>45044</v>
          </cell>
          <cell r="L261">
            <v>74748000</v>
          </cell>
        </row>
        <row r="262">
          <cell r="F262" t="str">
            <v>110. 불로동 315-1번지 근린생활시설 신축공사</v>
          </cell>
          <cell r="H262">
            <v>45044</v>
          </cell>
          <cell r="L262">
            <v>3080000</v>
          </cell>
          <cell r="M262">
            <v>0.88</v>
          </cell>
          <cell r="P262">
            <v>2986800</v>
          </cell>
          <cell r="W262">
            <v>1.1019600000000001</v>
          </cell>
        </row>
        <row r="263">
          <cell r="E263" t="str">
            <v>20230440806 - 00</v>
          </cell>
          <cell r="F263" t="str">
            <v xml:space="preserve">2023년 남부초 외 16교 정밀안전점검용역 (긴급공고) </v>
          </cell>
          <cell r="H263">
            <v>45047</v>
          </cell>
          <cell r="L263">
            <v>171947000</v>
          </cell>
          <cell r="M263">
            <v>0.88</v>
          </cell>
          <cell r="P263">
            <v>151824400</v>
          </cell>
          <cell r="W263">
            <v>1.003377</v>
          </cell>
        </row>
        <row r="264">
          <cell r="F264" t="str">
            <v>110. 북인천중앙교회 신축공사</v>
          </cell>
          <cell r="H264">
            <v>45047</v>
          </cell>
          <cell r="L264">
            <v>13200000</v>
          </cell>
          <cell r="M264">
            <v>0.88</v>
          </cell>
          <cell r="P264">
            <v>11653200</v>
          </cell>
          <cell r="W264">
            <v>1.0032000000000001</v>
          </cell>
          <cell r="Z264">
            <v>0</v>
          </cell>
        </row>
        <row r="265">
          <cell r="E265" t="str">
            <v>20230435825 - 00</v>
          </cell>
          <cell r="F265" t="str">
            <v xml:space="preserve">연무고등학교 4동 내진성능평가용역 </v>
          </cell>
          <cell r="H265">
            <v>45048</v>
          </cell>
          <cell r="L265">
            <v>38290000</v>
          </cell>
          <cell r="M265">
            <v>0.88</v>
          </cell>
          <cell r="P265">
            <v>33506600</v>
          </cell>
          <cell r="W265">
            <v>0.99439999999999995</v>
          </cell>
          <cell r="Y265">
            <v>36684700</v>
          </cell>
        </row>
        <row r="266">
          <cell r="E266" t="str">
            <v>20230439144 - 00</v>
          </cell>
          <cell r="F266" t="str">
            <v xml:space="preserve">인천남동경찰서 신축 건축공사 안전점검 수행기관 지정 공고 </v>
          </cell>
          <cell r="H266">
            <v>45048</v>
          </cell>
          <cell r="L266">
            <v>15400000</v>
          </cell>
          <cell r="M266">
            <v>0.87744999999999995</v>
          </cell>
          <cell r="P266">
            <v>13527900</v>
          </cell>
          <cell r="W266">
            <v>1.001117</v>
          </cell>
          <cell r="Y266" t="str">
            <v>15,400,000원(기준가격)과 13,512,730원(기준가격의 87.745%) 이내</v>
          </cell>
        </row>
        <row r="267">
          <cell r="E267" t="str">
            <v>20230441616 - 00</v>
          </cell>
          <cell r="F267" t="str">
            <v xml:space="preserve">천안도솔유치원 외 1교(천안성정유) 내진성능평가용역 (긴급공고) </v>
          </cell>
          <cell r="H267">
            <v>45049</v>
          </cell>
          <cell r="L267">
            <v>75194000</v>
          </cell>
          <cell r="M267">
            <v>0.88</v>
          </cell>
          <cell r="P267">
            <v>66319300</v>
          </cell>
          <cell r="W267">
            <v>1.0022439999999999</v>
          </cell>
        </row>
        <row r="268">
          <cell r="E268" t="str">
            <v>20230444926 - 00</v>
          </cell>
          <cell r="F268" t="str">
            <v xml:space="preserve">엠에스빌트(주) 공장 증축공사 안전점검 수행기관 지정 공고 </v>
          </cell>
          <cell r="H268">
            <v>45050</v>
          </cell>
          <cell r="L268">
            <v>4000000</v>
          </cell>
          <cell r="M268">
            <v>0.87744999999999995</v>
          </cell>
          <cell r="P268">
            <v>3517700</v>
          </cell>
          <cell r="W268">
            <v>1.0022439999999999</v>
          </cell>
        </row>
        <row r="269">
          <cell r="E269" t="str">
            <v xml:space="preserve">	20230447459 - 00</v>
          </cell>
          <cell r="F269" t="str">
            <v xml:space="preserve">계양경기장 정밀안전점검 용역 </v>
          </cell>
          <cell r="H269">
            <v>45050</v>
          </cell>
          <cell r="L269">
            <v>30018230</v>
          </cell>
        </row>
        <row r="270">
          <cell r="E270" t="str">
            <v>서산시 공고 제2023-1190호</v>
          </cell>
          <cell r="F270" t="str">
            <v>서산시 대산읍 대죽리 1200번지에 공작물 축조공사</v>
          </cell>
          <cell r="H270">
            <v>45050</v>
          </cell>
          <cell r="L270">
            <v>8800000</v>
          </cell>
          <cell r="M270">
            <v>0.88</v>
          </cell>
          <cell r="P270">
            <v>7775000</v>
          </cell>
          <cell r="W270">
            <v>1.004</v>
          </cell>
        </row>
        <row r="271">
          <cell r="F271" t="str">
            <v>21. 스타필드 청라 신축공사(청라동 6-16 외 2필지)</v>
          </cell>
          <cell r="H271">
            <v>45050</v>
          </cell>
          <cell r="L271">
            <v>21000000</v>
          </cell>
          <cell r="M271">
            <v>0.88</v>
          </cell>
          <cell r="P271">
            <v>18538800</v>
          </cell>
          <cell r="W271">
            <v>1.00318</v>
          </cell>
        </row>
        <row r="272">
          <cell r="E272" t="str">
            <v>20230500495 - 00</v>
          </cell>
          <cell r="F272" t="str">
            <v>건설공사[건축분야] 안전점검 수행기관 지정[천안시 중앙도서관 리모델링공사]</v>
          </cell>
          <cell r="H272">
            <v>45056</v>
          </cell>
          <cell r="L272">
            <v>2619000</v>
          </cell>
          <cell r="M272">
            <v>0.88</v>
          </cell>
          <cell r="P272">
            <v>2310000</v>
          </cell>
          <cell r="W272">
            <v>1.00231</v>
          </cell>
        </row>
        <row r="273">
          <cell r="E273" t="str">
            <v>20230420043 - 00</v>
          </cell>
          <cell r="F273" t="str">
            <v xml:space="preserve">서울(1)역 등 70개 건축시설물 정밀진단 및 성능평가 용역(1공구) </v>
          </cell>
          <cell r="H273">
            <v>45057</v>
          </cell>
          <cell r="L273">
            <v>1922413900</v>
          </cell>
        </row>
        <row r="274">
          <cell r="E274" t="str">
            <v>20230506235 - 00</v>
          </cell>
          <cell r="F274" t="str">
            <v>서북구 성거읍 종근당 천안공장 폐수처리장-2 증축공사</v>
          </cell>
          <cell r="H274">
            <v>45057</v>
          </cell>
          <cell r="L274">
            <v>10476000</v>
          </cell>
          <cell r="M274">
            <v>0.88</v>
          </cell>
          <cell r="P274">
            <v>9240200</v>
          </cell>
          <cell r="W274">
            <v>1.00231</v>
          </cell>
        </row>
        <row r="275">
          <cell r="E275" t="str">
            <v>B230047 - 00</v>
          </cell>
          <cell r="F275" t="str">
            <v>부산문현2 주거환경개선사업 정기안전점검용역 (유형3(30:70)</v>
          </cell>
          <cell r="H275">
            <v>45061</v>
          </cell>
          <cell r="L275">
            <v>19800000</v>
          </cell>
        </row>
        <row r="276">
          <cell r="E276" t="str">
            <v>20230511477 - 00</v>
          </cell>
          <cell r="F276" t="str">
            <v>연무마이스터고등학교 5개동 정밀점검용역</v>
          </cell>
          <cell r="H276">
            <v>45061</v>
          </cell>
          <cell r="L276">
            <v>42410000</v>
          </cell>
          <cell r="M276">
            <v>0.88</v>
          </cell>
          <cell r="P276">
            <v>37406700</v>
          </cell>
          <cell r="W276">
            <v>1.0023</v>
          </cell>
        </row>
        <row r="277">
          <cell r="E277" t="str">
            <v>9238586-00</v>
          </cell>
          <cell r="F277" t="str">
            <v>포항역사 정밀안전점검 용역</v>
          </cell>
          <cell r="H277">
            <v>45061</v>
          </cell>
          <cell r="L277">
            <v>11737000</v>
          </cell>
        </row>
        <row r="278">
          <cell r="E278" t="str">
            <v>20230501989 - 00</v>
          </cell>
          <cell r="F278" t="str">
            <v xml:space="preserve">(나라기록관) 나라기록관 청사 정밀안전진단 및 내진성능평가 용역  </v>
          </cell>
          <cell r="H278">
            <v>45062</v>
          </cell>
          <cell r="L278">
            <v>344540000</v>
          </cell>
        </row>
        <row r="279">
          <cell r="E279" t="str">
            <v>B230050 - 00</v>
          </cell>
          <cell r="F279" t="str">
            <v>익산 제3일반산단 행복주택 건설공사 1공구 정기안전점검 _ 유형3(30:70)</v>
          </cell>
          <cell r="H279">
            <v>45062</v>
          </cell>
          <cell r="L279">
            <v>31544911</v>
          </cell>
          <cell r="M279">
            <v>0.88</v>
          </cell>
        </row>
        <row r="280">
          <cell r="E280" t="str">
            <v>B230050 - 00</v>
          </cell>
          <cell r="F280" t="str">
            <v>익산 제3일반산단 행복주택 건설공사 1공구 정기안전점검 _ 유형3(30:70)</v>
          </cell>
          <cell r="H280">
            <v>45062</v>
          </cell>
          <cell r="L280">
            <v>31544911</v>
          </cell>
          <cell r="M280">
            <v>0.88</v>
          </cell>
        </row>
        <row r="281">
          <cell r="E281" t="str">
            <v>B230051 - 00</v>
          </cell>
          <cell r="F281" t="str">
            <v>대전대흥 창업지원주택 건설공사 1공구 정기안전점검 _ 유형3(30:70)</v>
          </cell>
          <cell r="H281">
            <v>45062</v>
          </cell>
          <cell r="L281">
            <v>56937687</v>
          </cell>
          <cell r="M281">
            <v>0.88</v>
          </cell>
        </row>
        <row r="282">
          <cell r="E282" t="str">
            <v>제2023-1471호</v>
          </cell>
          <cell r="F282" t="str">
            <v>84. 아산용화체육공원 비공원시설 1BL 공동주택신축공사</v>
          </cell>
          <cell r="H282">
            <v>45062</v>
          </cell>
          <cell r="L282">
            <v>235282946</v>
          </cell>
          <cell r="M282">
            <v>0.88</v>
          </cell>
          <cell r="P282">
            <v>207507400</v>
          </cell>
          <cell r="W282">
            <v>1.0022139999999999</v>
          </cell>
          <cell r="Y282">
            <v>0.8819483199999999</v>
          </cell>
        </row>
        <row r="283">
          <cell r="E283" t="str">
            <v>제2023-1472호</v>
          </cell>
          <cell r="F283" t="str">
            <v>85. 아산용화체육공원 비공원시설 2BL 공동주택신축공사</v>
          </cell>
          <cell r="H283">
            <v>45062</v>
          </cell>
          <cell r="L283">
            <v>242640127</v>
          </cell>
          <cell r="M283">
            <v>0.88</v>
          </cell>
          <cell r="P283">
            <v>214038200</v>
          </cell>
          <cell r="W283">
            <v>1.0024109999999999</v>
          </cell>
          <cell r="Y283">
            <v>0.88212167999999991</v>
          </cell>
        </row>
        <row r="284">
          <cell r="E284" t="str">
            <v xml:space="preserve">제2023-1539호  </v>
          </cell>
          <cell r="F284" t="str">
            <v>86. 엘에스테크㈜ 신봉리 공장 신축공사</v>
          </cell>
          <cell r="H284">
            <v>45063</v>
          </cell>
          <cell r="L284">
            <v>3300000</v>
          </cell>
          <cell r="M284">
            <v>0.88</v>
          </cell>
          <cell r="P284">
            <v>2910800</v>
          </cell>
          <cell r="W284">
            <v>1.00231</v>
          </cell>
        </row>
        <row r="285">
          <cell r="E285" t="str">
            <v xml:space="preserve">제2023-1542호  </v>
          </cell>
          <cell r="F285" t="str">
            <v>87. 아산시 방축동 162-3번지 신축공사</v>
          </cell>
          <cell r="H285">
            <v>45063</v>
          </cell>
          <cell r="L285">
            <v>3300000</v>
          </cell>
          <cell r="M285">
            <v>0.88</v>
          </cell>
          <cell r="P285">
            <v>2914000</v>
          </cell>
          <cell r="W285">
            <v>1.0034110000000001</v>
          </cell>
        </row>
        <row r="286">
          <cell r="E286" t="str">
            <v>20230512585 - 00</v>
          </cell>
          <cell r="F286" t="str">
            <v>직산읍 자은가리 87-5 신축현장</v>
          </cell>
          <cell r="H286">
            <v>45063</v>
          </cell>
          <cell r="L286">
            <v>3492000</v>
          </cell>
          <cell r="M286">
            <v>0.88</v>
          </cell>
          <cell r="P286">
            <v>3081600</v>
          </cell>
          <cell r="W286">
            <v>1.002788</v>
          </cell>
        </row>
        <row r="287">
          <cell r="F287" t="str">
            <v>35. 논현동 767-16번지 희진빌딩 신축공사</v>
          </cell>
          <cell r="H287">
            <v>45063</v>
          </cell>
          <cell r="L287">
            <v>12000000</v>
          </cell>
          <cell r="M287">
            <v>0.82499999999999996</v>
          </cell>
          <cell r="P287">
            <v>9931500</v>
          </cell>
          <cell r="W287">
            <v>1.00318</v>
          </cell>
          <cell r="Y287" t="str">
            <v>등록명부 34개업체.. 하한율 따로없길래 퍼센트지낮춰봄</v>
          </cell>
        </row>
        <row r="288">
          <cell r="E288" t="str">
            <v>20230447016 - 00</v>
          </cell>
          <cell r="F288" t="str">
            <v xml:space="preserve">국방홍보원 정밀안전진단 및 내진성능평가 용역 </v>
          </cell>
          <cell r="H288">
            <v>45064</v>
          </cell>
          <cell r="L288">
            <v>123000000</v>
          </cell>
        </row>
        <row r="289">
          <cell r="E289" t="str">
            <v>제2023-1545호</v>
          </cell>
          <cell r="F289" t="str">
            <v>88. 하나마이크론(주) 생산4동 3층 사무동 증축공사(가격이 안좋음, 미입찰)</v>
          </cell>
          <cell r="H289">
            <v>45064</v>
          </cell>
          <cell r="L289">
            <v>2382611</v>
          </cell>
          <cell r="M289">
            <v>0.88</v>
          </cell>
          <cell r="P289">
            <v>2101400</v>
          </cell>
          <cell r="W289">
            <v>1.0022139999999999</v>
          </cell>
          <cell r="Y289" t="str">
            <v>구조물2회, 초기점검1회</v>
          </cell>
        </row>
        <row r="290">
          <cell r="E290" t="str">
            <v>20230506737 - 00</v>
          </cell>
          <cell r="F290" t="str">
            <v>건축분야 건설공사 안전점검 수행기관 지정 공고[직산도서관(다함께돌봄센터) 건립공사]</v>
          </cell>
          <cell r="H290">
            <v>45068</v>
          </cell>
          <cell r="L290">
            <v>3880000</v>
          </cell>
          <cell r="M290">
            <v>0.88</v>
          </cell>
          <cell r="P290">
            <v>3421700</v>
          </cell>
          <cell r="W290">
            <v>1.0021169999999999</v>
          </cell>
        </row>
        <row r="291">
          <cell r="E291" t="str">
            <v>20230509966 - 00</v>
          </cell>
          <cell r="F291" t="str">
            <v>건축분야 건설공사 안전점검 수행기관 지정 공고[삼성SDI 해체 및 극판 마더라인 신축공사]</v>
          </cell>
          <cell r="H291">
            <v>45068</v>
          </cell>
          <cell r="L291">
            <v>6596000</v>
          </cell>
          <cell r="M291">
            <v>0.88</v>
          </cell>
          <cell r="P291">
            <v>5816800</v>
          </cell>
          <cell r="W291">
            <v>1.0021169999999999</v>
          </cell>
        </row>
        <row r="292">
          <cell r="E292" t="str">
            <v>20230518801 - 00</v>
          </cell>
          <cell r="F292" t="str">
            <v xml:space="preserve">용봉초등학교 외 3교 내진성능평가용역 </v>
          </cell>
          <cell r="H292">
            <v>45069</v>
          </cell>
          <cell r="L292">
            <v>55629000</v>
          </cell>
          <cell r="M292">
            <v>0.88</v>
          </cell>
        </row>
        <row r="293">
          <cell r="E293" t="str">
            <v>B230052 - 00</v>
          </cell>
          <cell r="F293" t="str">
            <v xml:space="preserve">파주운정3 A22BL 아파트 건설공사 12공구 정기안전점검 </v>
          </cell>
          <cell r="H293">
            <v>45069</v>
          </cell>
          <cell r="L293">
            <v>337116926</v>
          </cell>
          <cell r="M293">
            <v>0.87744999999999995</v>
          </cell>
          <cell r="P293">
            <v>275100000</v>
          </cell>
        </row>
        <row r="294">
          <cell r="E294" t="str">
            <v>B230052 - 00</v>
          </cell>
          <cell r="F294" t="str">
            <v xml:space="preserve">파주운정3 A22BL 아파트 건설공사 12공구 정기안전점검 </v>
          </cell>
          <cell r="H294">
            <v>45069</v>
          </cell>
          <cell r="L294">
            <v>337116926</v>
          </cell>
          <cell r="M294">
            <v>0.87744999999999995</v>
          </cell>
          <cell r="P294">
            <v>280000000</v>
          </cell>
        </row>
        <row r="295">
          <cell r="E295" t="str">
            <v>20230441230 - 00</v>
          </cell>
          <cell r="F295" t="str">
            <v xml:space="preserve">2023년 인천1호선 및 7호선 건축물(구조) 정밀진단 용역 (긴급공고) </v>
          </cell>
          <cell r="H295">
            <v>45070</v>
          </cell>
          <cell r="L295">
            <v>865018000</v>
          </cell>
        </row>
        <row r="296">
          <cell r="E296" t="str">
            <v>20230518016 - 00</v>
          </cell>
          <cell r="F296" t="str">
            <v xml:space="preserve">건설공사[건축분야] 안전점검 수행기관 지정(천안 반다비 체육센터 건립공사) </v>
          </cell>
          <cell r="H296">
            <v>45070</v>
          </cell>
          <cell r="L296">
            <v>11640000</v>
          </cell>
          <cell r="M296">
            <v>0.88</v>
          </cell>
          <cell r="P296">
            <v>10263700</v>
          </cell>
          <cell r="W296">
            <v>1.002</v>
          </cell>
        </row>
        <row r="297">
          <cell r="E297" t="str">
            <v>20230523283 - 00</v>
          </cell>
          <cell r="F297" t="str">
            <v xml:space="preserve">건축분야 건설공사 안전점검 수행기관 지정 공고(봉명지구 통합돌봄센터 건립공사) </v>
          </cell>
          <cell r="H297">
            <v>45070</v>
          </cell>
          <cell r="L297">
            <v>10476000</v>
          </cell>
          <cell r="M297">
            <v>0.88</v>
          </cell>
        </row>
        <row r="298">
          <cell r="F298" t="str">
            <v>행정중심복합도시 공동캠퍼스 행복기숙사(연합) 건축공사(4-2생활권 대학4-2BL)</v>
          </cell>
          <cell r="H298">
            <v>45070</v>
          </cell>
          <cell r="L298">
            <v>25600000</v>
          </cell>
          <cell r="M298">
            <v>0.87744999999999995</v>
          </cell>
          <cell r="P298">
            <v>22534200</v>
          </cell>
          <cell r="W298">
            <v>1.00318</v>
          </cell>
        </row>
        <row r="299">
          <cell r="E299" t="str">
            <v>B230051 - 00</v>
          </cell>
          <cell r="F299" t="str">
            <v xml:space="preserve">괴산미니 복합타운 A-1BL 아파트 건설공사 1공구 정기안전점검 </v>
          </cell>
          <cell r="H299">
            <v>45070</v>
          </cell>
          <cell r="L299">
            <v>89110724</v>
          </cell>
          <cell r="M299">
            <v>0.87744999999999995</v>
          </cell>
          <cell r="P299">
            <v>73900000</v>
          </cell>
        </row>
        <row r="300">
          <cell r="E300" t="str">
            <v>B230053 - 00</v>
          </cell>
          <cell r="F300" t="str">
            <v xml:space="preserve">대전대흥 창업지원주택 건설공사 1공구 정기안전점검 </v>
          </cell>
          <cell r="H300">
            <v>45070</v>
          </cell>
          <cell r="L300">
            <v>60406587</v>
          </cell>
          <cell r="M300">
            <v>0.87744999999999995</v>
          </cell>
          <cell r="P300">
            <v>50000000</v>
          </cell>
        </row>
        <row r="301">
          <cell r="E301" t="str">
            <v>B230051 - 00</v>
          </cell>
          <cell r="F301" t="str">
            <v xml:space="preserve">괴산미니 복합타운 A-1BL 아파트 건설공사 1공구 정기안전점검 </v>
          </cell>
          <cell r="H301">
            <v>45070</v>
          </cell>
          <cell r="L301">
            <v>89110724</v>
          </cell>
          <cell r="M301">
            <v>0.87744999999999995</v>
          </cell>
          <cell r="P301">
            <v>75000000</v>
          </cell>
        </row>
        <row r="302">
          <cell r="E302" t="str">
            <v>B230053 - 00</v>
          </cell>
          <cell r="F302" t="str">
            <v xml:space="preserve">대전대흥 창업지원주택 건설공사 1공구 정기안전점검 </v>
          </cell>
          <cell r="H302">
            <v>45070</v>
          </cell>
          <cell r="L302">
            <v>60406587</v>
          </cell>
          <cell r="M302">
            <v>0.87744999999999995</v>
          </cell>
          <cell r="P302">
            <v>52000000</v>
          </cell>
          <cell r="Y302">
            <v>86.083327303361798</v>
          </cell>
        </row>
        <row r="303">
          <cell r="F303" t="str">
            <v>남동국가산업단지 재생사업 주차장 조성사업 안전점검 수행기관 지정 공고</v>
          </cell>
          <cell r="G303" t="str">
            <v>5/31</v>
          </cell>
          <cell r="H303">
            <v>45071</v>
          </cell>
          <cell r="L303">
            <v>18000000</v>
          </cell>
          <cell r="M303">
            <v>0.88</v>
          </cell>
          <cell r="P303">
            <v>15890400</v>
          </cell>
          <cell r="W303">
            <v>1.00318</v>
          </cell>
        </row>
        <row r="304">
          <cell r="E304" t="str">
            <v>20230531361 - 00</v>
          </cell>
          <cell r="F304" t="str">
            <v xml:space="preserve">신방초등학교 외1교(도하초) 내진성능평가용역 (긴급공고) </v>
          </cell>
          <cell r="H304">
            <v>45072</v>
          </cell>
          <cell r="L304">
            <v>45462000</v>
          </cell>
          <cell r="M304">
            <v>0.87744999999999995</v>
          </cell>
          <cell r="P304">
            <v>39974900</v>
          </cell>
          <cell r="W304">
            <v>1.0021100000000001</v>
          </cell>
        </row>
        <row r="305">
          <cell r="E305" t="str">
            <v>B230054 - 00</v>
          </cell>
          <cell r="F305" t="str">
            <v>서울공릉 아파트 건설공사 1공구 정기안전점검</v>
          </cell>
          <cell r="H305">
            <v>45072</v>
          </cell>
          <cell r="L305">
            <v>142119486</v>
          </cell>
          <cell r="M305">
            <v>0.87744999999999995</v>
          </cell>
          <cell r="P305">
            <v>115920000</v>
          </cell>
        </row>
        <row r="306">
          <cell r="E306" t="str">
            <v>B230054 - 00</v>
          </cell>
          <cell r="F306" t="str">
            <v>서울공릉 아파트 건설공사 1공구 정기안전점검</v>
          </cell>
          <cell r="H306">
            <v>45072</v>
          </cell>
          <cell r="L306">
            <v>142119486</v>
          </cell>
          <cell r="M306">
            <v>0.87744999999999995</v>
          </cell>
          <cell r="P306">
            <v>116750000</v>
          </cell>
        </row>
        <row r="307">
          <cell r="E307" t="str">
            <v>20230532464 - 00</v>
          </cell>
          <cell r="F307" t="str">
            <v>건축분야 건설공사 안전점검 수행기관 지정 공고[직산읍 자은가리 195 빵카페 신축현장]</v>
          </cell>
          <cell r="H307">
            <v>45076</v>
          </cell>
          <cell r="L307">
            <v>3492000</v>
          </cell>
          <cell r="M307">
            <v>0.88</v>
          </cell>
          <cell r="P307">
            <v>3081000</v>
          </cell>
          <cell r="W307">
            <v>1.0026999999999999</v>
          </cell>
        </row>
        <row r="308">
          <cell r="E308" t="str">
            <v>20230536052 - 00</v>
          </cell>
          <cell r="F308" t="str">
            <v>인천남동소방서 만수119안전센터 재건축공사(건축) 안전점검 수행기관 지정공고</v>
          </cell>
          <cell r="H308">
            <v>45076</v>
          </cell>
          <cell r="L308" t="str">
            <v xml:space="preserve">	7,274,000</v>
          </cell>
          <cell r="M308">
            <v>0.87744999999999995</v>
          </cell>
        </row>
        <row r="309">
          <cell r="E309" t="str">
            <v>서구청</v>
          </cell>
          <cell r="F309" t="str">
            <v>오류동 (주)지엘텍 공장 증축공사</v>
          </cell>
          <cell r="G309" t="str">
            <v/>
          </cell>
          <cell r="H309">
            <v>45077</v>
          </cell>
          <cell r="L309">
            <v>7200000</v>
          </cell>
          <cell r="M309">
            <v>0.88</v>
          </cell>
          <cell r="P309">
            <v>6982100</v>
          </cell>
          <cell r="W309">
            <v>1.1019600000000001</v>
          </cell>
        </row>
        <row r="310">
          <cell r="E310" t="str">
            <v>B230055 - 00</v>
          </cell>
          <cell r="F310" t="str">
            <v xml:space="preserve">경남진주 청년허브하우스 건립공사 1공구 정기안전점검 용역 </v>
          </cell>
          <cell r="H310">
            <v>45077</v>
          </cell>
          <cell r="L310">
            <v>11240000</v>
          </cell>
        </row>
        <row r="311">
          <cell r="E311" t="str">
            <v>B230055 - 00</v>
          </cell>
          <cell r="F311" t="str">
            <v xml:space="preserve">경남진주 청년허브하우스 건립공사 1공구 정기안전점검 용역 </v>
          </cell>
          <cell r="H311">
            <v>45077</v>
          </cell>
          <cell r="L311">
            <v>11240000</v>
          </cell>
        </row>
        <row r="312">
          <cell r="E312" t="str">
            <v>남동구</v>
          </cell>
          <cell r="F312" t="str">
            <v>고잔동 704-3번지</v>
          </cell>
          <cell r="H312">
            <v>45077</v>
          </cell>
          <cell r="L312">
            <v>3343780</v>
          </cell>
          <cell r="M312">
            <v>0.88</v>
          </cell>
          <cell r="P312">
            <v>2951900</v>
          </cell>
          <cell r="W312">
            <v>1.00318</v>
          </cell>
        </row>
        <row r="313">
          <cell r="E313" t="str">
            <v>서산시</v>
          </cell>
          <cell r="H313">
            <v>45077</v>
          </cell>
          <cell r="L313">
            <v>6400000</v>
          </cell>
          <cell r="M313">
            <v>0.88</v>
          </cell>
          <cell r="P313">
            <v>5645000</v>
          </cell>
          <cell r="W313">
            <v>1.0023</v>
          </cell>
        </row>
        <row r="314">
          <cell r="E314" t="str">
            <v>20230531492 - 00</v>
          </cell>
          <cell r="F314" t="str">
            <v xml:space="preserve">국립소방병원 건립사업 안전점검 수행기관 지정 공고 </v>
          </cell>
          <cell r="H314">
            <v>45078</v>
          </cell>
          <cell r="L314">
            <v>57750000</v>
          </cell>
          <cell r="M314">
            <v>0.87744999999999995</v>
          </cell>
          <cell r="P314">
            <v>50785000</v>
          </cell>
          <cell r="W314">
            <v>1.0022219999999999</v>
          </cell>
        </row>
        <row r="315">
          <cell r="E315" t="str">
            <v>20230531492 - 00</v>
          </cell>
          <cell r="F315" t="str">
            <v xml:space="preserve">국립소방병원 건립사업 안전점검 수행기관 지정 공고 </v>
          </cell>
          <cell r="H315">
            <v>45078</v>
          </cell>
          <cell r="L315">
            <v>57750000</v>
          </cell>
          <cell r="M315">
            <v>0.87744999999999995</v>
          </cell>
          <cell r="P315">
            <v>50836000</v>
          </cell>
          <cell r="W315">
            <v>1.0032220000000001</v>
          </cell>
        </row>
        <row r="316">
          <cell r="E316" t="str">
            <v>인천광역시</v>
          </cell>
          <cell r="F316" t="str">
            <v>인천광역시 서구 청라동 9-114 단독주택 신축공사</v>
          </cell>
          <cell r="H316">
            <v>45078</v>
          </cell>
          <cell r="L316">
            <v>6000000</v>
          </cell>
          <cell r="M316">
            <v>0.88</v>
          </cell>
          <cell r="P316">
            <v>5296800</v>
          </cell>
          <cell r="W316">
            <v>1.00318</v>
          </cell>
        </row>
        <row r="317">
          <cell r="E317" t="str">
            <v xml:space="preserve">LGP0178- 1 </v>
          </cell>
          <cell r="F317" t="str">
            <v>23년 5378부대 내진성능평가 용역 (2공구-B)</v>
          </cell>
          <cell r="H317">
            <v>45078</v>
          </cell>
          <cell r="L317">
            <v>106706000</v>
          </cell>
          <cell r="M317">
            <v>0.88</v>
          </cell>
          <cell r="P317">
            <v>94359600</v>
          </cell>
          <cell r="W317">
            <v>1.00488</v>
          </cell>
        </row>
        <row r="318">
          <cell r="E318" t="str">
            <v xml:space="preserve">LGP0177- 1 </v>
          </cell>
          <cell r="F318" t="str">
            <v>23년 5378부대 내진성능평가 2공구(2-A)</v>
          </cell>
          <cell r="H318">
            <v>45078</v>
          </cell>
          <cell r="L318">
            <v>105289000</v>
          </cell>
          <cell r="M318">
            <v>0.88</v>
          </cell>
          <cell r="P318">
            <v>93096300</v>
          </cell>
          <cell r="W318">
            <v>1.0047699999999999</v>
          </cell>
        </row>
        <row r="319">
          <cell r="E319" t="str">
            <v xml:space="preserve">LGP0179- 1 </v>
          </cell>
          <cell r="F319" t="str">
            <v>23년 5378부대 내진성능평가 2공구(2-C)</v>
          </cell>
          <cell r="H319">
            <v>45078</v>
          </cell>
          <cell r="L319">
            <v>85043000</v>
          </cell>
          <cell r="M319">
            <v>0.88</v>
          </cell>
          <cell r="P319">
            <v>75500000</v>
          </cell>
          <cell r="W319">
            <v>1.00844</v>
          </cell>
        </row>
        <row r="320">
          <cell r="E320" t="str">
            <v xml:space="preserve">LDG0059- 1 </v>
          </cell>
          <cell r="F320" t="str">
            <v>23년 1차 내진성능평가 검증용역(대전 등)</v>
          </cell>
          <cell r="H320">
            <v>45082</v>
          </cell>
          <cell r="L320">
            <v>46100340</v>
          </cell>
          <cell r="M320">
            <v>0.88</v>
          </cell>
          <cell r="P320">
            <v>40700000</v>
          </cell>
          <cell r="W320">
            <v>1.0034879999999999</v>
          </cell>
        </row>
        <row r="321">
          <cell r="F321" t="str">
            <v>23년 1차 내진성능평가 검증용역(충북)</v>
          </cell>
          <cell r="H321">
            <v>45082</v>
          </cell>
          <cell r="L321">
            <v>30776050</v>
          </cell>
          <cell r="M321">
            <v>0.88</v>
          </cell>
          <cell r="P321">
            <v>27177000</v>
          </cell>
          <cell r="W321">
            <v>1.0034879999999999</v>
          </cell>
        </row>
        <row r="322">
          <cell r="E322" t="str">
            <v xml:space="preserve">LDG0059- 1 </v>
          </cell>
          <cell r="F322" t="str">
            <v>23년 1차 내진성능평가 검증용역(대전 등)</v>
          </cell>
          <cell r="H322">
            <v>45082</v>
          </cell>
          <cell r="L322">
            <v>46100340</v>
          </cell>
          <cell r="M322">
            <v>0.88</v>
          </cell>
          <cell r="P322">
            <v>40740000</v>
          </cell>
          <cell r="W322">
            <v>1.0042199999999999</v>
          </cell>
        </row>
        <row r="323">
          <cell r="F323" t="str">
            <v>23년 1차 내진성능평가 검증용역(충북)</v>
          </cell>
          <cell r="H323">
            <v>45082</v>
          </cell>
          <cell r="L323">
            <v>30776050</v>
          </cell>
          <cell r="M323">
            <v>0.88</v>
          </cell>
          <cell r="P323">
            <v>27200000</v>
          </cell>
          <cell r="W323">
            <v>1.0042199999999999</v>
          </cell>
        </row>
        <row r="324">
          <cell r="F324" t="str">
            <v>23년 5378부대 내진성능평가 검증용역 2공구</v>
          </cell>
          <cell r="H324">
            <v>45082</v>
          </cell>
          <cell r="L324">
            <v>51719000</v>
          </cell>
          <cell r="M324">
            <v>0.88</v>
          </cell>
          <cell r="P324">
            <v>45700000</v>
          </cell>
          <cell r="W324">
            <v>1.0042199999999999</v>
          </cell>
        </row>
        <row r="325">
          <cell r="E325" t="str">
            <v>20230605781 - 00</v>
          </cell>
          <cell r="F325" t="str">
            <v>[(주)한창이지엠 제3공장 신축공사</v>
          </cell>
          <cell r="H325">
            <v>45086</v>
          </cell>
          <cell r="L325">
            <v>2910000</v>
          </cell>
          <cell r="M325">
            <v>0.88</v>
          </cell>
        </row>
        <row r="326">
          <cell r="F326" t="str">
            <v>부일여중 다목적강당 및 급식소 증축공사</v>
          </cell>
          <cell r="H326">
            <v>45086</v>
          </cell>
          <cell r="L326">
            <v>6389000</v>
          </cell>
          <cell r="M326">
            <v>0.88</v>
          </cell>
          <cell r="P326">
            <v>5761000</v>
          </cell>
          <cell r="Z326">
            <v>0</v>
          </cell>
        </row>
        <row r="327">
          <cell r="E327" t="str">
            <v>20230542717 - 00</v>
          </cell>
          <cell r="F327" t="str">
            <v xml:space="preserve">관세인재개발원 내진성능평가 용역 </v>
          </cell>
          <cell r="H327">
            <v>45090</v>
          </cell>
          <cell r="L327">
            <v>124175000</v>
          </cell>
        </row>
        <row r="328">
          <cell r="E328" t="str">
            <v>20230607079 - 00</v>
          </cell>
          <cell r="F328" t="str">
            <v xml:space="preserve">미시령동서관통도로 건축물 내진성능평가용역 </v>
          </cell>
          <cell r="H328">
            <v>45090</v>
          </cell>
          <cell r="L328">
            <v>22710000</v>
          </cell>
          <cell r="M328">
            <v>0.88</v>
          </cell>
          <cell r="P328">
            <v>20184000</v>
          </cell>
          <cell r="W328">
            <v>1.01</v>
          </cell>
        </row>
        <row r="329">
          <cell r="E329" t="str">
            <v>20230607079 - 00</v>
          </cell>
          <cell r="F329" t="str">
            <v xml:space="preserve">미시령동서관통도로 건축물 내진성능평가용역 </v>
          </cell>
          <cell r="H329">
            <v>45090</v>
          </cell>
          <cell r="L329">
            <v>22710000</v>
          </cell>
          <cell r="M329">
            <v>0.88</v>
          </cell>
          <cell r="P329">
            <v>20984000</v>
          </cell>
          <cell r="W329">
            <v>1.05</v>
          </cell>
        </row>
        <row r="330">
          <cell r="E330" t="str">
            <v>20230530811 - 00</v>
          </cell>
          <cell r="F330" t="str">
            <v xml:space="preserve">건설공사[건축분야] 안전점검 수행기관 지정 재공고(봉명지구 통합돌봄센터 건립공사) </v>
          </cell>
          <cell r="H330">
            <v>45091</v>
          </cell>
          <cell r="L330">
            <v>10476000</v>
          </cell>
          <cell r="M330">
            <v>0.87744999999999995</v>
          </cell>
          <cell r="P330">
            <v>9213600</v>
          </cell>
          <cell r="W330">
            <v>1.0023219999999999</v>
          </cell>
        </row>
        <row r="331">
          <cell r="E331" t="str">
            <v>20230611588 - 00</v>
          </cell>
          <cell r="F331" t="str">
            <v>천안와촌초등학교 본관교사 내진성능평가용역</v>
          </cell>
          <cell r="H331">
            <v>45091</v>
          </cell>
          <cell r="L331">
            <v>50148000</v>
          </cell>
          <cell r="M331">
            <v>0.88</v>
          </cell>
          <cell r="P331">
            <v>44249400</v>
          </cell>
          <cell r="W331">
            <v>1.0026999999999999</v>
          </cell>
        </row>
        <row r="332">
          <cell r="E332" t="str">
            <v>20230608710 - 00</v>
          </cell>
          <cell r="F332" t="str">
            <v xml:space="preserve">충청남도보령교육지원청웅천도서관 주1동 내진성능평가용역 </v>
          </cell>
          <cell r="H332">
            <v>45091</v>
          </cell>
          <cell r="L332">
            <v>32183000</v>
          </cell>
          <cell r="M332">
            <v>0.88</v>
          </cell>
          <cell r="P332">
            <v>28389100</v>
          </cell>
          <cell r="W332">
            <v>1.0024</v>
          </cell>
        </row>
        <row r="333">
          <cell r="E333" t="str">
            <v>20230608698 - 00</v>
          </cell>
          <cell r="F333" t="str">
            <v xml:space="preserve">충남해양과학고등학교 기숙사, 선박관리센터 내진성능평가용역 </v>
          </cell>
          <cell r="H333">
            <v>45091</v>
          </cell>
          <cell r="L333">
            <v>48152000</v>
          </cell>
          <cell r="M333">
            <v>0.88</v>
          </cell>
          <cell r="P333">
            <v>42488200</v>
          </cell>
          <cell r="W333">
            <v>1.0026999999999999</v>
          </cell>
        </row>
        <row r="334">
          <cell r="E334" t="str">
            <v>20230610371 - 00</v>
          </cell>
          <cell r="F334" t="str">
            <v xml:space="preserve">천안상업고등학교 내진성능평가 용역 </v>
          </cell>
          <cell r="H334">
            <v>45092</v>
          </cell>
          <cell r="L334">
            <v>107259000</v>
          </cell>
          <cell r="M334">
            <v>0.88</v>
          </cell>
          <cell r="P334">
            <v>94556800</v>
          </cell>
          <cell r="W334">
            <v>1.001789</v>
          </cell>
        </row>
        <row r="335">
          <cell r="E335" t="str">
            <v>B230058 - 00</v>
          </cell>
          <cell r="F335" t="str">
            <v xml:space="preserve">해남해리 2BL 아파트 건설공사 2공구 정기안전점검 </v>
          </cell>
          <cell r="H335">
            <v>45092</v>
          </cell>
          <cell r="L335">
            <v>92544000</v>
          </cell>
        </row>
        <row r="336">
          <cell r="E336" t="str">
            <v>B230058 - 00</v>
          </cell>
          <cell r="F336" t="str">
            <v xml:space="preserve">해남해리 2BL 아파트 건설공사 2공구 정기안전점검 </v>
          </cell>
          <cell r="H336">
            <v>45092</v>
          </cell>
          <cell r="L336">
            <v>92544000</v>
          </cell>
        </row>
        <row r="337">
          <cell r="E337" t="str">
            <v>B230059 - 00</v>
          </cell>
          <cell r="F337" t="str">
            <v xml:space="preserve">서울공릉 아파트 건설공사 1공구 정기안전점검 </v>
          </cell>
          <cell r="H337">
            <v>45092</v>
          </cell>
          <cell r="L337">
            <v>142119486</v>
          </cell>
        </row>
        <row r="338">
          <cell r="E338" t="str">
            <v>B230059 - 00</v>
          </cell>
          <cell r="F338" t="str">
            <v xml:space="preserve">서울공릉 아파트 건설공사 1공구 정기안전점검 </v>
          </cell>
          <cell r="H338">
            <v>45092</v>
          </cell>
          <cell r="L338">
            <v>142119486</v>
          </cell>
        </row>
        <row r="339">
          <cell r="E339" t="str">
            <v>20230618071 - 00</v>
          </cell>
          <cell r="F339" t="str">
            <v xml:space="preserve">입장초등학교 다목적실 외1교(입장중학교 교사동) 내진성능평가용역 </v>
          </cell>
          <cell r="H339">
            <v>45097</v>
          </cell>
          <cell r="L339">
            <v>69393000</v>
          </cell>
          <cell r="M339">
            <v>0.88</v>
          </cell>
          <cell r="P339">
            <v>61134300</v>
          </cell>
          <cell r="W339">
            <v>1.00112</v>
          </cell>
        </row>
        <row r="340">
          <cell r="E340" t="str">
            <v>20230613842 - 00</v>
          </cell>
          <cell r="F340" t="str">
            <v xml:space="preserve">공주중학교 본관동 정밀안전진단용역 </v>
          </cell>
          <cell r="H340">
            <v>45097</v>
          </cell>
        </row>
        <row r="341">
          <cell r="E341" t="str">
            <v>20230617771 - 00</v>
          </cell>
          <cell r="F341" t="str">
            <v>건설공사[건축분야] 동하산업(주) 천안 근린생활시설 신축공사</v>
          </cell>
          <cell r="H341">
            <v>45098</v>
          </cell>
          <cell r="L341">
            <v>14550000</v>
          </cell>
          <cell r="M341">
            <v>0.88</v>
          </cell>
          <cell r="P341">
            <v>12829000</v>
          </cell>
          <cell r="W341">
            <v>1.002</v>
          </cell>
        </row>
        <row r="342">
          <cell r="E342" t="str">
            <v>20230623822 - 00</v>
          </cell>
          <cell r="F342" t="str">
            <v xml:space="preserve">서일중학교 B동,D-1동,D동 내진성능평가 용역 </v>
          </cell>
          <cell r="H342">
            <v>45099</v>
          </cell>
          <cell r="L342">
            <v>69914000</v>
          </cell>
          <cell r="M342">
            <v>0.88</v>
          </cell>
          <cell r="P342">
            <v>61567400</v>
          </cell>
          <cell r="W342">
            <v>1.0006999999999999</v>
          </cell>
        </row>
        <row r="343">
          <cell r="E343" t="str">
            <v>B230062 - 00</v>
          </cell>
          <cell r="F343" t="str">
            <v xml:space="preserve">창녕영산 행복주택 건설공사 1공구 정기안전점검 용역 </v>
          </cell>
          <cell r="H343">
            <v>45099</v>
          </cell>
          <cell r="L343">
            <v>34783000</v>
          </cell>
        </row>
        <row r="344">
          <cell r="E344" t="str">
            <v>B230062 - 00</v>
          </cell>
          <cell r="F344" t="str">
            <v xml:space="preserve">창녕영산 행복주택 건설공사 1공구 정기안전점검 용역 </v>
          </cell>
          <cell r="H344">
            <v>45099</v>
          </cell>
          <cell r="L344">
            <v>34783000</v>
          </cell>
        </row>
        <row r="345">
          <cell r="E345" t="str">
            <v>20230626033 - 00</v>
          </cell>
          <cell r="F345" t="str">
            <v xml:space="preserve">인천광역시교육청학생교육원 해양환경체험학습장 내진성능평가 용역 </v>
          </cell>
          <cell r="H345">
            <v>45099</v>
          </cell>
          <cell r="L345">
            <v>62981000</v>
          </cell>
          <cell r="M345">
            <v>0.88</v>
          </cell>
          <cell r="P345">
            <v>58194500</v>
          </cell>
          <cell r="W345">
            <v>1.05</v>
          </cell>
        </row>
        <row r="346">
          <cell r="E346" t="str">
            <v>20230625567 - 00</v>
          </cell>
          <cell r="F346" t="str">
            <v>인천송림초 내진보강 및 화장실 개선공사 구조감리용역</v>
          </cell>
          <cell r="H346">
            <v>45099</v>
          </cell>
          <cell r="L346">
            <v>5995000</v>
          </cell>
        </row>
        <row r="347">
          <cell r="E347" t="str">
            <v>서구청</v>
          </cell>
          <cell r="F347" t="str">
            <v>검단신도시 101역세권 개발사업 C9-2블럭 업무시설 신축공사</v>
          </cell>
          <cell r="H347">
            <v>45099</v>
          </cell>
          <cell r="L347">
            <v>178112241</v>
          </cell>
          <cell r="M347">
            <v>0.88</v>
          </cell>
          <cell r="P347">
            <v>172719900</v>
          </cell>
          <cell r="W347">
            <v>1.1019600000000001</v>
          </cell>
        </row>
        <row r="348">
          <cell r="E348" t="str">
            <v>서구청</v>
          </cell>
          <cell r="F348" t="str">
            <v>검단신도시 101역세권 개발사업 C9-1블럭 업무시설 신축공사</v>
          </cell>
          <cell r="H348">
            <v>45099</v>
          </cell>
          <cell r="L348">
            <v>122146371</v>
          </cell>
          <cell r="M348">
            <v>0.88</v>
          </cell>
          <cell r="P348">
            <v>118448400</v>
          </cell>
          <cell r="W348">
            <v>1.1019600000000001</v>
          </cell>
        </row>
        <row r="349">
          <cell r="E349" t="str">
            <v>보령시</v>
          </cell>
          <cell r="F349" t="str">
            <v>신흑동 950-132번지(인근부두) 상의 위험물저장 및 처리시설 신축공사</v>
          </cell>
          <cell r="H349">
            <v>45099</v>
          </cell>
          <cell r="L349">
            <v>4000000</v>
          </cell>
          <cell r="M349">
            <v>0.88</v>
          </cell>
          <cell r="P349">
            <v>3813300</v>
          </cell>
          <cell r="W349">
            <v>1.0832999999999999</v>
          </cell>
        </row>
        <row r="350">
          <cell r="E350" t="str">
            <v>20230623435 - 00</v>
          </cell>
          <cell r="F350" t="str">
            <v xml:space="preserve">보성리 765번지 근린생활시설 신축공사] </v>
          </cell>
          <cell r="H350">
            <v>45100</v>
          </cell>
          <cell r="L350">
            <v>3880000</v>
          </cell>
          <cell r="M350">
            <v>0.88</v>
          </cell>
          <cell r="P350">
            <v>3420000</v>
          </cell>
          <cell r="W350">
            <v>1.0017</v>
          </cell>
        </row>
        <row r="351">
          <cell r="E351" t="str">
            <v>20230623472 - 00</v>
          </cell>
          <cell r="F351" t="str">
            <v xml:space="preserve">보성리 764번지 근린생활시설 신축공사] </v>
          </cell>
          <cell r="H351">
            <v>45100</v>
          </cell>
          <cell r="L351">
            <v>3880000</v>
          </cell>
          <cell r="M351">
            <v>0.88</v>
          </cell>
          <cell r="P351">
            <v>3420000</v>
          </cell>
          <cell r="W351">
            <v>1.0017</v>
          </cell>
        </row>
        <row r="352">
          <cell r="E352" t="str">
            <v>B230064 - 00</v>
          </cell>
          <cell r="F352" t="str">
            <v xml:space="preserve">속초연수원 대수선 건설공사 정기안전점검용역 </v>
          </cell>
          <cell r="H352">
            <v>45103</v>
          </cell>
          <cell r="L352">
            <v>28568691</v>
          </cell>
        </row>
        <row r="353">
          <cell r="E353" t="str">
            <v>B230064 - 00</v>
          </cell>
          <cell r="F353" t="str">
            <v xml:space="preserve">속초연수원 대수선 건설공사 정기안전점검용역 </v>
          </cell>
          <cell r="H353">
            <v>45103</v>
          </cell>
          <cell r="L353">
            <v>28568691</v>
          </cell>
        </row>
        <row r="354">
          <cell r="E354" t="str">
            <v>20230630590 - 00</v>
          </cell>
          <cell r="F354" t="str">
            <v xml:space="preserve">2023년 팔봉중학교 내진성능평가 용역 소액수의 견적 제출 공고 </v>
          </cell>
          <cell r="H354">
            <v>45103</v>
          </cell>
          <cell r="L354">
            <v>31714000</v>
          </cell>
          <cell r="M354">
            <v>0.88</v>
          </cell>
          <cell r="P354">
            <v>28103700</v>
          </cell>
          <cell r="W354">
            <v>1.0069999999999999</v>
          </cell>
        </row>
        <row r="355">
          <cell r="E355" t="str">
            <v>인천광역시</v>
          </cell>
          <cell r="F355" t="str">
            <v>송도동 218-3</v>
          </cell>
          <cell r="H355">
            <v>45104</v>
          </cell>
          <cell r="I355">
            <v>13860000</v>
          </cell>
          <cell r="J355">
            <v>0.88</v>
          </cell>
          <cell r="L355">
            <v>13860000</v>
          </cell>
          <cell r="M355">
            <v>0.88</v>
          </cell>
          <cell r="P355">
            <v>0</v>
          </cell>
          <cell r="Q355">
            <v>1.00318</v>
          </cell>
          <cell r="W355">
            <v>1.00318</v>
          </cell>
        </row>
        <row r="356">
          <cell r="E356" t="str">
            <v>인천광역시</v>
          </cell>
          <cell r="F356" t="str">
            <v>송도동 210-5</v>
          </cell>
          <cell r="H356">
            <v>45104</v>
          </cell>
          <cell r="I356">
            <v>16104000</v>
          </cell>
          <cell r="J356">
            <v>0.88</v>
          </cell>
          <cell r="L356">
            <v>16104000</v>
          </cell>
          <cell r="M356">
            <v>0.88</v>
          </cell>
          <cell r="P356">
            <v>0</v>
          </cell>
          <cell r="Q356">
            <v>1.00318</v>
          </cell>
          <cell r="W356">
            <v>1.00318</v>
          </cell>
        </row>
        <row r="357">
          <cell r="E357" t="str">
            <v>인천광역시</v>
          </cell>
          <cell r="F357" t="str">
            <v>송도동 162-1</v>
          </cell>
          <cell r="H357">
            <v>45104</v>
          </cell>
          <cell r="I357">
            <v>26400000</v>
          </cell>
          <cell r="J357">
            <v>0.88</v>
          </cell>
          <cell r="L357">
            <v>26400000</v>
          </cell>
          <cell r="M357">
            <v>0.88</v>
          </cell>
          <cell r="P357">
            <v>0</v>
          </cell>
          <cell r="Q357">
            <v>1.00318</v>
          </cell>
          <cell r="W357">
            <v>1.00318</v>
          </cell>
        </row>
        <row r="358">
          <cell r="E358" t="str">
            <v>20230628841 - 00</v>
          </cell>
          <cell r="F358" t="str">
            <v xml:space="preserve">(구)도림고 폐교 정밀안전진단 및 내진성능평가 용역 </v>
          </cell>
          <cell r="H358">
            <v>45104</v>
          </cell>
          <cell r="L358">
            <v>97392000</v>
          </cell>
          <cell r="M358">
            <v>0.88</v>
          </cell>
          <cell r="P358">
            <v>89133200</v>
          </cell>
          <cell r="W358">
            <v>1.04</v>
          </cell>
        </row>
        <row r="359">
          <cell r="E359" t="str">
            <v>B230065 - 00</v>
          </cell>
          <cell r="F359" t="str">
            <v xml:space="preserve">관악봉천 행복주택 건설공사 1공구 정기안전점검 </v>
          </cell>
          <cell r="H359">
            <v>45104</v>
          </cell>
          <cell r="L359">
            <v>77499351</v>
          </cell>
        </row>
        <row r="360">
          <cell r="E360" t="str">
            <v>B230065 - 00</v>
          </cell>
          <cell r="F360" t="str">
            <v xml:space="preserve">관악봉천 행복주택 건설공사 1공구 정기안전점검 </v>
          </cell>
          <cell r="H360">
            <v>45104</v>
          </cell>
          <cell r="L360">
            <v>77499351</v>
          </cell>
        </row>
        <row r="361">
          <cell r="E361" t="str">
            <v>20230627448 - 00</v>
          </cell>
          <cell r="F361" t="str">
            <v xml:space="preserve">유구초등학교 교사동 내진성능평가용역 </v>
          </cell>
          <cell r="H361">
            <v>45104</v>
          </cell>
          <cell r="L361">
            <v>28391000</v>
          </cell>
          <cell r="M361">
            <v>0.88</v>
          </cell>
          <cell r="P361">
            <v>24994000</v>
          </cell>
          <cell r="W361">
            <v>1.0004</v>
          </cell>
        </row>
        <row r="362">
          <cell r="E362" t="str">
            <v>정정공고 LHQ0118-2</v>
          </cell>
          <cell r="F362" t="str">
            <v>23년 내진성능평가 검증용역(32사단 4공구)</v>
          </cell>
          <cell r="H362">
            <v>45104</v>
          </cell>
          <cell r="L362">
            <v>31612744</v>
          </cell>
          <cell r="M362">
            <v>0.88</v>
          </cell>
          <cell r="P362">
            <v>27851800</v>
          </cell>
          <cell r="W362">
            <v>1.0011699999999999</v>
          </cell>
        </row>
        <row r="363">
          <cell r="E363" t="str">
            <v>정정공고 LHQ0117-2</v>
          </cell>
          <cell r="F363" t="str">
            <v xml:space="preserve"> 23년 내진성능평가 진단용역(32사단 4공구)</v>
          </cell>
          <cell r="H363">
            <v>45104</v>
          </cell>
          <cell r="L363">
            <v>85763000</v>
          </cell>
          <cell r="M363">
            <v>0.88</v>
          </cell>
          <cell r="P363">
            <v>74081200</v>
          </cell>
          <cell r="Y363">
            <v>86.378974616093188</v>
          </cell>
        </row>
        <row r="364">
          <cell r="E364" t="str">
            <v>정정공고 LHQ0116-2</v>
          </cell>
          <cell r="F364" t="str">
            <v>23년 내진성능평가 검증용역(32사단 3공구)</v>
          </cell>
          <cell r="H364">
            <v>45104</v>
          </cell>
          <cell r="L364">
            <v>26707842</v>
          </cell>
          <cell r="M364">
            <v>0.88</v>
          </cell>
          <cell r="P364">
            <v>23530900</v>
          </cell>
          <cell r="W364">
            <v>1.0011890000000001</v>
          </cell>
        </row>
        <row r="365">
          <cell r="E365" t="str">
            <v>정정공고 LHQ0115-2</v>
          </cell>
          <cell r="F365" t="str">
            <v>23년 내진성능평가 진단용역(32사단 3공구)</v>
          </cell>
          <cell r="H365">
            <v>45104</v>
          </cell>
          <cell r="L365">
            <v>70572548</v>
          </cell>
          <cell r="M365">
            <v>0.88</v>
          </cell>
          <cell r="P365">
            <v>62172800</v>
          </cell>
          <cell r="W365">
            <v>1.0011099999999999</v>
          </cell>
        </row>
        <row r="366">
          <cell r="E366" t="str">
            <v>정정공고 LHQ0114-2</v>
          </cell>
          <cell r="F366" t="str">
            <v xml:space="preserve"> 23년 내진성능평가 검증용역(32사단 2공구)</v>
          </cell>
          <cell r="H366">
            <v>45104</v>
          </cell>
          <cell r="L366">
            <v>31286274</v>
          </cell>
          <cell r="M366">
            <v>0.88</v>
          </cell>
          <cell r="P366">
            <v>27583600</v>
          </cell>
          <cell r="W366">
            <v>1.0018769999999999</v>
          </cell>
        </row>
        <row r="367">
          <cell r="E367" t="str">
            <v>정정공고 LHQ0113-2</v>
          </cell>
          <cell r="F367" t="str">
            <v xml:space="preserve"> 23년 내진성능평가 진단용역(32사단 2공구)</v>
          </cell>
          <cell r="H367">
            <v>45104</v>
          </cell>
          <cell r="L367">
            <v>84045097</v>
          </cell>
          <cell r="M367">
            <v>0.88</v>
          </cell>
          <cell r="P367">
            <v>74049200</v>
          </cell>
          <cell r="W367">
            <v>1.0012099999999999</v>
          </cell>
        </row>
        <row r="368">
          <cell r="E368" t="str">
            <v xml:space="preserve">정정공고 LHQ0112-2 </v>
          </cell>
          <cell r="F368" t="str">
            <v>23년 내진성능평가 검증용역(32사단 1공구)</v>
          </cell>
          <cell r="H368">
            <v>45104</v>
          </cell>
          <cell r="L368">
            <v>33575489</v>
          </cell>
          <cell r="M368">
            <v>0.88</v>
          </cell>
          <cell r="P368">
            <v>29581600</v>
          </cell>
          <cell r="W368">
            <v>1.0011890000000001</v>
          </cell>
        </row>
        <row r="369">
          <cell r="E369" t="str">
            <v>정정공고 LHQ0111-2</v>
          </cell>
          <cell r="F369" t="str">
            <v xml:space="preserve"> 23년 내진성능평가 진단용역(32사단 1공구)</v>
          </cell>
          <cell r="H369">
            <v>45104</v>
          </cell>
          <cell r="L369">
            <v>88079411</v>
          </cell>
          <cell r="M369">
            <v>0.88</v>
          </cell>
          <cell r="P369">
            <v>77603700</v>
          </cell>
          <cell r="W369">
            <v>1.0012099999999999</v>
          </cell>
        </row>
        <row r="370">
          <cell r="E370" t="str">
            <v>인천 중구</v>
          </cell>
          <cell r="F370" t="str">
            <v>양식수산물 규격화 지원사업(활광어 가공시설) 증축공사</v>
          </cell>
          <cell r="H370">
            <v>45105</v>
          </cell>
          <cell r="I370">
            <v>6600000</v>
          </cell>
          <cell r="J370">
            <v>0.88</v>
          </cell>
          <cell r="L370">
            <v>6600000</v>
          </cell>
          <cell r="M370">
            <v>0.88</v>
          </cell>
          <cell r="P370">
            <v>5921300</v>
          </cell>
          <cell r="Q370">
            <v>1.0196000000000001</v>
          </cell>
          <cell r="W370">
            <v>1.0196000000000001</v>
          </cell>
        </row>
        <row r="371">
          <cell r="E371" t="str">
            <v>링크 인천</v>
          </cell>
          <cell r="F371" t="str">
            <v>부평동 549-3외 3필지</v>
          </cell>
          <cell r="H371">
            <v>45106</v>
          </cell>
          <cell r="I371">
            <v>22500000</v>
          </cell>
          <cell r="J371">
            <v>0.88</v>
          </cell>
          <cell r="L371">
            <v>22500000</v>
          </cell>
          <cell r="M371">
            <v>0.88</v>
          </cell>
          <cell r="P371">
            <v>19836300</v>
          </cell>
          <cell r="Q371">
            <v>1.00183</v>
          </cell>
          <cell r="W371">
            <v>1.00183</v>
          </cell>
        </row>
        <row r="372">
          <cell r="E372" t="str">
            <v>20230634915 - 00</v>
          </cell>
          <cell r="F372" t="str">
            <v xml:space="preserve">건설공사(건축) 안전점검 수행기관 지정 공고[금산행복복지문화센터 건립공사] </v>
          </cell>
          <cell r="H372">
            <v>45106</v>
          </cell>
          <cell r="L372">
            <v>2910000</v>
          </cell>
          <cell r="M372">
            <v>0.88</v>
          </cell>
          <cell r="P372">
            <v>2563700</v>
          </cell>
          <cell r="W372">
            <v>1.001117</v>
          </cell>
          <cell r="Y372" t="str">
            <v>2023. 6. 30.(금) 09:00 ~ 16:00(근무시간 내에 한함)</v>
          </cell>
        </row>
        <row r="373">
          <cell r="E373" t="str">
            <v>20230635504 - 00</v>
          </cell>
          <cell r="F373" t="str">
            <v xml:space="preserve">건설공사(건축) 안전점검 수행기관 지정 공고[우리동네 아지트 건립공사] </v>
          </cell>
          <cell r="H373">
            <v>45106</v>
          </cell>
          <cell r="L373">
            <v>2425000</v>
          </cell>
          <cell r="M373">
            <v>0.88</v>
          </cell>
          <cell r="P373">
            <v>2140000</v>
          </cell>
          <cell r="W373">
            <v>1.002788</v>
          </cell>
        </row>
        <row r="374">
          <cell r="E374" t="str">
            <v>20230635522 - 00</v>
          </cell>
          <cell r="F374" t="str">
            <v xml:space="preserve">건설공사(건축) 안전점검 수행기관 지정 공고[금산행복드림센터 건립공사] </v>
          </cell>
          <cell r="H374">
            <v>45106</v>
          </cell>
        </row>
        <row r="375">
          <cell r="E375" t="str">
            <v>20230637549 - 00</v>
          </cell>
          <cell r="F375" t="str">
            <v xml:space="preserve">계룡 국민체육센터 건립공사 안전점검 수행기관 지정 공고 </v>
          </cell>
          <cell r="H375">
            <v>45106</v>
          </cell>
          <cell r="L375">
            <v>9900000</v>
          </cell>
          <cell r="M375">
            <v>0.88</v>
          </cell>
          <cell r="P375">
            <v>8736300</v>
          </cell>
          <cell r="W375">
            <v>1.002788</v>
          </cell>
        </row>
        <row r="376">
          <cell r="E376" t="str">
            <v>20230638544 - 00</v>
          </cell>
          <cell r="F376" t="str">
            <v xml:space="preserve">전쟁기념관 본동 정밀안전진단 용역(긴급) </v>
          </cell>
          <cell r="H376">
            <v>45107</v>
          </cell>
          <cell r="L376">
            <v>92742500</v>
          </cell>
        </row>
        <row r="377">
          <cell r="E377" t="str">
            <v>20230640225 - 00</v>
          </cell>
          <cell r="F377" t="str">
            <v>국토녹화 50주년 기념관 건립사업</v>
          </cell>
          <cell r="H377">
            <v>45107</v>
          </cell>
          <cell r="L377">
            <v>6600000</v>
          </cell>
          <cell r="M377">
            <v>0.87744999999999995</v>
          </cell>
          <cell r="P377">
            <v>5798650</v>
          </cell>
          <cell r="W377">
            <v>1.001288</v>
          </cell>
          <cell r="Y377">
            <v>5271500</v>
          </cell>
        </row>
        <row r="378">
          <cell r="E378" t="str">
            <v>인천 남동구</v>
          </cell>
          <cell r="F378" t="str">
            <v>만수동 857외 7팔지 오피스텔</v>
          </cell>
          <cell r="H378">
            <v>45107</v>
          </cell>
          <cell r="M378">
            <v>0.88</v>
          </cell>
          <cell r="P378">
            <v>0</v>
          </cell>
          <cell r="Z378" t="str">
            <v>방문접수(금산군청 도시건축과 도시재생팀(2층))</v>
          </cell>
        </row>
        <row r="379">
          <cell r="E379" t="str">
            <v>재공고 LHQ0116-3</v>
          </cell>
          <cell r="F379" t="str">
            <v>23년 내진성능평가 검증용역(32사단 3공구)</v>
          </cell>
          <cell r="H379">
            <v>45107</v>
          </cell>
          <cell r="L379">
            <v>27242000</v>
          </cell>
          <cell r="M379">
            <v>0.88</v>
          </cell>
          <cell r="P379">
            <v>24126400</v>
          </cell>
          <cell r="W379">
            <v>1.0064</v>
          </cell>
        </row>
        <row r="380">
          <cell r="E380" t="str">
            <v>재공고 LHQ0114-3</v>
          </cell>
          <cell r="F380" t="str">
            <v>23년 내진성능평가 검증용역(32사단 2공구)</v>
          </cell>
          <cell r="H380">
            <v>45110</v>
          </cell>
          <cell r="L380">
            <v>31912000</v>
          </cell>
          <cell r="M380">
            <v>0.88</v>
          </cell>
          <cell r="P380">
            <v>28262300</v>
          </cell>
          <cell r="W380">
            <v>1.0064</v>
          </cell>
          <cell r="Y380">
            <v>0.88563199999999997</v>
          </cell>
        </row>
        <row r="381">
          <cell r="E381" t="str">
            <v>20230642724 - 00</v>
          </cell>
          <cell r="F381" t="str">
            <v xml:space="preserve">양화초등학교,양화중학교 내진성능평가용역 (긴급공고) </v>
          </cell>
          <cell r="H381">
            <v>45110</v>
          </cell>
          <cell r="L381">
            <v>98310000</v>
          </cell>
          <cell r="M381">
            <v>0.88</v>
          </cell>
          <cell r="P381">
            <v>87066500</v>
          </cell>
          <cell r="W381">
            <v>1.0064</v>
          </cell>
        </row>
        <row r="382">
          <cell r="E382" t="str">
            <v>20230643052 - 00</v>
          </cell>
          <cell r="F382" t="str">
            <v xml:space="preserve">천안쌍용고등학교 A동(교사동), B동(다목적강당) 내진성능평가용역 (긴급공고) </v>
          </cell>
          <cell r="H382">
            <v>45111</v>
          </cell>
          <cell r="L382">
            <v>81172000</v>
          </cell>
          <cell r="M382">
            <v>0.88</v>
          </cell>
          <cell r="P382">
            <v>71702000</v>
          </cell>
          <cell r="W382">
            <v>1.0037879999999999</v>
          </cell>
        </row>
        <row r="383">
          <cell r="E383" t="str">
            <v>20230643245 - 00</v>
          </cell>
          <cell r="F383" t="str">
            <v xml:space="preserve">한국식품마이스터고 16동(영농회관) 외 5개동 내진성능평가 용역 (긴급공고) </v>
          </cell>
          <cell r="H383">
            <v>45111</v>
          </cell>
          <cell r="L383">
            <v>66025000</v>
          </cell>
          <cell r="M383">
            <v>0.88</v>
          </cell>
          <cell r="P383">
            <v>58322100</v>
          </cell>
          <cell r="W383">
            <v>1.0037879999999999</v>
          </cell>
        </row>
        <row r="384">
          <cell r="E384" t="str">
            <v>인천광역시</v>
          </cell>
          <cell r="F384" t="str">
            <v>송도동 210-6</v>
          </cell>
          <cell r="H384">
            <v>45111</v>
          </cell>
          <cell r="L384">
            <v>23760000</v>
          </cell>
          <cell r="M384">
            <v>0.88</v>
          </cell>
          <cell r="P384">
            <v>20860600</v>
          </cell>
          <cell r="W384">
            <v>0.99768999999999997</v>
          </cell>
        </row>
        <row r="385">
          <cell r="E385" t="str">
            <v>서구청</v>
          </cell>
          <cell r="F385" t="str">
            <v>가좌동 209-7 LH청년임대주택</v>
          </cell>
          <cell r="H385">
            <v>45112</v>
          </cell>
          <cell r="L385">
            <v>41849447</v>
          </cell>
          <cell r="M385">
            <v>0.88</v>
          </cell>
          <cell r="P385">
            <v>36907800</v>
          </cell>
          <cell r="W385">
            <v>1.0021800000000001</v>
          </cell>
        </row>
        <row r="386">
          <cell r="E386" t="str">
            <v>2301985 - 00</v>
          </cell>
          <cell r="F386" t="str">
            <v xml:space="preserve">내진성능평가 및 내진보강설계 용역(2차-충청권) </v>
          </cell>
          <cell r="H386">
            <v>45113</v>
          </cell>
          <cell r="L386">
            <v>3099323000</v>
          </cell>
        </row>
        <row r="387">
          <cell r="E387" t="str">
            <v xml:space="preserve">2301984-00 </v>
          </cell>
          <cell r="F387" t="str">
            <v xml:space="preserve">내진성능평가 및 내진보강설계 용역(2차-경기·호남권) </v>
          </cell>
          <cell r="H387">
            <v>45113</v>
          </cell>
        </row>
        <row r="388">
          <cell r="E388" t="str">
            <v>20230644017 - 00</v>
          </cell>
          <cell r="F388" t="str">
            <v xml:space="preserve">우정인재개발원(제2종시설물) 정밀안전점검 용역 견적제출 </v>
          </cell>
          <cell r="H388">
            <v>45113</v>
          </cell>
          <cell r="L388">
            <v>27548000</v>
          </cell>
        </row>
        <row r="389">
          <cell r="E389" t="str">
            <v>20230644233 - 00</v>
          </cell>
          <cell r="F389" t="str">
            <v xml:space="preserve">경기도인재개발원 신관 등 2개동 정밀안전진단 및 내진성능평가 용역 </v>
          </cell>
          <cell r="H389">
            <v>45113</v>
          </cell>
          <cell r="L389">
            <v>240889000</v>
          </cell>
          <cell r="M389">
            <v>0.87744999999999995</v>
          </cell>
          <cell r="P389">
            <v>211532300</v>
          </cell>
          <cell r="W389">
            <v>1.000777</v>
          </cell>
        </row>
        <row r="390">
          <cell r="E390" t="str">
            <v>20230644233 - 00</v>
          </cell>
          <cell r="F390" t="str">
            <v xml:space="preserve">경기도인재개발원 신관 등 2개동 정밀안전진단 및 내진성능평가 용역 </v>
          </cell>
          <cell r="H390">
            <v>45113</v>
          </cell>
          <cell r="L390">
            <v>240889000</v>
          </cell>
          <cell r="M390">
            <v>0.87744999999999995</v>
          </cell>
        </row>
        <row r="391">
          <cell r="E391" t="str">
            <v>인천광역시</v>
          </cell>
          <cell r="F391" t="str">
            <v>청라동 12-2</v>
          </cell>
          <cell r="H391">
            <v>45113</v>
          </cell>
          <cell r="L391">
            <v>122000000</v>
          </cell>
          <cell r="M391">
            <v>0.88</v>
          </cell>
          <cell r="P391">
            <v>107122800</v>
          </cell>
          <cell r="W391">
            <v>0.99778999999999995</v>
          </cell>
        </row>
        <row r="392">
          <cell r="E392" t="str">
            <v>서산시</v>
          </cell>
          <cell r="F392" t="str">
            <v>성연면 해성리 657번지</v>
          </cell>
          <cell r="H392">
            <v>45113</v>
          </cell>
          <cell r="L392">
            <v>6000000</v>
          </cell>
          <cell r="M392">
            <v>0.87749999999999995</v>
          </cell>
          <cell r="P392">
            <v>5282700</v>
          </cell>
          <cell r="W392">
            <v>1.0034110000000001</v>
          </cell>
        </row>
        <row r="393">
          <cell r="E393" t="str">
            <v>20230645503 - 00</v>
          </cell>
          <cell r="F393" t="str">
            <v>예산군립도서관 증축 및 리모델링 공사 _  투찰후서류제출(7/7~7/11)</v>
          </cell>
          <cell r="H393">
            <v>45113</v>
          </cell>
          <cell r="L393">
            <v>2140000</v>
          </cell>
          <cell r="M393">
            <v>0.87744999999999995</v>
          </cell>
          <cell r="P393">
            <v>2010000</v>
          </cell>
          <cell r="W393">
            <v>1.0122</v>
          </cell>
          <cell r="Y393" t="str">
            <v>서류제출기간2023. 7. 7.(금) 09:00 ~ 2023. 7. 11.(화) 18:00(근무시간 내만 가능)</v>
          </cell>
        </row>
        <row r="394">
          <cell r="E394" t="str">
            <v>20230644455 - 00</v>
          </cell>
          <cell r="F394" t="str">
            <v xml:space="preserve">건축분야 건설공사 안전점검 수행기관 지정 공고[원영스틸(주) 신축공사] </v>
          </cell>
          <cell r="H394">
            <v>45113</v>
          </cell>
        </row>
        <row r="395">
          <cell r="E395" t="str">
            <v>인천광역시</v>
          </cell>
          <cell r="F395" t="str">
            <v>청라동 6-7 외 1필지</v>
          </cell>
          <cell r="H395">
            <v>45114</v>
          </cell>
          <cell r="L395">
            <v>254210000</v>
          </cell>
          <cell r="M395">
            <v>0.88</v>
          </cell>
          <cell r="P395">
            <v>223208200</v>
          </cell>
          <cell r="W395">
            <v>0.99778</v>
          </cell>
        </row>
        <row r="396">
          <cell r="E396" t="str">
            <v>20230700415 - 00</v>
          </cell>
          <cell r="F396" t="str">
            <v xml:space="preserve">기초과학연구원 본원 2차 건립공사 안전점검 수행기관 지정 공고 </v>
          </cell>
          <cell r="H396">
            <v>45117</v>
          </cell>
          <cell r="L396">
            <v>93500000</v>
          </cell>
          <cell r="M396">
            <v>0.87744999999999995</v>
          </cell>
          <cell r="P396">
            <v>82060000</v>
          </cell>
          <cell r="W396">
            <v>1.000224</v>
          </cell>
        </row>
        <row r="397">
          <cell r="E397" t="str">
            <v>20230700415 - 00</v>
          </cell>
          <cell r="F397" t="str">
            <v xml:space="preserve">기초과학연구원 본원 2차 건립공사 안전점검 수행기관 지정 공고 </v>
          </cell>
          <cell r="H397">
            <v>45117</v>
          </cell>
          <cell r="L397">
            <v>93500000</v>
          </cell>
          <cell r="M397">
            <v>0.87744999999999995</v>
          </cell>
          <cell r="P397">
            <v>82441200</v>
          </cell>
          <cell r="W397">
            <v>1.0048699999999999</v>
          </cell>
        </row>
        <row r="398">
          <cell r="E398" t="str">
            <v>부평구</v>
          </cell>
          <cell r="F398" t="str">
            <v>청천동 302외 1필지</v>
          </cell>
          <cell r="H398">
            <v>45118</v>
          </cell>
          <cell r="M398">
            <v>0.88</v>
          </cell>
          <cell r="P398">
            <v>0</v>
          </cell>
        </row>
        <row r="399">
          <cell r="E399" t="str">
            <v xml:space="preserve">MCS0129- 1 </v>
          </cell>
          <cell r="F399" t="str">
            <v>00고 건축물 정밀안전점검 용역</v>
          </cell>
          <cell r="H399">
            <v>45118</v>
          </cell>
          <cell r="L399">
            <v>29394900</v>
          </cell>
          <cell r="M399">
            <v>0.88</v>
          </cell>
        </row>
        <row r="400">
          <cell r="E400" t="str">
            <v>20230701067 - 00</v>
          </cell>
          <cell r="F400" t="str">
            <v>인천소방학교 신축공사 건축공사(사실확인서류 개찰이후 7일 이내)</v>
          </cell>
          <cell r="H400">
            <v>45118</v>
          </cell>
          <cell r="L400">
            <v>8800000</v>
          </cell>
          <cell r="M400">
            <v>0.88</v>
          </cell>
          <cell r="P400">
            <v>7767000</v>
          </cell>
          <cell r="W400">
            <v>1.0029999999999999</v>
          </cell>
        </row>
        <row r="401">
          <cell r="E401" t="str">
            <v>20230647524 - 01</v>
          </cell>
          <cell r="F401" t="str">
            <v>건설공사(건축분야) 안전점검 수행기관 지정[성황마을 복합커뮤니티센터 조성공사</v>
          </cell>
          <cell r="H401">
            <v>45119</v>
          </cell>
          <cell r="L401">
            <v>3880000</v>
          </cell>
          <cell r="M401">
            <v>0.88</v>
          </cell>
          <cell r="P401">
            <v>3420500</v>
          </cell>
          <cell r="W401">
            <v>1.00177</v>
          </cell>
        </row>
        <row r="402">
          <cell r="E402" t="str">
            <v>20230706461 - 00</v>
          </cell>
          <cell r="F402" t="str">
            <v xml:space="preserve">당진종합운동장 본부석 내진성능평가용역 </v>
          </cell>
          <cell r="H402">
            <v>45119</v>
          </cell>
          <cell r="L402">
            <v>34438000</v>
          </cell>
          <cell r="M402">
            <v>0.88</v>
          </cell>
          <cell r="P402">
            <v>30517600</v>
          </cell>
          <cell r="W402">
            <v>1.0069999999999999</v>
          </cell>
        </row>
        <row r="403">
          <cell r="E403" t="str">
            <v>20230707823 - 00</v>
          </cell>
          <cell r="F403" t="str">
            <v xml:space="preserve">양당초등학교 외 1교(천안부성중) 내진성능평가용역 </v>
          </cell>
          <cell r="H403">
            <v>45120</v>
          </cell>
          <cell r="L403">
            <v>85247000</v>
          </cell>
          <cell r="M403">
            <v>0.88</v>
          </cell>
          <cell r="P403">
            <v>74858400</v>
          </cell>
          <cell r="W403">
            <v>0.99787999999999999</v>
          </cell>
          <cell r="Y403">
            <v>0.87813439999999998</v>
          </cell>
        </row>
        <row r="404">
          <cell r="E404" t="str">
            <v>20230707906 - 00</v>
          </cell>
          <cell r="F404" t="str">
            <v xml:space="preserve">열우물경기장 시설물 정밀안전점검 용역(소액수의) 견적제출 공고 </v>
          </cell>
          <cell r="H404">
            <v>45121</v>
          </cell>
          <cell r="L404">
            <v>33000000</v>
          </cell>
          <cell r="M404">
            <v>0.88</v>
          </cell>
        </row>
        <row r="405">
          <cell r="E405" t="str">
            <v>20230710050 - 00</v>
          </cell>
          <cell r="F405" t="str">
            <v>천안두정고등학교 본관교사 내진성능평가용역</v>
          </cell>
          <cell r="H405">
            <v>45121</v>
          </cell>
          <cell r="L405">
            <v>57497000</v>
          </cell>
          <cell r="M405">
            <v>0.88</v>
          </cell>
          <cell r="P405">
            <v>53177900</v>
          </cell>
          <cell r="W405">
            <v>1.0509999999999999</v>
          </cell>
        </row>
        <row r="406">
          <cell r="E406" t="str">
            <v>인천광역시 북부교육청</v>
          </cell>
          <cell r="F406" t="str">
            <v>인천예술고 다목적강당</v>
          </cell>
          <cell r="H406">
            <v>45122</v>
          </cell>
          <cell r="P406">
            <v>3002380</v>
          </cell>
        </row>
        <row r="407">
          <cell r="E407" t="str">
            <v>20230709266 - 00</v>
          </cell>
          <cell r="F407" t="str">
            <v xml:space="preserve">건설공사[건축분야] 안전점검 수행기관 지정 공고[청당 에듀타워 신축공사(건축, 토목공사)] </v>
          </cell>
          <cell r="H407">
            <v>45124</v>
          </cell>
          <cell r="L407">
            <v>11523600</v>
          </cell>
          <cell r="M407">
            <v>0.88</v>
          </cell>
          <cell r="P407">
            <v>10171200</v>
          </cell>
          <cell r="W407">
            <v>1.0029999999999999</v>
          </cell>
          <cell r="Y407" t="str">
            <v>사실확인서류</v>
          </cell>
        </row>
        <row r="408">
          <cell r="E408" t="str">
            <v>20230716726 - 00</v>
          </cell>
          <cell r="F408" t="str">
            <v xml:space="preserve">인천중학교 교사동 내진성능평가용역 수의계약 견적제출 안내공고 </v>
          </cell>
          <cell r="H408">
            <v>45125</v>
          </cell>
          <cell r="L408">
            <v>40080000</v>
          </cell>
          <cell r="M408">
            <v>0.88</v>
          </cell>
          <cell r="P408">
            <v>37774600</v>
          </cell>
          <cell r="W408">
            <v>1.071</v>
          </cell>
          <cell r="Y408">
            <v>0.94247999999999998</v>
          </cell>
        </row>
        <row r="409">
          <cell r="E409" t="str">
            <v>20230716683 - 00</v>
          </cell>
          <cell r="F409" t="str">
            <v xml:space="preserve">옥련중학교 교사동 내진성능평가용역 수의계약 견적제출 안내공고 </v>
          </cell>
          <cell r="H409">
            <v>45125</v>
          </cell>
          <cell r="L409">
            <v>39137000</v>
          </cell>
          <cell r="M409">
            <v>0.88</v>
          </cell>
          <cell r="P409">
            <v>37574700</v>
          </cell>
          <cell r="W409">
            <v>1.091</v>
          </cell>
        </row>
        <row r="410">
          <cell r="E410" t="str">
            <v>긴급공고 LCK0117-1</v>
          </cell>
          <cell r="F410" t="str">
            <v>안전및내진성능평가 용역 2공구(23-141)</v>
          </cell>
          <cell r="H410">
            <v>45126</v>
          </cell>
          <cell r="L410">
            <v>99827010</v>
          </cell>
          <cell r="M410">
            <v>0.88</v>
          </cell>
          <cell r="P410">
            <v>95578400</v>
          </cell>
          <cell r="W410">
            <v>1.0880000000000001</v>
          </cell>
        </row>
        <row r="411">
          <cell r="E411" t="str">
            <v xml:space="preserve"> 	20230713337 - 00</v>
          </cell>
          <cell r="F411" t="str">
            <v xml:space="preserve">경기도인재개발원 신관 등 2개동 정밀안전진단 및 내진성능평가 용역 </v>
          </cell>
          <cell r="H411">
            <v>45126</v>
          </cell>
          <cell r="L411">
            <v>240889000</v>
          </cell>
          <cell r="M411">
            <v>0.87744999999999995</v>
          </cell>
          <cell r="P411">
            <v>210791000</v>
          </cell>
          <cell r="W411">
            <v>0.99726999999999999</v>
          </cell>
        </row>
        <row r="412">
          <cell r="E412" t="str">
            <v>20230714202 - 00</v>
          </cell>
          <cell r="F412" t="str">
            <v xml:space="preserve">한국거래소 서울사옥 건축물 정밀안전진단 용역 </v>
          </cell>
          <cell r="H412">
            <v>45126</v>
          </cell>
          <cell r="L412">
            <v>344630000</v>
          </cell>
          <cell r="M412">
            <v>0.87744999999999995</v>
          </cell>
          <cell r="P412">
            <v>301570000</v>
          </cell>
          <cell r="W412">
            <v>0.99726999999999999</v>
          </cell>
        </row>
        <row r="413">
          <cell r="E413" t="str">
            <v>20230717677 - 00</v>
          </cell>
          <cell r="F413" t="str">
            <v xml:space="preserve">부여학생수영장 내진성능평가용역 (긴급공고) </v>
          </cell>
          <cell r="H413">
            <v>45126</v>
          </cell>
          <cell r="L413">
            <v>39026000</v>
          </cell>
          <cell r="M413">
            <v>0.88</v>
          </cell>
          <cell r="P413">
            <v>34473400</v>
          </cell>
          <cell r="W413">
            <v>1.0038</v>
          </cell>
        </row>
        <row r="414">
          <cell r="E414" t="str">
            <v xml:space="preserve"> 20230721026 - 00</v>
          </cell>
          <cell r="F414" t="str">
            <v xml:space="preserve"> 	선학중학교 교사1동 내진성능평가용역 수의계약 견적제출 안내공고 </v>
          </cell>
          <cell r="H414">
            <v>45128</v>
          </cell>
          <cell r="L414">
            <v>44796000</v>
          </cell>
          <cell r="M414">
            <v>0.88</v>
          </cell>
          <cell r="P414">
            <v>41943000</v>
          </cell>
          <cell r="W414">
            <v>1.0640000000000001</v>
          </cell>
        </row>
        <row r="415">
          <cell r="E415" t="str">
            <v xml:space="preserve"> 20230721043 - 00</v>
          </cell>
          <cell r="F415" t="str">
            <v xml:space="preserve">석정중학교 교사동 내진성능평가용역 수의계약 견적제출 안내공고 </v>
          </cell>
          <cell r="H415">
            <v>45128</v>
          </cell>
          <cell r="L415">
            <v>39137000</v>
          </cell>
          <cell r="M415">
            <v>0.88</v>
          </cell>
          <cell r="P415">
            <v>36782000</v>
          </cell>
          <cell r="W415">
            <v>1.0680000000000001</v>
          </cell>
        </row>
        <row r="416">
          <cell r="E416" t="str">
            <v xml:space="preserve">계양구 </v>
          </cell>
          <cell r="F416" t="str">
            <v>오류동 80-2 나솔채(노유자시설) 신축공사</v>
          </cell>
          <cell r="H416">
            <v>45128</v>
          </cell>
          <cell r="L416">
            <v>9000000</v>
          </cell>
          <cell r="M416">
            <v>0.88</v>
          </cell>
          <cell r="P416">
            <v>7921000</v>
          </cell>
          <cell r="W416">
            <v>1.0001199999999999</v>
          </cell>
        </row>
        <row r="417">
          <cell r="E417" t="str">
            <v>인천광역시</v>
          </cell>
          <cell r="F417" t="str">
            <v>송도동 589-6 외 1필지</v>
          </cell>
          <cell r="H417">
            <v>45131</v>
          </cell>
          <cell r="L417">
            <v>122100280</v>
          </cell>
          <cell r="M417">
            <v>0.88</v>
          </cell>
          <cell r="P417">
            <v>107460100</v>
          </cell>
          <cell r="W417">
            <v>1.0001100000000001</v>
          </cell>
        </row>
        <row r="418">
          <cell r="E418" t="str">
            <v>인천광역시</v>
          </cell>
          <cell r="F418" t="str">
            <v>송도동 21-49외 1필지</v>
          </cell>
          <cell r="H418">
            <v>45131</v>
          </cell>
          <cell r="L418">
            <v>31680000</v>
          </cell>
          <cell r="M418">
            <v>0.88</v>
          </cell>
          <cell r="P418">
            <v>27881800</v>
          </cell>
          <cell r="W418">
            <v>1.0001199999999999</v>
          </cell>
        </row>
        <row r="419">
          <cell r="E419" t="str">
            <v>20230727265 - 00</v>
          </cell>
          <cell r="F419" t="str">
            <v xml:space="preserve">만수여중 교사2동 내진성능평가용역 수의계약 견적제출 안내공고 </v>
          </cell>
          <cell r="H419">
            <v>45133</v>
          </cell>
          <cell r="L419">
            <v>33368000</v>
          </cell>
          <cell r="M419">
            <v>0.88</v>
          </cell>
          <cell r="P419">
            <v>30773000</v>
          </cell>
          <cell r="W419">
            <v>1.048</v>
          </cell>
        </row>
        <row r="420">
          <cell r="E420" t="str">
            <v>20230727495 - 00</v>
          </cell>
          <cell r="F420" t="str">
            <v>논곡중 교사동 내진성능평가용역 수의계약 견적제출 안내공고</v>
          </cell>
          <cell r="H420">
            <v>45133</v>
          </cell>
          <cell r="L420">
            <v>38535000</v>
          </cell>
          <cell r="M420">
            <v>0.88</v>
          </cell>
          <cell r="P420">
            <v>35877700</v>
          </cell>
          <cell r="W420">
            <v>1.0580000000000001</v>
          </cell>
        </row>
        <row r="421">
          <cell r="E421" t="str">
            <v>20230728926 - 00</v>
          </cell>
          <cell r="F421" t="str">
            <v xml:space="preserve">금산행복드림센터 안전점검 수행기관 지정 공고 </v>
          </cell>
          <cell r="H421">
            <v>45133</v>
          </cell>
          <cell r="L421">
            <v>41450000</v>
          </cell>
          <cell r="M421">
            <v>0.88</v>
          </cell>
          <cell r="P421">
            <v>36516500</v>
          </cell>
          <cell r="W421">
            <v>1.0011099999999999</v>
          </cell>
        </row>
        <row r="422">
          <cell r="E422" t="str">
            <v>인천광역시동부교육지원청</v>
          </cell>
          <cell r="F422" t="str">
            <v>청량중 다목적강당 및 급식소 증축공사</v>
          </cell>
          <cell r="H422">
            <v>45135</v>
          </cell>
          <cell r="P422">
            <v>5108000</v>
          </cell>
        </row>
        <row r="423">
          <cell r="E423" t="str">
            <v>세종시</v>
          </cell>
          <cell r="F423" t="str">
            <v>장군면 금암리 153-1외 1필지</v>
          </cell>
          <cell r="H423">
            <v>45135</v>
          </cell>
          <cell r="L423">
            <v>51687778</v>
          </cell>
          <cell r="M423">
            <v>0.87744999999999995</v>
          </cell>
          <cell r="P423">
            <v>45358900</v>
          </cell>
          <cell r="W423">
            <v>1.0001199999999999</v>
          </cell>
          <cell r="Z423" t="str">
            <v>2023. 7. 13.(목) 09:00 ~ 2023. 7. 17.(월) 14:00(근무시간 내에 한함)</v>
          </cell>
        </row>
        <row r="424">
          <cell r="E424" t="str">
            <v>20230733974 - 00</v>
          </cell>
          <cell r="F424" t="str">
            <v>인송중학교 교사2동 내진성능평가용역 수의계약 견적제출 안내공고</v>
          </cell>
          <cell r="H424">
            <v>45139</v>
          </cell>
          <cell r="L424">
            <v>54372000</v>
          </cell>
          <cell r="M424">
            <v>0.88</v>
          </cell>
          <cell r="P424">
            <v>49187000</v>
          </cell>
          <cell r="W424">
            <v>1.028</v>
          </cell>
        </row>
        <row r="425">
          <cell r="E425" t="str">
            <v>20230733987 - 00</v>
          </cell>
          <cell r="F425" t="str">
            <v xml:space="preserve">만성중학교 교사동 내진성능평가용역 수의계약 견적제출 안내공고 </v>
          </cell>
          <cell r="H425">
            <v>45139</v>
          </cell>
          <cell r="L425">
            <v>71413000</v>
          </cell>
          <cell r="M425">
            <v>0.88</v>
          </cell>
          <cell r="P425">
            <v>63534800</v>
          </cell>
          <cell r="W425">
            <v>1.0109999999999999</v>
          </cell>
          <cell r="Y425">
            <v>0.88967999999999992</v>
          </cell>
        </row>
        <row r="426">
          <cell r="E426" t="str">
            <v>20230734001 - 00</v>
          </cell>
          <cell r="F426" t="str">
            <v>연화중 교사동 내진성능평가용역 수의계약 견적제출 안내공고</v>
          </cell>
          <cell r="H426">
            <v>45139</v>
          </cell>
          <cell r="L426">
            <v>38837000</v>
          </cell>
          <cell r="M426">
            <v>0.88</v>
          </cell>
          <cell r="P426">
            <v>34552600</v>
          </cell>
          <cell r="W426">
            <v>1.0109999999999999</v>
          </cell>
        </row>
        <row r="427">
          <cell r="E427" t="str">
            <v xml:space="preserve">20230647973 - 00 </v>
          </cell>
          <cell r="F427" t="str">
            <v>인천광역시 소재 사회복지기관 11개소 정밀안전점검 용역</v>
          </cell>
          <cell r="H427">
            <v>45139</v>
          </cell>
          <cell r="L427">
            <v>55000000</v>
          </cell>
        </row>
        <row r="428">
          <cell r="E428" t="str">
            <v>서구청</v>
          </cell>
          <cell r="F428" t="str">
            <v xml:space="preserve"> 가좌 국민체육센터 건립공사</v>
          </cell>
          <cell r="H428">
            <v>45140</v>
          </cell>
          <cell r="L428">
            <v>50763726</v>
          </cell>
          <cell r="M428">
            <v>0.88</v>
          </cell>
          <cell r="P428">
            <v>44770000</v>
          </cell>
          <cell r="W428">
            <v>1.0021899999999999</v>
          </cell>
        </row>
        <row r="429">
          <cell r="E429" t="str">
            <v>20230738760 - 00</v>
          </cell>
          <cell r="F429" t="str">
            <v xml:space="preserve">건설공사(건축) 안전점검 수행기관 지정 공고[금산행복드림센터] </v>
          </cell>
          <cell r="H429">
            <v>45141</v>
          </cell>
          <cell r="L429">
            <v>40206000</v>
          </cell>
          <cell r="M429">
            <v>0.88</v>
          </cell>
          <cell r="P429">
            <v>35459900</v>
          </cell>
          <cell r="W429">
            <v>1.0022200000000001</v>
          </cell>
        </row>
        <row r="430">
          <cell r="E430" t="str">
            <v>20230737818 - 00</v>
          </cell>
          <cell r="F430" t="str">
            <v>명신초 외 5교(10개동) 정밀안전점검용역 수의견적 공고</v>
          </cell>
          <cell r="H430">
            <v>45142</v>
          </cell>
          <cell r="L430">
            <v>43588000</v>
          </cell>
        </row>
        <row r="431">
          <cell r="E431" t="str">
            <v>20230739957 - 00</v>
          </cell>
          <cell r="F431" t="str">
            <v>인천가족공원 추모의집 및 금마총 내진성능평가 용역</v>
          </cell>
          <cell r="H431">
            <v>45142</v>
          </cell>
          <cell r="L431">
            <v>54780000</v>
          </cell>
          <cell r="M431">
            <v>0.88</v>
          </cell>
          <cell r="P431">
            <v>49725000</v>
          </cell>
          <cell r="W431">
            <v>1.0315000000000001</v>
          </cell>
          <cell r="Y431">
            <v>0.90772000000000008</v>
          </cell>
        </row>
        <row r="432">
          <cell r="E432" t="str">
            <v>20230740343 - 00</v>
          </cell>
          <cell r="F432" t="str">
            <v xml:space="preserve">제물포고 내진성능평가용역 </v>
          </cell>
          <cell r="H432">
            <v>45142</v>
          </cell>
          <cell r="L432">
            <v>26169000</v>
          </cell>
          <cell r="M432">
            <v>0.88</v>
          </cell>
          <cell r="P432">
            <v>23247500</v>
          </cell>
          <cell r="W432">
            <v>1.0095000000000001</v>
          </cell>
        </row>
        <row r="433">
          <cell r="E433" t="str">
            <v>20230740355 - 00</v>
          </cell>
          <cell r="F433" t="str">
            <v xml:space="preserve">인천남중 성능기반 내진성능평가 및 구조설계용역 </v>
          </cell>
          <cell r="H433">
            <v>45142</v>
          </cell>
          <cell r="L433">
            <v>22342000</v>
          </cell>
          <cell r="M433">
            <v>0.88</v>
          </cell>
          <cell r="P433">
            <v>19821200</v>
          </cell>
          <cell r="W433">
            <v>1.0081500000000001</v>
          </cell>
        </row>
        <row r="434">
          <cell r="E434" t="str">
            <v>20230740366 - 00</v>
          </cell>
          <cell r="F434" t="str">
            <v xml:space="preserve">학익고 내진성능평가용역 </v>
          </cell>
          <cell r="H434">
            <v>45142</v>
          </cell>
          <cell r="L434">
            <v>27674000</v>
          </cell>
          <cell r="M434">
            <v>0.88</v>
          </cell>
          <cell r="P434">
            <v>25120300</v>
          </cell>
          <cell r="W434">
            <v>1.0315000000000001</v>
          </cell>
        </row>
        <row r="435">
          <cell r="E435" t="str">
            <v>20230740374 - 00</v>
          </cell>
          <cell r="F435" t="str">
            <v>용유중 외 1교(남부초) 내진성능평가용역</v>
          </cell>
          <cell r="H435">
            <v>45142</v>
          </cell>
          <cell r="L435">
            <v>53124000</v>
          </cell>
          <cell r="M435">
            <v>0.88</v>
          </cell>
          <cell r="P435">
            <v>48221800</v>
          </cell>
          <cell r="W435">
            <v>1.0315000000000001</v>
          </cell>
        </row>
        <row r="436">
          <cell r="E436" t="str">
            <v>서구청</v>
          </cell>
          <cell r="F436" t="str">
            <v>서구 심곡동 245-1번지 관광호텔 신축공사</v>
          </cell>
          <cell r="H436">
            <v>45142</v>
          </cell>
          <cell r="L436">
            <v>13200000</v>
          </cell>
          <cell r="M436">
            <v>0.88</v>
          </cell>
          <cell r="P436">
            <v>12798800</v>
          </cell>
          <cell r="W436">
            <v>1.10182</v>
          </cell>
          <cell r="Y436">
            <v>12798500</v>
          </cell>
        </row>
        <row r="437">
          <cell r="E437" t="str">
            <v>B5202308086</v>
          </cell>
          <cell r="F437" t="str">
            <v>일반건축물 내진성능평가 용역</v>
          </cell>
          <cell r="H437">
            <v>45146</v>
          </cell>
          <cell r="L437">
            <v>109681000</v>
          </cell>
          <cell r="M437">
            <v>0.87744999999999995</v>
          </cell>
          <cell r="P437">
            <v>106038800</v>
          </cell>
          <cell r="W437">
            <v>1.10182</v>
          </cell>
        </row>
        <row r="438">
          <cell r="E438" t="str">
            <v>인천시 종합건설본부</v>
          </cell>
          <cell r="F438" t="str">
            <v xml:space="preserve"> 인천광역시 선수단 숙소 건립사업 </v>
          </cell>
          <cell r="H438">
            <v>45148</v>
          </cell>
          <cell r="L438">
            <v>10031000</v>
          </cell>
          <cell r="M438">
            <v>0.88</v>
          </cell>
          <cell r="P438">
            <v>8855400</v>
          </cell>
          <cell r="W438">
            <v>1.00318</v>
          </cell>
        </row>
        <row r="439">
          <cell r="E439" t="str">
            <v>20230802588 - 00</v>
          </cell>
          <cell r="F439" t="str">
            <v xml:space="preserve"> 천안시 [풍세 T-타워 신축공사]</v>
          </cell>
          <cell r="H439">
            <v>45148</v>
          </cell>
          <cell r="L439">
            <v>5820000</v>
          </cell>
          <cell r="M439">
            <v>0.88</v>
          </cell>
          <cell r="P439">
            <v>5134300</v>
          </cell>
          <cell r="W439">
            <v>1.00247</v>
          </cell>
          <cell r="Y439" t="str">
            <v>사실확인서류도 10일까지</v>
          </cell>
        </row>
        <row r="440">
          <cell r="E440" t="str">
            <v xml:space="preserve">LCH0066- 2 </v>
          </cell>
          <cell r="F440" t="str">
            <v>내진성능평가 검증용역(7공구)</v>
          </cell>
          <cell r="H440">
            <v>45148</v>
          </cell>
          <cell r="L440">
            <v>24336000</v>
          </cell>
          <cell r="M440">
            <v>0.88</v>
          </cell>
          <cell r="P440">
            <v>21424800</v>
          </cell>
          <cell r="W440">
            <v>1.0004219999999999</v>
          </cell>
        </row>
        <row r="441">
          <cell r="E441" t="str">
            <v>20230805707 - 00</v>
          </cell>
          <cell r="F441" t="str">
            <v xml:space="preserve">2023년 경로당 내진성능평가 용역 </v>
          </cell>
          <cell r="H441">
            <v>45148</v>
          </cell>
          <cell r="L441">
            <v>60039000</v>
          </cell>
          <cell r="M441">
            <v>0.88</v>
          </cell>
          <cell r="P441">
            <v>53057300</v>
          </cell>
          <cell r="W441">
            <v>1.0042199999999999</v>
          </cell>
        </row>
        <row r="442">
          <cell r="E442" t="str">
            <v xml:space="preserve">2023LCH005933564-02 </v>
          </cell>
          <cell r="F442" t="str">
            <v xml:space="preserve">정밀안전점검 및 내진성능평가용역(7공구) </v>
          </cell>
          <cell r="H442">
            <v>45148</v>
          </cell>
          <cell r="L442">
            <v>145145000</v>
          </cell>
          <cell r="M442">
            <v>0.88</v>
          </cell>
          <cell r="P442">
            <v>129733000</v>
          </cell>
          <cell r="W442">
            <v>1.0157</v>
          </cell>
        </row>
        <row r="443">
          <cell r="E443" t="str">
            <v>인천시 종합건설본부</v>
          </cell>
          <cell r="F443" t="str">
            <v xml:space="preserve"> 서구 가좌동 484-7(가좌 복합문화센터 건립공사)</v>
          </cell>
          <cell r="H443">
            <v>45149</v>
          </cell>
          <cell r="L443">
            <v>32750000</v>
          </cell>
          <cell r="M443">
            <v>0.88</v>
          </cell>
          <cell r="P443">
            <v>31737000</v>
          </cell>
          <cell r="W443">
            <v>1.101213</v>
          </cell>
        </row>
        <row r="444">
          <cell r="E444" t="str">
            <v>인천시 종합건설본부</v>
          </cell>
          <cell r="F444" t="str">
            <v>서구 오류동 1657-1(검단 복합문화센터 건립공사)</v>
          </cell>
          <cell r="H444">
            <v>45149</v>
          </cell>
          <cell r="L444">
            <v>15000000</v>
          </cell>
          <cell r="M444">
            <v>0.88</v>
          </cell>
          <cell r="P444">
            <v>13229000</v>
          </cell>
          <cell r="W444">
            <v>1.0021899999999999</v>
          </cell>
        </row>
        <row r="445">
          <cell r="E445" t="str">
            <v>정상공고 UMM0988-1</v>
          </cell>
          <cell r="F445" t="str">
            <v>23-A-정밀안전점검및내진성능평가용역(A207</v>
          </cell>
          <cell r="H445">
            <v>45149</v>
          </cell>
          <cell r="L445" t="str">
            <v xml:space="preserve">사업수행능력 평가서 제출 </v>
          </cell>
        </row>
        <row r="446">
          <cell r="E446" t="str">
            <v>정상공고 UMM0988-1</v>
          </cell>
          <cell r="F446" t="str">
            <v>23-A-정밀안전점검및내진성능평가용역(A207</v>
          </cell>
          <cell r="H446">
            <v>45149</v>
          </cell>
          <cell r="L446" t="str">
            <v xml:space="preserve">사업수행능력 평가서 제출 </v>
          </cell>
        </row>
        <row r="447">
          <cell r="E447" t="str">
            <v>20230807932 - 00</v>
          </cell>
          <cell r="F447" t="str">
            <v xml:space="preserve">2023년 시설물 내진성능평가 용역 소액수의 견적입찰 공고 </v>
          </cell>
          <cell r="H447">
            <v>45149</v>
          </cell>
          <cell r="L447">
            <v>65747000</v>
          </cell>
        </row>
        <row r="448">
          <cell r="E448" t="str">
            <v>20230809482 - 00</v>
          </cell>
          <cell r="F448" t="str">
            <v>2023년 지하도상가 정밀안전점검 용역</v>
          </cell>
          <cell r="H448">
            <v>45152</v>
          </cell>
          <cell r="L448">
            <v>69632090</v>
          </cell>
        </row>
        <row r="449">
          <cell r="E449" t="str">
            <v>20230719753 - 00</v>
          </cell>
          <cell r="F449" t="str">
            <v xml:space="preserve">목동9단지아파트 재건축 정밀안전진단 용역 (긴급공고) </v>
          </cell>
          <cell r="H449">
            <v>45154</v>
          </cell>
          <cell r="L449">
            <v>341660000</v>
          </cell>
          <cell r="Y449" t="str">
            <v>입찰마감일시:2023/08/16 10:00:00</v>
          </cell>
        </row>
        <row r="450">
          <cell r="E450" t="str">
            <v>20230719753 - 00</v>
          </cell>
          <cell r="F450" t="str">
            <v xml:space="preserve">목동9단지아파트 재건축 정밀안전진단 용역 (긴급공고) </v>
          </cell>
          <cell r="H450">
            <v>45154</v>
          </cell>
          <cell r="L450">
            <v>341660000</v>
          </cell>
          <cell r="Y450" t="str">
            <v>입찰마감일시:2023/08/16 10:00:00</v>
          </cell>
        </row>
        <row r="451">
          <cell r="E451" t="str">
            <v>20230809942 - 00</v>
          </cell>
          <cell r="F451" t="str">
            <v>신흥초 내진보강공사 구조감리용역</v>
          </cell>
          <cell r="H451">
            <v>45154</v>
          </cell>
          <cell r="L451">
            <v>7641000</v>
          </cell>
        </row>
        <row r="452">
          <cell r="E452" t="str">
            <v>20230810104 - 00</v>
          </cell>
          <cell r="F452" t="str">
            <v>인천광역시교육청교직원수련원 선재전당 내진성능평가용역 선재전당 내진성능평가용역</v>
          </cell>
          <cell r="H452">
            <v>45154</v>
          </cell>
          <cell r="L452">
            <v>22621000</v>
          </cell>
          <cell r="M452">
            <v>0.88</v>
          </cell>
          <cell r="P452">
            <v>20931700</v>
          </cell>
          <cell r="W452">
            <v>1.0515000000000001</v>
          </cell>
        </row>
        <row r="453">
          <cell r="E453" t="str">
            <v>서구청</v>
          </cell>
          <cell r="F453" t="str">
            <v>검단지구 c15-1-1 푸리마사업 신축공사</v>
          </cell>
          <cell r="H453">
            <v>45154</v>
          </cell>
          <cell r="L453">
            <v>13200000</v>
          </cell>
          <cell r="M453">
            <v>0.88</v>
          </cell>
          <cell r="W453">
            <v>1.10182</v>
          </cell>
        </row>
        <row r="454">
          <cell r="E454" t="str">
            <v>20230705795 - 00</v>
          </cell>
          <cell r="F454" t="str">
            <v xml:space="preserve">김해공항 건축물 정밀안전진단 점검 및 성능평가 용역 </v>
          </cell>
          <cell r="H454">
            <v>45156</v>
          </cell>
          <cell r="L454">
            <v>312924000</v>
          </cell>
        </row>
        <row r="455">
          <cell r="E455" t="str">
            <v>20230705795 - 00</v>
          </cell>
          <cell r="F455" t="str">
            <v xml:space="preserve">김해공항 건축물 정밀안전진단 점검 및 성능평가 용역 </v>
          </cell>
          <cell r="H455">
            <v>45156</v>
          </cell>
          <cell r="L455">
            <v>312924000</v>
          </cell>
        </row>
        <row r="456">
          <cell r="E456" t="str">
            <v xml:space="preserve"> 20230812498 - 00</v>
          </cell>
          <cell r="F456" t="str">
            <v>제물포중학교 내진성능 평가용역 수의계약 안내공고</v>
          </cell>
          <cell r="H456">
            <v>45156</v>
          </cell>
          <cell r="L456">
            <v>69825000</v>
          </cell>
          <cell r="M456">
            <v>0.88</v>
          </cell>
          <cell r="P456">
            <v>62675000</v>
          </cell>
          <cell r="W456">
            <v>1.02</v>
          </cell>
        </row>
        <row r="457">
          <cell r="E457" t="str">
            <v xml:space="preserve">	20230814930 - 00</v>
          </cell>
          <cell r="F457" t="str">
            <v>계산여자중학교 내진성능 평가용역 수의계약 안내공고</v>
          </cell>
          <cell r="H457">
            <v>45160</v>
          </cell>
          <cell r="L457">
            <v>51521000</v>
          </cell>
          <cell r="M457">
            <v>0.88</v>
          </cell>
          <cell r="P457">
            <v>46245300</v>
          </cell>
          <cell r="W457">
            <v>1.02</v>
          </cell>
        </row>
        <row r="458">
          <cell r="E458" t="str">
            <v>20230816544 - 00</v>
          </cell>
          <cell r="F458" t="str">
            <v>2023년 공공시설물(보건소1동 외 5개소) 내진성능평가 용역</v>
          </cell>
          <cell r="H458">
            <v>45162</v>
          </cell>
          <cell r="L458">
            <v>127030000</v>
          </cell>
          <cell r="M458">
            <v>0.87749999999999995</v>
          </cell>
          <cell r="P458">
            <v>117209000</v>
          </cell>
          <cell r="W458">
            <v>1.0515000000000001</v>
          </cell>
        </row>
        <row r="459">
          <cell r="E459" t="str">
            <v>계양구청(방문접수)</v>
          </cell>
          <cell r="F459" t="str">
            <v>작전동 614-3번지 근린생활시설 및 업무시설 신축공사</v>
          </cell>
          <cell r="H459">
            <v>45163</v>
          </cell>
          <cell r="L459">
            <v>25154046</v>
          </cell>
          <cell r="M459">
            <v>0.88</v>
          </cell>
          <cell r="P459">
            <v>22399000</v>
          </cell>
          <cell r="W459">
            <v>1.0119</v>
          </cell>
        </row>
        <row r="460">
          <cell r="E460" t="str">
            <v>20230823355 - 00</v>
          </cell>
          <cell r="F460" t="str">
            <v xml:space="preserve">2023년 하반기 제3종시설물 정기점검(부광초 등 20교 37동) (긴급공고) </v>
          </cell>
          <cell r="H460">
            <v>45166</v>
          </cell>
          <cell r="L460">
            <v>56166000</v>
          </cell>
        </row>
        <row r="461">
          <cell r="E461" t="str">
            <v>20230823377 - 00</v>
          </cell>
          <cell r="F461" t="str">
            <v xml:space="preserve">2023년 하반기 제3종시설물 정기점검(부개고 등 21교 35동)  
</v>
          </cell>
          <cell r="H461">
            <v>45166</v>
          </cell>
          <cell r="L461">
            <v>49753000</v>
          </cell>
        </row>
        <row r="462">
          <cell r="E462" t="str">
            <v>20230823381 - 00</v>
          </cell>
          <cell r="F462" t="str">
            <v xml:space="preserve">2023년 하반기 제3종시설물 정기점검(갈산중 등 22교 37동) </v>
          </cell>
          <cell r="H462">
            <v>45166</v>
          </cell>
          <cell r="L462">
            <v>48708000</v>
          </cell>
        </row>
        <row r="463">
          <cell r="E463" t="str">
            <v>20230823382 - 00</v>
          </cell>
          <cell r="F463" t="str">
            <v xml:space="preserve">2023년 하반기 제3종시설물 정기점검(삼산유치원 등 22교 35동) </v>
          </cell>
          <cell r="H463">
            <v>45166</v>
          </cell>
          <cell r="L463">
            <v>47399000</v>
          </cell>
        </row>
        <row r="464">
          <cell r="E464" t="str">
            <v>20230824635 - 00</v>
          </cell>
          <cell r="F464" t="str">
            <v xml:space="preserve">건축분야 건설공사 안전점검 수행기관 지정 공고[ 골든힐CC 골프장 클럽하우스 신축공사] </v>
          </cell>
          <cell r="H464">
            <v>45168</v>
          </cell>
          <cell r="L464">
            <v>52502220</v>
          </cell>
          <cell r="M464">
            <v>0.88</v>
          </cell>
          <cell r="P464">
            <v>46335900</v>
          </cell>
          <cell r="W464">
            <v>1.002899</v>
          </cell>
        </row>
        <row r="465">
          <cell r="E465" t="str">
            <v>20230823745 - 00</v>
          </cell>
          <cell r="F465" t="str">
            <v xml:space="preserve">태봉초등학교 교사동 내진성능평가용역 </v>
          </cell>
          <cell r="H465">
            <v>45168</v>
          </cell>
          <cell r="L465">
            <v>40119000</v>
          </cell>
        </row>
        <row r="466">
          <cell r="E466" t="str">
            <v>20230827040 - 01</v>
          </cell>
          <cell r="F466" t="str">
            <v>충청남도 계룡시 하나님의교회 신축공사</v>
          </cell>
          <cell r="H466">
            <v>45168</v>
          </cell>
          <cell r="L466">
            <v>15840000</v>
          </cell>
          <cell r="M466">
            <v>0.88</v>
          </cell>
          <cell r="P466">
            <v>13979700</v>
          </cell>
          <cell r="W466">
            <v>1.002899</v>
          </cell>
        </row>
        <row r="467">
          <cell r="E467" t="str">
            <v>20230831300 - 00</v>
          </cell>
          <cell r="F467" t="str">
            <v xml:space="preserve">건설공사[건축분야] 안전점검 수행기관 지정 공고(태학산 산림문화휴양관 증축공사) </v>
          </cell>
          <cell r="H467">
            <v>45169</v>
          </cell>
          <cell r="L467">
            <v>2910000</v>
          </cell>
          <cell r="M467">
            <v>0.88</v>
          </cell>
          <cell r="P467">
            <v>2568300</v>
          </cell>
          <cell r="W467">
            <v>1.002899</v>
          </cell>
        </row>
        <row r="468">
          <cell r="E468" t="str">
            <v>20230826263 - 00</v>
          </cell>
          <cell r="F468" t="str">
            <v>공학1관 정밀안전진단 용역 소액수의 견적공고</v>
          </cell>
          <cell r="H468">
            <v>45170</v>
          </cell>
          <cell r="L468">
            <v>92365000</v>
          </cell>
        </row>
        <row r="469">
          <cell r="E469" t="str">
            <v>20230834494 - 00</v>
          </cell>
          <cell r="F469" t="str">
            <v>용당초등학교 본관교사 외 2동(급식실, 유치원) 내진성능평가용역 (긴급공고)</v>
          </cell>
          <cell r="H469">
            <v>45174</v>
          </cell>
          <cell r="L469">
            <v>52495000</v>
          </cell>
          <cell r="M469">
            <v>0.88</v>
          </cell>
          <cell r="P469">
            <v>49891300</v>
          </cell>
          <cell r="W469">
            <v>1.08</v>
          </cell>
        </row>
        <row r="470">
          <cell r="E470" t="str">
            <v>20230834289 - 00</v>
          </cell>
          <cell r="F470" t="str">
            <v xml:space="preserve">23년 하반기 인천중 등 28교(55동) 제3종 시설물 정기점검 용역 수의계약 견적제출 안내공고 </v>
          </cell>
          <cell r="H470">
            <v>45174</v>
          </cell>
          <cell r="L470">
            <v>88440000</v>
          </cell>
        </row>
        <row r="471">
          <cell r="E471" t="str">
            <v>20230834322 - 00</v>
          </cell>
          <cell r="F471" t="str">
            <v xml:space="preserve">23년 하반기 인천정각초 등 39교(56동) 제3종 시설물 정기점검 용역 수의계약 견적제출 안내공고 </v>
          </cell>
          <cell r="H471">
            <v>45174</v>
          </cell>
          <cell r="L471">
            <v>89441000</v>
          </cell>
        </row>
        <row r="472">
          <cell r="E472" t="str">
            <v>20230834336 - 00</v>
          </cell>
          <cell r="F472" t="str">
            <v xml:space="preserve">23년 하반기 상인천초 등 38교(55동) 제3종 시설물 정기점검 용역 </v>
          </cell>
          <cell r="H472">
            <v>45174</v>
          </cell>
          <cell r="L472">
            <v>87186000</v>
          </cell>
        </row>
        <row r="473">
          <cell r="E473" t="str">
            <v>20230832437 - 00</v>
          </cell>
          <cell r="F473" t="str">
            <v xml:space="preserve">건축분야 건설공사 안전점검 수행기관 지정공고[(주)맥슨모터 매뉴팩처링 2공장 신축공사] </v>
          </cell>
          <cell r="H473">
            <v>45175</v>
          </cell>
          <cell r="L473">
            <v>3492000</v>
          </cell>
          <cell r="M473">
            <v>0.88</v>
          </cell>
          <cell r="P473">
            <v>3077000</v>
          </cell>
          <cell r="W473">
            <v>1.0012989999999999</v>
          </cell>
        </row>
        <row r="474">
          <cell r="E474" t="str">
            <v>세종특별시(제본)</v>
          </cell>
          <cell r="F474" t="str">
            <v>남세종농협 하나로마트 및 로컬푸드 신축공사</v>
          </cell>
          <cell r="H474">
            <v>45175</v>
          </cell>
          <cell r="L474">
            <v>18000000</v>
          </cell>
          <cell r="M474">
            <v>0.87744999999999995</v>
          </cell>
          <cell r="P474">
            <v>0</v>
          </cell>
        </row>
        <row r="475">
          <cell r="E475" t="str">
            <v>20230834267 - 00</v>
          </cell>
          <cell r="F475" t="str">
            <v>귀산초등학교 교사동 외2동 내진성능평가용역</v>
          </cell>
          <cell r="H475">
            <v>45176</v>
          </cell>
          <cell r="L475">
            <v>69906000</v>
          </cell>
          <cell r="M475">
            <v>0.88</v>
          </cell>
          <cell r="P475">
            <v>66438700</v>
          </cell>
          <cell r="W475">
            <v>1.08</v>
          </cell>
        </row>
        <row r="476">
          <cell r="E476" t="str">
            <v>20230836415 - 00</v>
          </cell>
          <cell r="F476" t="str">
            <v xml:space="preserve">인천안남중학교 내진성능 평가용역 수의계약 안내공고 </v>
          </cell>
          <cell r="H476">
            <v>45176</v>
          </cell>
          <cell r="L476">
            <v>48857000</v>
          </cell>
          <cell r="M476">
            <v>0.88</v>
          </cell>
          <cell r="P476">
            <v>46433700</v>
          </cell>
          <cell r="W476">
            <v>1.08</v>
          </cell>
        </row>
        <row r="477">
          <cell r="E477" t="str">
            <v>20230830879 - 00</v>
          </cell>
          <cell r="F477" t="str">
            <v xml:space="preserve">서곶중학교 내진성능 평가용역 수의계약 안내공고 </v>
          </cell>
          <cell r="H477">
            <v>45176</v>
          </cell>
          <cell r="L477">
            <v>40243000</v>
          </cell>
          <cell r="M477">
            <v>0.88</v>
          </cell>
          <cell r="P477">
            <v>38247000</v>
          </cell>
          <cell r="W477">
            <v>1.08</v>
          </cell>
          <cell r="X477">
            <v>0.95040000000000002</v>
          </cell>
        </row>
        <row r="478">
          <cell r="E478" t="str">
            <v>20230830913 - 00</v>
          </cell>
          <cell r="F478" t="str">
            <v xml:space="preserve">신현여자중학교 내진성능 평가용역 수의계약 안내공고 </v>
          </cell>
          <cell r="H478">
            <v>45176</v>
          </cell>
          <cell r="L478">
            <v>49015000</v>
          </cell>
          <cell r="M478">
            <v>0.88</v>
          </cell>
          <cell r="P478">
            <v>46583900</v>
          </cell>
          <cell r="W478">
            <v>1.08</v>
          </cell>
        </row>
        <row r="479">
          <cell r="E479" t="str">
            <v>20230905222 - 00</v>
          </cell>
          <cell r="F479" t="str">
            <v xml:space="preserve">(소액수의견적공고)구립경로당 2개소 내진성능평가 용역 </v>
          </cell>
          <cell r="H479">
            <v>45176</v>
          </cell>
          <cell r="L479">
            <v>30339000</v>
          </cell>
          <cell r="M479">
            <v>0.88</v>
          </cell>
        </row>
        <row r="480">
          <cell r="E480" t="str">
            <v xml:space="preserve"> 남동구</v>
          </cell>
          <cell r="F480" t="str">
            <v xml:space="preserve"> 고잔동 257-48 남동서비스 기아오토큐 대수선공사 정기안전점검</v>
          </cell>
          <cell r="H480">
            <v>45177</v>
          </cell>
          <cell r="L480">
            <v>3000000</v>
          </cell>
          <cell r="M480">
            <v>0.88</v>
          </cell>
          <cell r="P480">
            <v>2648200</v>
          </cell>
          <cell r="W480">
            <v>1.0031000000000001</v>
          </cell>
        </row>
        <row r="481">
          <cell r="E481" t="str">
            <v>20230903800 - 00</v>
          </cell>
          <cell r="F481" t="str">
            <v xml:space="preserve">도시재생(인정사업)미곡창고 정밀안전진단 용역 </v>
          </cell>
          <cell r="H481">
            <v>45180</v>
          </cell>
          <cell r="L481">
            <v>39070000</v>
          </cell>
          <cell r="M481">
            <v>0.88</v>
          </cell>
        </row>
        <row r="482">
          <cell r="E482" t="str">
            <v>20230904819 - 00</v>
          </cell>
          <cell r="F482" t="str">
            <v xml:space="preserve">덕명학습장 강당 내진성능평가용역 </v>
          </cell>
          <cell r="H482">
            <v>45181</v>
          </cell>
          <cell r="L482">
            <v>29182000</v>
          </cell>
          <cell r="M482">
            <v>0.88</v>
          </cell>
        </row>
        <row r="483">
          <cell r="E483" t="str">
            <v xml:space="preserve"> 남동구</v>
          </cell>
          <cell r="F483" t="str">
            <v xml:space="preserve"> 고잔동 674-3번지 외 1필지 주식회사 신한씨엠 고잔동 공장 신축공사</v>
          </cell>
          <cell r="H483">
            <v>45183</v>
          </cell>
          <cell r="L483">
            <v>2800000</v>
          </cell>
          <cell r="M483">
            <v>0.88</v>
          </cell>
          <cell r="P483">
            <v>2711200</v>
          </cell>
          <cell r="W483">
            <v>1.1003099999999999</v>
          </cell>
          <cell r="Y483">
            <v>0</v>
          </cell>
        </row>
        <row r="484">
          <cell r="E484" t="str">
            <v>20230908184 - 00</v>
          </cell>
          <cell r="F484" t="str">
            <v>건설공사 안전점검 수행기관 지정 모집공고(서강화농협 농산물집하장 신축공사</v>
          </cell>
          <cell r="H484">
            <v>45184</v>
          </cell>
          <cell r="L484">
            <v>3300000</v>
          </cell>
          <cell r="M484">
            <v>0.88</v>
          </cell>
          <cell r="P484">
            <v>2910500</v>
          </cell>
          <cell r="W484">
            <v>1.00221</v>
          </cell>
        </row>
        <row r="485">
          <cell r="E485" t="str">
            <v>20230907485 - 00</v>
          </cell>
          <cell r="F485" t="str">
            <v>건축분야 건설공사 안전점검 수행기관 지정 공고[ 삼성SDI 극판 마더라인 신축공사]</v>
          </cell>
          <cell r="H485">
            <v>45184</v>
          </cell>
          <cell r="L485">
            <v>98937672</v>
          </cell>
          <cell r="M485">
            <v>0.88</v>
          </cell>
          <cell r="P485">
            <v>87344700</v>
          </cell>
          <cell r="W485">
            <v>1.0032099999999999</v>
          </cell>
        </row>
        <row r="486">
          <cell r="E486" t="str">
            <v>아산시</v>
          </cell>
          <cell r="F486" t="str">
            <v>한국산업기술시험원 바이오의료종합지원센터 신축공사</v>
          </cell>
          <cell r="H486">
            <v>45185</v>
          </cell>
          <cell r="L486">
            <v>9900000</v>
          </cell>
          <cell r="M486">
            <v>0.88</v>
          </cell>
          <cell r="P486">
            <v>8737600</v>
          </cell>
          <cell r="W486">
            <v>1.0029300000000001</v>
          </cell>
        </row>
        <row r="487">
          <cell r="E487" t="str">
            <v>미추홀구</v>
          </cell>
          <cell r="F487" t="str">
            <v>주안3동 행정복지센터 신축공사</v>
          </cell>
          <cell r="H487">
            <v>45187</v>
          </cell>
          <cell r="L487">
            <v>14400000</v>
          </cell>
          <cell r="M487">
            <v>0.87744999999999995</v>
          </cell>
          <cell r="P487">
            <v>12650800</v>
          </cell>
          <cell r="W487">
            <v>1.0012209999999999</v>
          </cell>
          <cell r="Y487">
            <v>0</v>
          </cell>
        </row>
        <row r="488">
          <cell r="E488" t="str">
            <v>20230912655 - 00</v>
          </cell>
          <cell r="F488" t="str">
            <v>예산능금농협 주유소 세차장 증축공사 안전점검 수행기관 지정 공고</v>
          </cell>
          <cell r="H488">
            <v>45188</v>
          </cell>
          <cell r="L488">
            <v>3300000</v>
          </cell>
          <cell r="M488">
            <v>0.88</v>
          </cell>
          <cell r="P488">
            <v>2910500</v>
          </cell>
          <cell r="W488">
            <v>1.00221</v>
          </cell>
          <cell r="Y488">
            <v>0</v>
          </cell>
        </row>
        <row r="489">
          <cell r="E489" t="str">
            <v>서구청</v>
          </cell>
          <cell r="F489" t="str">
            <v>검단 메크로시티 신축공사</v>
          </cell>
          <cell r="H489">
            <v>45189</v>
          </cell>
          <cell r="L489">
            <v>61060000</v>
          </cell>
          <cell r="M489">
            <v>0.88</v>
          </cell>
          <cell r="P489">
            <v>53798200</v>
          </cell>
          <cell r="W489">
            <v>1.001217</v>
          </cell>
          <cell r="Y489">
            <v>20904090.909090906</v>
          </cell>
        </row>
        <row r="490">
          <cell r="E490" t="str">
            <v>부평구</v>
          </cell>
          <cell r="F490" t="str">
            <v>부평구 부평동 767-27 외 8필지</v>
          </cell>
          <cell r="H490">
            <v>45190</v>
          </cell>
          <cell r="L490">
            <v>8580000</v>
          </cell>
          <cell r="M490">
            <v>0.87744999999999995</v>
          </cell>
          <cell r="P490">
            <v>8213700</v>
          </cell>
          <cell r="W490">
            <v>1.091</v>
          </cell>
        </row>
        <row r="491">
          <cell r="E491" t="str">
            <v>20230918190 - 00</v>
          </cell>
          <cell r="F491" t="str">
            <v xml:space="preserve">(소액수의견적공고)구립경로당 2개소 내진성능평가 용역 </v>
          </cell>
          <cell r="H491">
            <v>45190</v>
          </cell>
          <cell r="L491">
            <v>34231000</v>
          </cell>
          <cell r="M491">
            <v>0.88</v>
          </cell>
          <cell r="P491">
            <v>30135400</v>
          </cell>
          <cell r="W491">
            <v>1.0004</v>
          </cell>
        </row>
        <row r="492">
          <cell r="E492" t="str">
            <v>20230919332 - 00</v>
          </cell>
          <cell r="F492" t="str">
            <v xml:space="preserve">마정초등학교 외 1교(내산초) 내진성능평가용역 </v>
          </cell>
          <cell r="H492">
            <v>45191</v>
          </cell>
          <cell r="L492">
            <v>44292000</v>
          </cell>
          <cell r="M492">
            <v>0.88</v>
          </cell>
          <cell r="P492">
            <v>39024400</v>
          </cell>
          <cell r="W492">
            <v>1.001217</v>
          </cell>
          <cell r="X492">
            <v>0.88107096000000007</v>
          </cell>
        </row>
        <row r="493">
          <cell r="E493" t="str">
            <v>20230921099 - 00</v>
          </cell>
          <cell r="F493" t="str">
            <v>「서울방배경찰서 신축공사」안전점검 수행기관 지정 공고</v>
          </cell>
          <cell r="H493">
            <v>45194</v>
          </cell>
          <cell r="L493">
            <v>26070000</v>
          </cell>
          <cell r="M493">
            <v>0.87744999999999995</v>
          </cell>
          <cell r="P493">
            <v>22903000</v>
          </cell>
          <cell r="W493">
            <v>1.001217</v>
          </cell>
          <cell r="Y493">
            <v>20821000</v>
          </cell>
        </row>
        <row r="494">
          <cell r="E494" t="str">
            <v>20230921099 - 00</v>
          </cell>
          <cell r="F494" t="str">
            <v>「서울방배경찰서 신축공사」안전점검 수행기관 지정 공고</v>
          </cell>
          <cell r="H494">
            <v>45194</v>
          </cell>
          <cell r="L494">
            <v>26070000</v>
          </cell>
          <cell r="M494">
            <v>0.87744999999999995</v>
          </cell>
          <cell r="P494">
            <v>22994400</v>
          </cell>
          <cell r="W494">
            <v>1.005217</v>
          </cell>
          <cell r="Y494">
            <v>2082100</v>
          </cell>
        </row>
        <row r="495">
          <cell r="E495" t="str">
            <v>20230912404 - 00</v>
          </cell>
          <cell r="F495" t="str">
            <v>2023년 하반기 제3종시설물 정기안전점검 용역</v>
          </cell>
          <cell r="H495">
            <v>45196</v>
          </cell>
          <cell r="L495">
            <v>158165000</v>
          </cell>
          <cell r="M495">
            <v>0.88</v>
          </cell>
        </row>
        <row r="496">
          <cell r="E496" t="str">
            <v>20230921932 - 00</v>
          </cell>
          <cell r="F496" t="str">
            <v xml:space="preserve">건축분야 건설공사 안전점검 수행기관 지정 공고[대상퍼스트스테이 신축공사] </v>
          </cell>
          <cell r="H496">
            <v>45196</v>
          </cell>
          <cell r="L496">
            <v>14550000</v>
          </cell>
          <cell r="M496">
            <v>0.88</v>
          </cell>
          <cell r="P496">
            <v>12820600</v>
          </cell>
          <cell r="W496">
            <v>1.001293</v>
          </cell>
          <cell r="Y496">
            <v>2082100</v>
          </cell>
        </row>
        <row r="497">
          <cell r="E497" t="str">
            <v>20230923337-00</v>
          </cell>
          <cell r="F497" t="str">
            <v>입장면 가산리 418 외 2필지 제2종근린생활시설 신축공사</v>
          </cell>
          <cell r="H497">
            <v>45196</v>
          </cell>
          <cell r="L497">
            <v>2910000</v>
          </cell>
          <cell r="M497">
            <v>0.88</v>
          </cell>
          <cell r="P497">
            <v>2566500</v>
          </cell>
          <cell r="W497">
            <v>1.0021929999999999</v>
          </cell>
          <cell r="Y497">
            <v>22994500</v>
          </cell>
        </row>
        <row r="498">
          <cell r="E498" t="str">
            <v>20221242977 - 00</v>
          </cell>
          <cell r="F498" t="str">
            <v xml:space="preserve">건축분야 건설공사 안전점검 수행기관 지정 공고[대전충남양돈농협 포크빌 통합사업] </v>
          </cell>
          <cell r="H498">
            <v>45200</v>
          </cell>
          <cell r="L498">
            <v>3880000</v>
          </cell>
          <cell r="M498">
            <v>0.88</v>
          </cell>
          <cell r="P498">
            <v>3421000</v>
          </cell>
          <cell r="W498">
            <v>1.00231</v>
          </cell>
        </row>
        <row r="499">
          <cell r="E499" t="str">
            <v>20230608686 - 00</v>
          </cell>
          <cell r="F499" t="str">
            <v xml:space="preserve"> 	대천여자고등학교 급식실 내진성능평가용역 </v>
          </cell>
          <cell r="H499">
            <v>45200</v>
          </cell>
          <cell r="L499">
            <v>27813000</v>
          </cell>
          <cell r="M499">
            <v>0.88</v>
          </cell>
          <cell r="P499">
            <v>24534700</v>
          </cell>
          <cell r="W499">
            <v>1.0024200000000001</v>
          </cell>
        </row>
        <row r="500">
          <cell r="E500" t="str">
            <v>인천남부교육지원청</v>
          </cell>
          <cell r="F500" t="str">
            <v>인천고 그린스마트 미래학교 증개축공사</v>
          </cell>
          <cell r="H500">
            <v>45203</v>
          </cell>
          <cell r="L500">
            <v>12933000</v>
          </cell>
          <cell r="P500">
            <v>10339000</v>
          </cell>
          <cell r="Y500">
            <v>0</v>
          </cell>
        </row>
        <row r="501">
          <cell r="E501" t="str">
            <v>서구청</v>
          </cell>
          <cell r="F501" t="str">
            <v>6465 눈담봄 신춘공사</v>
          </cell>
          <cell r="H501">
            <v>45204</v>
          </cell>
          <cell r="L501">
            <v>31200000</v>
          </cell>
          <cell r="M501">
            <v>0.88</v>
          </cell>
          <cell r="P501">
            <v>30268700</v>
          </cell>
        </row>
        <row r="502">
          <cell r="E502" t="str">
            <v>20230928724 - 00</v>
          </cell>
          <cell r="F502" t="str">
            <v xml:space="preserve">천안청수초등학교 내진성능평가용역 (긴급공고) </v>
          </cell>
          <cell r="H502">
            <v>45205</v>
          </cell>
          <cell r="L502">
            <v>48440000</v>
          </cell>
          <cell r="M502">
            <v>0.88</v>
          </cell>
          <cell r="P502">
            <v>42797800</v>
          </cell>
          <cell r="W502">
            <v>1.004</v>
          </cell>
          <cell r="Y502">
            <v>18928181.818181816</v>
          </cell>
        </row>
        <row r="503">
          <cell r="E503" t="str">
            <v>20230927901 - 00</v>
          </cell>
          <cell r="F503" t="str">
            <v>신부동 근린생활시설 및 단독주택 신축공사</v>
          </cell>
          <cell r="H503">
            <v>45205</v>
          </cell>
          <cell r="L503">
            <v>5820000</v>
          </cell>
          <cell r="M503">
            <v>0.88</v>
          </cell>
          <cell r="P503">
            <v>5127300</v>
          </cell>
          <cell r="W503">
            <v>1.0011099999999999</v>
          </cell>
          <cell r="Y503">
            <v>2090400</v>
          </cell>
        </row>
        <row r="504">
          <cell r="E504" t="str">
            <v xml:space="preserve"> 인천광역시</v>
          </cell>
          <cell r="F504" t="str">
            <v xml:space="preserve"> 한국유량계공업㈜ 공장 증축공사</v>
          </cell>
          <cell r="H504">
            <v>45205</v>
          </cell>
          <cell r="L504">
            <v>2400000</v>
          </cell>
          <cell r="M504">
            <v>0.88</v>
          </cell>
          <cell r="P504">
            <v>2113100</v>
          </cell>
          <cell r="W504">
            <v>1.0004999999999999</v>
          </cell>
        </row>
        <row r="505">
          <cell r="E505" t="str">
            <v>부평구</v>
          </cell>
          <cell r="F505" t="str">
            <v xml:space="preserve"> 청천동 300-2번지</v>
          </cell>
          <cell r="H505">
            <v>45209</v>
          </cell>
          <cell r="L505">
            <v>14000000</v>
          </cell>
          <cell r="M505">
            <v>0.88</v>
          </cell>
          <cell r="P505">
            <v>12293800</v>
          </cell>
          <cell r="W505">
            <v>0.99787000000000003</v>
          </cell>
          <cell r="Y505">
            <v>20904000</v>
          </cell>
        </row>
        <row r="506">
          <cell r="E506" t="str">
            <v>남동구</v>
          </cell>
          <cell r="F506" t="str">
            <v xml:space="preserve"> 고잔동 699-6번지 ㈜뮤셈공장 신축공사</v>
          </cell>
          <cell r="H506">
            <v>45209</v>
          </cell>
          <cell r="L506">
            <v>3343780</v>
          </cell>
          <cell r="M506">
            <v>0.88</v>
          </cell>
          <cell r="P506">
            <v>2969000</v>
          </cell>
          <cell r="W506">
            <v>1.0089699999999999</v>
          </cell>
        </row>
        <row r="507">
          <cell r="E507" t="str">
            <v>남동구</v>
          </cell>
          <cell r="F507" t="str">
            <v xml:space="preserve"> 고잔동 682번지 ㈜덕신양행 나동 증축 공사</v>
          </cell>
          <cell r="H507">
            <v>45209</v>
          </cell>
          <cell r="L507">
            <v>2800000</v>
          </cell>
          <cell r="M507">
            <v>0.88</v>
          </cell>
          <cell r="P507">
            <v>2484000</v>
          </cell>
          <cell r="W507">
            <v>1.0081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kdate"/>
      <sheetName val="성능평가"/>
      <sheetName val="Sheet3"/>
      <sheetName val="Sheet1"/>
      <sheetName val="충남"/>
      <sheetName val="인천"/>
      <sheetName val="전국"/>
      <sheetName val="한전"/>
      <sheetName val="천안시"/>
      <sheetName val="Sheet2"/>
      <sheetName val="구조감리"/>
      <sheetName val="수행능력평가"/>
      <sheetName val="LH평가"/>
      <sheetName val="LH 결과"/>
      <sheetName val="인천2020분석"/>
      <sheetName val="투찰업체"/>
      <sheetName val="변시연연습장"/>
      <sheetName val="문정일 정밀안전진단 등 "/>
    </sheetNames>
    <sheetDataSet>
      <sheetData sheetId="0"/>
      <sheetData sheetId="1">
        <row r="7">
          <cell r="E7" t="str">
            <v xml:space="preserve">보령시 </v>
          </cell>
          <cell r="F7" t="str">
            <v xml:space="preserve"> [원도심 도시재생 어울림센터 신축공사]정기안전점검 수행기관 지정 공고</v>
          </cell>
          <cell r="H7">
            <v>44562</v>
          </cell>
          <cell r="L7">
            <v>16000000</v>
          </cell>
          <cell r="M7">
            <v>0.88</v>
          </cell>
          <cell r="P7">
            <v>14096500</v>
          </cell>
          <cell r="W7">
            <v>1.00112</v>
          </cell>
        </row>
        <row r="8">
          <cell r="E8" t="str">
            <v xml:space="preserve">서산시 </v>
          </cell>
          <cell r="F8" t="str">
            <v>서산시 예천동 25-2번지 외 8필지</v>
          </cell>
          <cell r="H8">
            <v>44562</v>
          </cell>
          <cell r="L8">
            <v>12000000</v>
          </cell>
          <cell r="M8">
            <v>0.87744999999999995</v>
          </cell>
          <cell r="P8">
            <v>10541000</v>
          </cell>
          <cell r="W8">
            <v>1.0011270000000001</v>
          </cell>
        </row>
        <row r="9">
          <cell r="E9" t="str">
            <v>아산시</v>
          </cell>
          <cell r="F9" t="str">
            <v>아산탕정 상업4-1-2 근린생활시설 신축공사</v>
          </cell>
          <cell r="H9">
            <v>44567</v>
          </cell>
          <cell r="L9">
            <v>53144000</v>
          </cell>
          <cell r="M9">
            <v>0.88</v>
          </cell>
          <cell r="P9">
            <v>46893000</v>
          </cell>
          <cell r="W9">
            <v>1.0027140000000001</v>
          </cell>
        </row>
        <row r="10">
          <cell r="E10" t="str">
            <v>20211244517 - 00</v>
          </cell>
          <cell r="F10" t="str">
            <v xml:space="preserve">마동초등학교 외 1교 정밀안전진단용역 </v>
          </cell>
          <cell r="G10">
            <v>44566</v>
          </cell>
          <cell r="H10">
            <v>44568</v>
          </cell>
          <cell r="I10" t="str">
            <v>10:00</v>
          </cell>
          <cell r="L10">
            <v>59392000</v>
          </cell>
          <cell r="M10">
            <v>0.88</v>
          </cell>
          <cell r="P10">
            <v>52381200</v>
          </cell>
          <cell r="W10">
            <v>1.002224</v>
          </cell>
        </row>
        <row r="11">
          <cell r="E11" t="str">
            <v>20211240172 - 00</v>
          </cell>
          <cell r="F11" t="str">
            <v>천안 백석동 공동주택 신축공사</v>
          </cell>
          <cell r="H11">
            <v>44568</v>
          </cell>
          <cell r="I11" t="str">
            <v>10:00</v>
          </cell>
          <cell r="L11">
            <v>90028890</v>
          </cell>
          <cell r="M11">
            <v>0.86745000000000005</v>
          </cell>
          <cell r="P11">
            <v>78190000</v>
          </cell>
          <cell r="W11">
            <v>1.001214</v>
          </cell>
        </row>
        <row r="12">
          <cell r="E12" t="str">
            <v>인천서구청</v>
          </cell>
          <cell r="F12" t="str">
            <v>인천 검단신도시 C5-1-3BL 업무시설 및 오피스텔 신축공사</v>
          </cell>
          <cell r="H12">
            <v>44568</v>
          </cell>
          <cell r="L12">
            <v>46693900</v>
          </cell>
          <cell r="M12">
            <v>0.88</v>
          </cell>
          <cell r="P12">
            <v>41136700</v>
          </cell>
          <cell r="W12">
            <v>1.00112</v>
          </cell>
        </row>
        <row r="13">
          <cell r="E13" t="str">
            <v>인천서구청</v>
          </cell>
          <cell r="F13" t="str">
            <v>검단 국제프라자 3차 신축공사</v>
          </cell>
          <cell r="H13">
            <v>44568</v>
          </cell>
          <cell r="L13">
            <v>29700000</v>
          </cell>
          <cell r="M13">
            <v>0.88</v>
          </cell>
          <cell r="P13">
            <v>26164600</v>
          </cell>
          <cell r="W13">
            <v>1.00112</v>
          </cell>
        </row>
        <row r="14">
          <cell r="E14" t="str">
            <v>20220102885-00</v>
          </cell>
          <cell r="F14" t="str">
            <v xml:space="preserve">정밀안전진단 용역 </v>
          </cell>
          <cell r="H14">
            <v>44571</v>
          </cell>
          <cell r="L14">
            <v>49830000</v>
          </cell>
          <cell r="M14">
            <v>0.88</v>
          </cell>
          <cell r="P14">
            <v>43883100</v>
          </cell>
          <cell r="W14">
            <v>1.0007440000000001</v>
          </cell>
        </row>
        <row r="15">
          <cell r="E15" t="str">
            <v xml:space="preserve">남동구 </v>
          </cell>
          <cell r="F15" t="str">
            <v>수인선 인천논현역 부속시설 증축공사</v>
          </cell>
          <cell r="H15">
            <v>44571</v>
          </cell>
          <cell r="L15">
            <v>11200000</v>
          </cell>
          <cell r="M15">
            <v>0.88</v>
          </cell>
          <cell r="P15">
            <v>9867000</v>
          </cell>
          <cell r="W15">
            <v>1.0011140000000001</v>
          </cell>
        </row>
        <row r="16">
          <cell r="E16" t="str">
            <v>부평구 (7업체)</v>
          </cell>
          <cell r="F16" t="str">
            <v>부평동 134-5 외3</v>
          </cell>
          <cell r="H16">
            <v>44572</v>
          </cell>
          <cell r="I16" t="str">
            <v>15:00</v>
          </cell>
          <cell r="L16">
            <v>41800000</v>
          </cell>
          <cell r="M16">
            <v>0.87744999999999995</v>
          </cell>
          <cell r="P16">
            <v>36723500</v>
          </cell>
          <cell r="W16">
            <v>1.001214</v>
          </cell>
          <cell r="Y16">
            <v>0.87851522429999995</v>
          </cell>
        </row>
        <row r="17">
          <cell r="E17" t="str">
            <v>아산시</v>
          </cell>
          <cell r="F17" t="str">
            <v>아산탕정 상업4-6-2 젤존 에듀시티 신축공사</v>
          </cell>
          <cell r="H17">
            <v>44572</v>
          </cell>
          <cell r="L17">
            <v>21187150</v>
          </cell>
          <cell r="M17">
            <v>0.88</v>
          </cell>
          <cell r="P17">
            <v>18666900</v>
          </cell>
          <cell r="W17">
            <v>1.0011890000000001</v>
          </cell>
        </row>
        <row r="18">
          <cell r="E18" t="str">
            <v>아산시</v>
          </cell>
          <cell r="F18" t="str">
            <v>아산탕정 상업4-3-2 젤존 에듀시티 신축공사 (vat 포함)</v>
          </cell>
          <cell r="H18">
            <v>44572</v>
          </cell>
          <cell r="L18">
            <v>19500000</v>
          </cell>
          <cell r="M18">
            <v>0.88</v>
          </cell>
          <cell r="P18">
            <v>17179800</v>
          </cell>
          <cell r="W18">
            <v>1.0011890000000001</v>
          </cell>
        </row>
        <row r="19">
          <cell r="E19" t="str">
            <v>20220102302 - 00</v>
          </cell>
          <cell r="F19" t="str">
            <v xml:space="preserve">서산여자중학교 외 4교 정밀점검용역 </v>
          </cell>
          <cell r="H19">
            <v>44572</v>
          </cell>
          <cell r="L19">
            <v>48576000</v>
          </cell>
          <cell r="M19">
            <v>0.88</v>
          </cell>
          <cell r="P19">
            <v>42563000</v>
          </cell>
          <cell r="W19">
            <v>0.99571100000000001</v>
          </cell>
        </row>
        <row r="20">
          <cell r="E20" t="str">
            <v>20220104696 - 00</v>
          </cell>
          <cell r="F20" t="str">
            <v xml:space="preserve">서산초등학교 외 7교 정밀점검용역 </v>
          </cell>
          <cell r="H20">
            <v>44573</v>
          </cell>
          <cell r="L20">
            <v>40002000</v>
          </cell>
          <cell r="M20">
            <v>0.88</v>
          </cell>
          <cell r="P20">
            <v>35210000</v>
          </cell>
          <cell r="W20">
            <v>1.0002340000000001</v>
          </cell>
        </row>
        <row r="21">
          <cell r="E21" t="str">
            <v>20220105203 - 00</v>
          </cell>
          <cell r="F21" t="str">
            <v xml:space="preserve">서산여자고등학교(1동, 15동) 내진성능평가용역 </v>
          </cell>
          <cell r="G21">
            <v>44571</v>
          </cell>
          <cell r="H21">
            <v>44574</v>
          </cell>
          <cell r="L21">
            <v>53696000</v>
          </cell>
          <cell r="M21">
            <v>0.88</v>
          </cell>
          <cell r="P21">
            <v>47021500</v>
          </cell>
          <cell r="W21">
            <v>0.99511000000000005</v>
          </cell>
        </row>
        <row r="22">
          <cell r="E22" t="str">
            <v>20220102108 - 00</v>
          </cell>
          <cell r="F22" t="str">
            <v>문화동 100-3 외 2필지 오피스텔 신축공사</v>
          </cell>
          <cell r="G22">
            <v>44572</v>
          </cell>
          <cell r="H22">
            <v>44574</v>
          </cell>
          <cell r="L22">
            <v>75660000</v>
          </cell>
          <cell r="M22">
            <v>0.86745000000000005</v>
          </cell>
          <cell r="P22">
            <v>65796300</v>
          </cell>
          <cell r="W22">
            <v>1.0025139999999999</v>
          </cell>
        </row>
        <row r="23">
          <cell r="E23" t="str">
            <v>아산시</v>
          </cell>
          <cell r="F23" t="str">
            <v>연세유업 아산공장 상온자동화창고 건축공사</v>
          </cell>
          <cell r="H23">
            <v>44574</v>
          </cell>
          <cell r="L23">
            <v>8000000</v>
          </cell>
          <cell r="M23">
            <v>0.88</v>
          </cell>
        </row>
        <row r="24">
          <cell r="E24" t="str">
            <v>20220103255 - 00</v>
          </cell>
          <cell r="F24" t="str">
            <v>성성동 683 근린상가 및 오피스텔 신축공사</v>
          </cell>
          <cell r="G24">
            <v>44573</v>
          </cell>
          <cell r="H24">
            <v>44575</v>
          </cell>
          <cell r="L24">
            <v>5820000</v>
          </cell>
          <cell r="M24">
            <v>0.87744999999999995</v>
          </cell>
          <cell r="P24">
            <v>5150000</v>
          </cell>
          <cell r="W24">
            <v>1.0085569999999999</v>
          </cell>
        </row>
        <row r="25">
          <cell r="E25" t="str">
            <v>20220104861 - 00</v>
          </cell>
          <cell r="F25" t="str">
            <v xml:space="preserve">교동초 외 1교(교동중고) 내진성능평가 용역 입찰공고 (긴급공고) </v>
          </cell>
          <cell r="G25">
            <v>44573</v>
          </cell>
          <cell r="H25">
            <v>44578</v>
          </cell>
          <cell r="I25" t="str">
            <v>10:00</v>
          </cell>
          <cell r="L25">
            <v>182000000</v>
          </cell>
          <cell r="M25">
            <v>0.87744999999999995</v>
          </cell>
          <cell r="P25">
            <v>161273300</v>
          </cell>
          <cell r="W25">
            <v>1.0098769999999999</v>
          </cell>
        </row>
        <row r="26">
          <cell r="E26" t="str">
            <v>20220104872 - 00</v>
          </cell>
          <cell r="F26" t="str">
            <v xml:space="preserve">합일초 외 2교(명신초, 강화중) 내진성능평가 용역 입찰공고(긴급) </v>
          </cell>
          <cell r="G26">
            <v>44573</v>
          </cell>
          <cell r="H26">
            <v>44578</v>
          </cell>
          <cell r="I26" t="str">
            <v>10:00</v>
          </cell>
          <cell r="L26">
            <v>179800000</v>
          </cell>
          <cell r="M26">
            <v>0.87744999999999995</v>
          </cell>
          <cell r="P26">
            <v>159323800</v>
          </cell>
          <cell r="W26">
            <v>1.0098769999999999</v>
          </cell>
        </row>
        <row r="27">
          <cell r="E27" t="str">
            <v>20220104400 - 00</v>
          </cell>
          <cell r="F27" t="str">
            <v>(주)푸르온 천안공장 2관 증축공사</v>
          </cell>
          <cell r="G27">
            <v>44574</v>
          </cell>
          <cell r="H27">
            <v>44578</v>
          </cell>
          <cell r="I27" t="str">
            <v>14:00</v>
          </cell>
          <cell r="L27">
            <v>8730000</v>
          </cell>
          <cell r="M27">
            <v>0.87744999999999995</v>
          </cell>
          <cell r="P27">
            <v>7701900</v>
          </cell>
          <cell r="W27">
            <v>1.005444</v>
          </cell>
        </row>
        <row r="28">
          <cell r="E28" t="str">
            <v>20220104593 - 00</v>
          </cell>
          <cell r="F28" t="str">
            <v>일봉동 행정복지센터 신축공사</v>
          </cell>
          <cell r="G28">
            <v>44574</v>
          </cell>
          <cell r="H28">
            <v>44578</v>
          </cell>
          <cell r="L28">
            <v>10476000</v>
          </cell>
          <cell r="M28">
            <v>0.87744999999999995</v>
          </cell>
          <cell r="P28">
            <v>9224200</v>
          </cell>
          <cell r="W28">
            <v>1.003477</v>
          </cell>
        </row>
        <row r="29">
          <cell r="F29" t="str">
            <v>가칭)인천평화학교 교육동 보수 및 생활동 증축공사</v>
          </cell>
          <cell r="G29">
            <v>44573</v>
          </cell>
          <cell r="H29">
            <v>44580</v>
          </cell>
          <cell r="L29">
            <v>10282000</v>
          </cell>
          <cell r="M29">
            <v>0.88</v>
          </cell>
          <cell r="P29">
            <v>9561200</v>
          </cell>
          <cell r="W29">
            <v>1.0566979999999999</v>
          </cell>
          <cell r="Y29">
            <v>0.92989423999999998</v>
          </cell>
        </row>
        <row r="30">
          <cell r="E30" t="str">
            <v>20220114230 - 00</v>
          </cell>
          <cell r="F30" t="str">
            <v xml:space="preserve">천안상업고등학교 제3종 시설물 정기(상,하반기)안전점검 용역 </v>
          </cell>
          <cell r="G30">
            <v>44578</v>
          </cell>
          <cell r="H30">
            <v>44582</v>
          </cell>
          <cell r="L30">
            <v>14124000</v>
          </cell>
          <cell r="M30">
            <v>0.9</v>
          </cell>
          <cell r="P30">
            <v>12730000</v>
          </cell>
          <cell r="W30">
            <v>1.001447</v>
          </cell>
        </row>
        <row r="31">
          <cell r="E31" t="str">
            <v>20220114232 - 00</v>
          </cell>
          <cell r="F31" t="str">
            <v xml:space="preserve">논산동성초등학교 외 2교(3개동) 내진성능평가용역 </v>
          </cell>
          <cell r="G31">
            <v>44579</v>
          </cell>
          <cell r="H31">
            <v>44582</v>
          </cell>
          <cell r="L31">
            <v>86367000</v>
          </cell>
          <cell r="M31">
            <v>0.88</v>
          </cell>
          <cell r="P31">
            <v>75677100</v>
          </cell>
          <cell r="W31">
            <v>0.99571200000000004</v>
          </cell>
        </row>
        <row r="32">
          <cell r="E32" t="str">
            <v>20220116190 - 00</v>
          </cell>
          <cell r="F32" t="str">
            <v xml:space="preserve">신암중학교 교사동 내진성능평가용역 </v>
          </cell>
          <cell r="G32">
            <v>44580</v>
          </cell>
          <cell r="H32">
            <v>44582</v>
          </cell>
          <cell r="L32">
            <v>34267000</v>
          </cell>
          <cell r="M32">
            <v>0.88</v>
          </cell>
          <cell r="P32">
            <v>30022700</v>
          </cell>
          <cell r="W32">
            <v>0.99561200000000005</v>
          </cell>
        </row>
        <row r="33">
          <cell r="E33" t="str">
            <v>20220117203 - 00</v>
          </cell>
          <cell r="F33" t="str">
            <v xml:space="preserve">환경종합타운 지붕형매립동 정밀안전진단 용역 </v>
          </cell>
          <cell r="G33">
            <v>44581</v>
          </cell>
          <cell r="H33">
            <v>44585</v>
          </cell>
          <cell r="I33" t="str">
            <v>10:00</v>
          </cell>
          <cell r="L33">
            <v>86322000</v>
          </cell>
          <cell r="M33">
            <v>0.88</v>
          </cell>
          <cell r="P33">
            <v>75673000</v>
          </cell>
          <cell r="W33">
            <v>0.99617699999999998</v>
          </cell>
        </row>
        <row r="34">
          <cell r="E34" t="str">
            <v>20220118266 - 00</v>
          </cell>
          <cell r="F34" t="str">
            <v xml:space="preserve">인천만수초등학교 내진성능평가용역 수의계약 견적제출 안내공고 </v>
          </cell>
          <cell r="G34">
            <v>44581</v>
          </cell>
          <cell r="H34">
            <v>44586</v>
          </cell>
          <cell r="I34" t="str">
            <v>10:00</v>
          </cell>
          <cell r="L34">
            <v>43145000</v>
          </cell>
          <cell r="M34">
            <v>0.88</v>
          </cell>
          <cell r="P34">
            <v>38123700</v>
          </cell>
          <cell r="W34">
            <v>1.0041100000000001</v>
          </cell>
        </row>
        <row r="35">
          <cell r="E35" t="str">
            <v>20220118210 - 00</v>
          </cell>
          <cell r="F35" t="str">
            <v xml:space="preserve">연성중 내진성능평가용역 수의계약 견적제출 안내공고 </v>
          </cell>
          <cell r="G35">
            <v>44581</v>
          </cell>
          <cell r="H35">
            <v>44586</v>
          </cell>
          <cell r="I35" t="str">
            <v>10:00</v>
          </cell>
          <cell r="L35">
            <v>34925000</v>
          </cell>
          <cell r="M35">
            <v>0.88</v>
          </cell>
          <cell r="P35">
            <v>30860400</v>
          </cell>
          <cell r="W35">
            <v>1.0041100000000001</v>
          </cell>
        </row>
        <row r="36">
          <cell r="E36" t="str">
            <v>20220112493 - 00</v>
          </cell>
          <cell r="F36" t="str">
            <v xml:space="preserve">[천안 불당동 1482번지 오피스텔 신축공사] </v>
          </cell>
          <cell r="G36">
            <v>44582</v>
          </cell>
          <cell r="H36">
            <v>44586</v>
          </cell>
          <cell r="I36" t="str">
            <v>14:00</v>
          </cell>
          <cell r="L36">
            <v>97582000</v>
          </cell>
          <cell r="M36">
            <v>0.85494999999999999</v>
          </cell>
          <cell r="P36">
            <v>83606600</v>
          </cell>
          <cell r="W36">
            <v>1.0021439999999999</v>
          </cell>
        </row>
        <row r="37">
          <cell r="E37" t="str">
            <v>20220112478 - 00</v>
          </cell>
          <cell r="F37" t="str">
            <v>천안 불당동 1481번지 오피스텔 신축공사</v>
          </cell>
          <cell r="G37">
            <v>44582</v>
          </cell>
          <cell r="H37">
            <v>44586</v>
          </cell>
          <cell r="I37" t="str">
            <v>14:00</v>
          </cell>
          <cell r="L37">
            <v>105536000</v>
          </cell>
          <cell r="M37">
            <v>0.85494999999999999</v>
          </cell>
          <cell r="P37">
            <v>90421500</v>
          </cell>
          <cell r="W37">
            <v>1.0021439999999999</v>
          </cell>
        </row>
        <row r="38">
          <cell r="E38" t="str">
            <v>20211240611 - 00</v>
          </cell>
          <cell r="F38" t="str">
            <v>동일알루미늄(주) 천안공장 증축공사</v>
          </cell>
          <cell r="H38">
            <v>44586</v>
          </cell>
          <cell r="L38">
            <v>8730000</v>
          </cell>
          <cell r="M38">
            <v>0.87744999999999995</v>
          </cell>
          <cell r="P38">
            <v>7677200</v>
          </cell>
          <cell r="W38">
            <v>1.002224</v>
          </cell>
        </row>
        <row r="39">
          <cell r="E39" t="str">
            <v>20220119177 - 00</v>
          </cell>
          <cell r="F39" t="str">
            <v>응봉초등학교 내진성능평가용역</v>
          </cell>
          <cell r="G39">
            <v>44582</v>
          </cell>
          <cell r="H39">
            <v>44587</v>
          </cell>
          <cell r="I39" t="str">
            <v>10:00</v>
          </cell>
          <cell r="L39">
            <v>58369000</v>
          </cell>
          <cell r="M39">
            <v>0.88</v>
          </cell>
          <cell r="P39">
            <v>51114000</v>
          </cell>
          <cell r="W39">
            <v>0.99511700000000003</v>
          </cell>
        </row>
        <row r="40">
          <cell r="E40" t="str">
            <v>20220119190 - 00</v>
          </cell>
          <cell r="F40" t="str">
            <v xml:space="preserve">대술초등학교 교사1동 외 4개동 내진성능평가용역 </v>
          </cell>
          <cell r="G40">
            <v>44582</v>
          </cell>
          <cell r="H40">
            <v>44587</v>
          </cell>
          <cell r="L40">
            <v>49911000</v>
          </cell>
          <cell r="M40">
            <v>0.88</v>
          </cell>
          <cell r="P40">
            <v>0</v>
          </cell>
        </row>
        <row r="41">
          <cell r="E41" t="str">
            <v>20220114016 - 00</v>
          </cell>
          <cell r="F41" t="str">
            <v xml:space="preserve">천안 삼룡동 호반써밋 공동주택 신축공사] </v>
          </cell>
          <cell r="G41">
            <v>44586</v>
          </cell>
          <cell r="H41">
            <v>44588</v>
          </cell>
          <cell r="I41" t="str">
            <v>10:00</v>
          </cell>
          <cell r="L41">
            <v>111513100</v>
          </cell>
          <cell r="M41">
            <v>0.85494999999999999</v>
          </cell>
          <cell r="P41">
            <v>95647000</v>
          </cell>
          <cell r="W41">
            <v>1.0032449999999999</v>
          </cell>
        </row>
        <row r="42">
          <cell r="E42" t="str">
            <v>20220122470 - 00</v>
          </cell>
          <cell r="F42" t="str">
            <v xml:space="preserve">초촌초등학교 외 1교(석양초) 내진성능평가 용역 (긴급공고) </v>
          </cell>
          <cell r="G42">
            <v>44586</v>
          </cell>
          <cell r="H42">
            <v>44589</v>
          </cell>
          <cell r="I42" t="str">
            <v>10:00</v>
          </cell>
          <cell r="L42">
            <v>107570000</v>
          </cell>
          <cell r="M42">
            <v>0.88</v>
          </cell>
          <cell r="P42">
            <v>94785800</v>
          </cell>
          <cell r="W42">
            <v>1.0013110000000001</v>
          </cell>
        </row>
        <row r="43">
          <cell r="E43" t="str">
            <v>20220123527 - 00</v>
          </cell>
          <cell r="F43" t="str">
            <v>인천담방초 내진비선형평가용역 수의계약 견적제출 안내공고</v>
          </cell>
          <cell r="G43">
            <v>44586</v>
          </cell>
          <cell r="H43">
            <v>44589</v>
          </cell>
          <cell r="I43" t="str">
            <v>10:00</v>
          </cell>
          <cell r="L43">
            <v>23002000</v>
          </cell>
          <cell r="M43">
            <v>0.88</v>
          </cell>
          <cell r="P43">
            <v>20212600</v>
          </cell>
          <cell r="W43">
            <v>0.99855939999999999</v>
          </cell>
        </row>
        <row r="44">
          <cell r="E44" t="str">
            <v>20220123596 - 00</v>
          </cell>
          <cell r="F44" t="str">
            <v>인천청량초 내진비선형평가용역</v>
          </cell>
          <cell r="G44">
            <v>44586</v>
          </cell>
          <cell r="H44">
            <v>44589</v>
          </cell>
          <cell r="I44" t="str">
            <v>10:00</v>
          </cell>
          <cell r="L44">
            <v>23073000</v>
          </cell>
          <cell r="M44">
            <v>0.88</v>
          </cell>
          <cell r="P44">
            <v>20413000</v>
          </cell>
          <cell r="W44">
            <v>1.0053555000000001</v>
          </cell>
        </row>
        <row r="45">
          <cell r="E45" t="str">
            <v>B220014</v>
          </cell>
          <cell r="F45" t="str">
            <v>완주삼례 A-1BL 행복주택 건설공사 1공구정기안전점검</v>
          </cell>
          <cell r="G45">
            <v>44586</v>
          </cell>
          <cell r="H45">
            <v>44593</v>
          </cell>
          <cell r="I45" t="str">
            <v>18:00</v>
          </cell>
          <cell r="L45">
            <v>18001524</v>
          </cell>
          <cell r="P45">
            <v>0</v>
          </cell>
        </row>
        <row r="46">
          <cell r="E46" t="str">
            <v>강화군</v>
          </cell>
          <cell r="F46" t="str">
            <v>강화지역주택조합아파트1단지</v>
          </cell>
          <cell r="H46">
            <v>44593</v>
          </cell>
          <cell r="L46">
            <v>87000000</v>
          </cell>
          <cell r="M46">
            <v>0.87744999999999995</v>
          </cell>
          <cell r="P46">
            <v>76428000</v>
          </cell>
          <cell r="W46">
            <v>1.001214</v>
          </cell>
        </row>
        <row r="47">
          <cell r="E47" t="str">
            <v>강화군</v>
          </cell>
          <cell r="F47" t="str">
            <v>강화지역주택조합아파트2단지</v>
          </cell>
          <cell r="H47">
            <v>44593</v>
          </cell>
          <cell r="L47">
            <v>62055142</v>
          </cell>
          <cell r="M47">
            <v>0.87744999999999995</v>
          </cell>
          <cell r="P47">
            <v>54509400</v>
          </cell>
          <cell r="W47">
            <v>1.001214</v>
          </cell>
        </row>
        <row r="48">
          <cell r="F48" t="str">
            <v>연수동 594번지 주차장건물 신축공사</v>
          </cell>
          <cell r="H48">
            <v>44593</v>
          </cell>
          <cell r="L48">
            <v>6400000</v>
          </cell>
          <cell r="M48">
            <v>0.88</v>
          </cell>
          <cell r="P48">
            <v>5647400</v>
          </cell>
          <cell r="W48">
            <v>1.0027200000000001</v>
          </cell>
        </row>
        <row r="49">
          <cell r="F49" t="str">
            <v>구월동 1204-3 오피스텔 신축공사</v>
          </cell>
          <cell r="H49">
            <v>44599</v>
          </cell>
          <cell r="L49">
            <v>18291000</v>
          </cell>
          <cell r="M49">
            <v>0.88</v>
          </cell>
          <cell r="P49">
            <v>16114500</v>
          </cell>
          <cell r="W49">
            <v>1.001144</v>
          </cell>
          <cell r="Y49">
            <v>0.88100672000000002</v>
          </cell>
        </row>
        <row r="50">
          <cell r="E50" t="str">
            <v>20220128722 - 00</v>
          </cell>
          <cell r="F50" t="str">
            <v xml:space="preserve">주산산업고등학교 4동 내진성능평가용역 </v>
          </cell>
          <cell r="G50">
            <v>44595</v>
          </cell>
          <cell r="H50">
            <v>44600</v>
          </cell>
          <cell r="I50" t="str">
            <v>10:00</v>
          </cell>
          <cell r="L50">
            <v>33408000</v>
          </cell>
          <cell r="M50">
            <v>0.88</v>
          </cell>
          <cell r="P50">
            <v>29246000</v>
          </cell>
          <cell r="W50">
            <v>0.99478800000000001</v>
          </cell>
        </row>
        <row r="51">
          <cell r="E51" t="str">
            <v>20220128710 - 00</v>
          </cell>
          <cell r="F51" t="str">
            <v>대천여자중학교 다목적교실 내진성능평가용역</v>
          </cell>
          <cell r="G51">
            <v>44595</v>
          </cell>
          <cell r="H51">
            <v>44600</v>
          </cell>
          <cell r="I51" t="str">
            <v>10:00</v>
          </cell>
          <cell r="L51">
            <v>30491000</v>
          </cell>
          <cell r="M51">
            <v>0.88</v>
          </cell>
          <cell r="P51">
            <v>26686000</v>
          </cell>
          <cell r="W51">
            <v>0.99454699999999996</v>
          </cell>
        </row>
        <row r="52">
          <cell r="E52" t="str">
            <v>20220128684 - 00</v>
          </cell>
          <cell r="F52" t="str">
            <v xml:space="preserve">충남해양과학고등학교 담수양어장 내진성능평가용역 </v>
          </cell>
          <cell r="G52">
            <v>44595</v>
          </cell>
          <cell r="H52">
            <v>44600</v>
          </cell>
          <cell r="I52" t="str">
            <v>10:00</v>
          </cell>
          <cell r="L52">
            <v>30204000</v>
          </cell>
          <cell r="M52">
            <v>0.88</v>
          </cell>
          <cell r="P52">
            <v>26467000</v>
          </cell>
          <cell r="W52">
            <v>0.99578800000000001</v>
          </cell>
        </row>
        <row r="53">
          <cell r="E53" t="str">
            <v>20220129883 - 00</v>
          </cell>
          <cell r="F53" t="str">
            <v xml:space="preserve">오천초등학교 2동교사 내진성능평가용역 </v>
          </cell>
          <cell r="G53">
            <v>44595</v>
          </cell>
          <cell r="H53">
            <v>44600</v>
          </cell>
          <cell r="I53" t="str">
            <v>14:00</v>
          </cell>
          <cell r="L53">
            <v>23229000</v>
          </cell>
          <cell r="M53">
            <v>0.88</v>
          </cell>
          <cell r="P53">
            <v>20353000</v>
          </cell>
          <cell r="W53">
            <v>0.99568900000000005</v>
          </cell>
        </row>
        <row r="54">
          <cell r="E54" t="str">
            <v>20220129909 - 00</v>
          </cell>
          <cell r="F54" t="str">
            <v xml:space="preserve">광명초등학교 교사동 내진성능평가용역 </v>
          </cell>
          <cell r="G54">
            <v>44595</v>
          </cell>
          <cell r="H54">
            <v>44600</v>
          </cell>
          <cell r="I54" t="str">
            <v>15:00</v>
          </cell>
          <cell r="L54">
            <v>32030000</v>
          </cell>
          <cell r="M54">
            <v>0.88</v>
          </cell>
          <cell r="P54">
            <v>28070000</v>
          </cell>
          <cell r="W54">
            <v>0.99587400000000004</v>
          </cell>
          <cell r="Y54">
            <v>0.87636912</v>
          </cell>
        </row>
        <row r="55">
          <cell r="E55" t="str">
            <v>20220202744 - 00</v>
          </cell>
          <cell r="F55" t="str">
            <v>축현초 승강로 정밀안전진단 및 송도고 등 4교 4동 정밀점검용역 수의계약 견적제출 안내공고</v>
          </cell>
          <cell r="G55">
            <v>44599</v>
          </cell>
          <cell r="H55">
            <v>44602</v>
          </cell>
          <cell r="I55" t="str">
            <v>11;00</v>
          </cell>
          <cell r="L55">
            <v>66474000</v>
          </cell>
          <cell r="M55">
            <v>0.88</v>
          </cell>
          <cell r="P55">
            <v>58352400</v>
          </cell>
          <cell r="W55">
            <v>0.99752549999999995</v>
          </cell>
        </row>
        <row r="56">
          <cell r="E56" t="str">
            <v xml:space="preserve">부평구 </v>
          </cell>
          <cell r="F56" t="str">
            <v>인천광역시 부평구 부개동 부개3 재개발 정비구역 획지 1-2</v>
          </cell>
          <cell r="G56">
            <v>44593</v>
          </cell>
          <cell r="H56">
            <v>44602</v>
          </cell>
          <cell r="L56">
            <v>4800000</v>
          </cell>
          <cell r="P56">
            <v>4356000</v>
          </cell>
          <cell r="X56">
            <v>3600000</v>
          </cell>
        </row>
        <row r="57">
          <cell r="E57" t="str">
            <v>인천미추홀</v>
          </cell>
          <cell r="F57" t="str">
            <v>인천용현1 LH참여형 가로주택정비사업</v>
          </cell>
          <cell r="H57">
            <v>44602</v>
          </cell>
          <cell r="L57">
            <v>77400000</v>
          </cell>
          <cell r="M57">
            <v>0.87744999999999995</v>
          </cell>
          <cell r="P57">
            <v>67997600</v>
          </cell>
          <cell r="W57">
            <v>1.0011099999999999</v>
          </cell>
          <cell r="Y57">
            <v>0.8784239694999999</v>
          </cell>
        </row>
        <row r="58">
          <cell r="E58" t="str">
            <v>인천중구</v>
          </cell>
          <cell r="F58" t="str">
            <v>신흥동3가 35-22번지 근린생활시설 및 업무시설 신축공사</v>
          </cell>
          <cell r="H58">
            <v>44602</v>
          </cell>
          <cell r="L58">
            <v>53050000</v>
          </cell>
          <cell r="M58">
            <v>0.88</v>
          </cell>
          <cell r="P58">
            <v>46787700</v>
          </cell>
          <cell r="W58">
            <v>1.0022200000000001</v>
          </cell>
        </row>
        <row r="59">
          <cell r="E59" t="str">
            <v>20220205321 - 00</v>
          </cell>
          <cell r="F59" t="str">
            <v xml:space="preserve">신관초등학교외1교(정안초등학교) 내진성능평가 용역 </v>
          </cell>
          <cell r="G59">
            <v>44601</v>
          </cell>
          <cell r="H59">
            <v>44606</v>
          </cell>
          <cell r="I59" t="str">
            <v>10:00</v>
          </cell>
          <cell r="L59">
            <v>103337000</v>
          </cell>
          <cell r="P59">
            <v>0</v>
          </cell>
        </row>
        <row r="60">
          <cell r="E60" t="str">
            <v>20220207075 - 00</v>
          </cell>
          <cell r="F60" t="str">
            <v xml:space="preserve">임천초등학교 외 1교(옥산초) 내진성능평가 용역 (긴급공고) </v>
          </cell>
          <cell r="G60">
            <v>44601</v>
          </cell>
          <cell r="H60">
            <v>44606</v>
          </cell>
          <cell r="I60" t="str">
            <v>10:00</v>
          </cell>
          <cell r="L60">
            <v>101941000</v>
          </cell>
          <cell r="M60">
            <v>0.88</v>
          </cell>
          <cell r="P60">
            <v>90130700</v>
          </cell>
          <cell r="W60">
            <v>1.0047109999999999</v>
          </cell>
        </row>
        <row r="61">
          <cell r="E61" t="str">
            <v>인천중구청</v>
          </cell>
          <cell r="F61" t="str">
            <v>북성동1가 98-532번지 외 1필지 ㈜월미하이랜드 신축공사</v>
          </cell>
          <cell r="G61">
            <v>44603</v>
          </cell>
          <cell r="H61">
            <v>44607</v>
          </cell>
          <cell r="I61" t="str">
            <v>18:00</v>
          </cell>
          <cell r="L61">
            <v>12416000</v>
          </cell>
          <cell r="M61">
            <v>0.88</v>
          </cell>
          <cell r="P61">
            <v>11091600</v>
          </cell>
          <cell r="W61">
            <v>1.0151410000000001</v>
          </cell>
          <cell r="X61">
            <v>10083000</v>
          </cell>
          <cell r="Y61">
            <v>1008300</v>
          </cell>
        </row>
        <row r="62">
          <cell r="E62" t="str">
            <v>인천서구청</v>
          </cell>
          <cell r="F62" t="str">
            <v>검단신도시 C10-1-1 근린생활시설 신축공사</v>
          </cell>
          <cell r="H62">
            <v>44607</v>
          </cell>
          <cell r="I62" t="str">
            <v>18:00</v>
          </cell>
          <cell r="L62">
            <v>33000000</v>
          </cell>
          <cell r="M62">
            <v>0.88</v>
          </cell>
          <cell r="P62">
            <v>29108200</v>
          </cell>
          <cell r="W62">
            <v>1.0023489999999999</v>
          </cell>
          <cell r="X62">
            <v>26462000</v>
          </cell>
          <cell r="Y62">
            <v>2646200</v>
          </cell>
        </row>
        <row r="63">
          <cell r="E63" t="str">
            <v>인천서구청</v>
          </cell>
          <cell r="F63" t="str">
            <v>오류동 1524번지 외 4필지 자원순환시설 증축 공사</v>
          </cell>
          <cell r="H63">
            <v>44607</v>
          </cell>
          <cell r="I63" t="str">
            <v>18:00</v>
          </cell>
          <cell r="L63">
            <v>4400000</v>
          </cell>
          <cell r="M63">
            <v>0.88</v>
          </cell>
          <cell r="P63">
            <v>3932000</v>
          </cell>
          <cell r="W63">
            <v>1.0155000000000001</v>
          </cell>
          <cell r="X63">
            <v>3574600</v>
          </cell>
          <cell r="Y63">
            <v>357460</v>
          </cell>
        </row>
        <row r="64">
          <cell r="E64" t="str">
            <v>인천서구청</v>
          </cell>
          <cell r="F64" t="str">
            <v xml:space="preserve">GEP 1 Project 건축공사 (원창동 97-29번지 외 5필지) </v>
          </cell>
          <cell r="H64">
            <v>44607</v>
          </cell>
          <cell r="I64" t="str">
            <v>18:00</v>
          </cell>
          <cell r="L64">
            <v>2200000</v>
          </cell>
          <cell r="M64">
            <v>0.88</v>
          </cell>
          <cell r="P64">
            <v>2024000</v>
          </cell>
          <cell r="W64">
            <v>1.0455000000000001</v>
          </cell>
          <cell r="X64">
            <v>1840000</v>
          </cell>
          <cell r="Y64">
            <v>184000</v>
          </cell>
        </row>
        <row r="65">
          <cell r="E65" t="str">
            <v>20220211576 - 00</v>
          </cell>
          <cell r="F65" t="str">
            <v xml:space="preserve">구만초등학교 교사1동 내진성능평가용역 </v>
          </cell>
          <cell r="G65">
            <v>44603</v>
          </cell>
          <cell r="H65">
            <v>44608</v>
          </cell>
          <cell r="I65" t="str">
            <v>10:00</v>
          </cell>
          <cell r="L65">
            <v>30465000</v>
          </cell>
          <cell r="M65">
            <v>0.88</v>
          </cell>
          <cell r="P65">
            <v>26898200</v>
          </cell>
          <cell r="W65">
            <v>1.0033190000000001</v>
          </cell>
        </row>
        <row r="66">
          <cell r="E66" t="str">
            <v>20220211554 - 00</v>
          </cell>
          <cell r="F66" t="str">
            <v>오가초등학교 교사1동 외 3개동 내진성능평가용역</v>
          </cell>
          <cell r="G66">
            <v>44603</v>
          </cell>
          <cell r="H66">
            <v>44608</v>
          </cell>
          <cell r="I66" t="str">
            <v>10:00</v>
          </cell>
          <cell r="L66">
            <v>68948000</v>
          </cell>
          <cell r="M66">
            <v>0.88</v>
          </cell>
          <cell r="P66">
            <v>66116800</v>
          </cell>
          <cell r="W66">
            <v>1.0896999999999999</v>
          </cell>
        </row>
        <row r="67">
          <cell r="E67" t="str">
            <v>인천부평구</v>
          </cell>
          <cell r="F67" t="str">
            <v>인천광역시 부평구 십정동 402-20 외3</v>
          </cell>
          <cell r="H67">
            <v>44608</v>
          </cell>
          <cell r="I67" t="str">
            <v>17:00</v>
          </cell>
          <cell r="L67">
            <v>79934010</v>
          </cell>
          <cell r="M67">
            <v>0.87744999999999995</v>
          </cell>
          <cell r="P67">
            <v>70367000</v>
          </cell>
          <cell r="W67">
            <v>1.00326</v>
          </cell>
          <cell r="X67">
            <v>63970000</v>
          </cell>
          <cell r="Y67">
            <v>6397000</v>
          </cell>
        </row>
        <row r="68">
          <cell r="E68" t="str">
            <v>인천부평구</v>
          </cell>
          <cell r="F68" t="str">
            <v>인천광역시 부평구 부평동 150-24</v>
          </cell>
          <cell r="H68">
            <v>44608</v>
          </cell>
          <cell r="I68" t="str">
            <v>17:00</v>
          </cell>
          <cell r="L68">
            <v>6600000</v>
          </cell>
          <cell r="M68">
            <v>0.87744999999999995</v>
          </cell>
          <cell r="P68">
            <v>6490000</v>
          </cell>
          <cell r="W68">
            <v>1.0523</v>
          </cell>
          <cell r="X68">
            <v>5900000</v>
          </cell>
          <cell r="Y68">
            <v>590000</v>
          </cell>
        </row>
        <row r="69">
          <cell r="E69" t="str">
            <v>20220205656 - 00</v>
          </cell>
          <cell r="F69" t="str">
            <v xml:space="preserve">건축분야 건설공사 안전점검 수행기관 지정 공고[천안 ABS(EBS)공장 증축공사] </v>
          </cell>
          <cell r="G69">
            <v>44606</v>
          </cell>
          <cell r="H69">
            <v>44608</v>
          </cell>
          <cell r="I69" t="str">
            <v>14;00</v>
          </cell>
          <cell r="L69">
            <v>3880000</v>
          </cell>
          <cell r="M69">
            <v>0.87744999999999995</v>
          </cell>
          <cell r="P69">
            <v>3476400</v>
          </cell>
          <cell r="W69">
            <v>1.0210999999999999</v>
          </cell>
          <cell r="Y69">
            <v>0</v>
          </cell>
        </row>
        <row r="70">
          <cell r="E70" t="str">
            <v>20220214069 - 00</v>
          </cell>
          <cell r="F70" t="str">
            <v xml:space="preserve">세종고등학교 후동 교사 정밀안전진단 용역 </v>
          </cell>
          <cell r="G70">
            <v>44603</v>
          </cell>
          <cell r="H70">
            <v>44609</v>
          </cell>
          <cell r="I70" t="str">
            <v>10:00</v>
          </cell>
          <cell r="L70">
            <v>43540000</v>
          </cell>
          <cell r="M70">
            <v>0.88</v>
          </cell>
          <cell r="P70">
            <v>38493200</v>
          </cell>
          <cell r="W70">
            <v>1.0046440000000001</v>
          </cell>
          <cell r="Y70">
            <v>0</v>
          </cell>
        </row>
        <row r="71">
          <cell r="E71" t="str">
            <v>20220208181 - 00</v>
          </cell>
          <cell r="F71" t="str">
            <v xml:space="preserve">예당호 착한농촌체험세상 조성사업 건설공사 안전점검 수행기관 지정 공고 </v>
          </cell>
          <cell r="G71">
            <v>44601</v>
          </cell>
          <cell r="H71">
            <v>44609</v>
          </cell>
          <cell r="I71" t="str">
            <v>11:00</v>
          </cell>
          <cell r="L71">
            <v>18000000</v>
          </cell>
          <cell r="M71">
            <v>0.86745000000000005</v>
          </cell>
          <cell r="P71">
            <v>15923300</v>
          </cell>
          <cell r="W71">
            <v>1.0198</v>
          </cell>
          <cell r="Y71">
            <v>0</v>
          </cell>
        </row>
        <row r="72">
          <cell r="E72" t="str">
            <v xml:space="preserve">취소 </v>
          </cell>
          <cell r="F72" t="str">
            <v xml:space="preserve"> 신부문화회관 리모델링 구조 정밀안전진단 용역</v>
          </cell>
          <cell r="G72">
            <v>44603</v>
          </cell>
          <cell r="H72">
            <v>44609</v>
          </cell>
          <cell r="I72" t="str">
            <v>12:00</v>
          </cell>
          <cell r="L72">
            <v>69999000</v>
          </cell>
          <cell r="M72">
            <v>0.88</v>
          </cell>
          <cell r="P72">
            <v>61875000</v>
          </cell>
          <cell r="W72">
            <v>1.004478</v>
          </cell>
          <cell r="Y72">
            <v>0</v>
          </cell>
        </row>
        <row r="73">
          <cell r="E73" t="str">
            <v>20220202991 - 00</v>
          </cell>
          <cell r="F73" t="str">
            <v xml:space="preserve">주택건설공사 안전점검 수행기관 지정 공고[천안 노태근린공원 비공원시설 공동주택 2단지] </v>
          </cell>
          <cell r="G73">
            <v>44606</v>
          </cell>
          <cell r="H73">
            <v>44609</v>
          </cell>
          <cell r="I73" t="str">
            <v>14:00</v>
          </cell>
          <cell r="L73">
            <v>122705000</v>
          </cell>
          <cell r="M73">
            <v>0.85494999999999999</v>
          </cell>
          <cell r="P73">
            <v>107130100</v>
          </cell>
          <cell r="W73">
            <v>1.0212000000000001</v>
          </cell>
          <cell r="X73">
            <v>97391000</v>
          </cell>
          <cell r="Y73">
            <v>9739100</v>
          </cell>
        </row>
        <row r="74">
          <cell r="E74" t="str">
            <v>20220202983 - 00</v>
          </cell>
          <cell r="F74" t="str">
            <v>주택건설공사 안전점검 수행기관 지정 공고[천안 노태근린공원 비공원시설 공동주택 1단지]</v>
          </cell>
          <cell r="G74">
            <v>44606</v>
          </cell>
          <cell r="H74">
            <v>44609</v>
          </cell>
          <cell r="I74" t="str">
            <v>14:00</v>
          </cell>
          <cell r="L74">
            <v>125227000</v>
          </cell>
          <cell r="M74">
            <v>0.85494999999999999</v>
          </cell>
          <cell r="P74">
            <v>109332300</v>
          </cell>
          <cell r="W74">
            <v>1.0212000000000001</v>
          </cell>
          <cell r="X74">
            <v>99393000</v>
          </cell>
          <cell r="Y74">
            <v>9939300</v>
          </cell>
        </row>
        <row r="75">
          <cell r="E75" t="str">
            <v>20220207450 - 00</v>
          </cell>
          <cell r="F75" t="str">
            <v>㈜에땅4차 물류센터 신축공사</v>
          </cell>
          <cell r="G75">
            <v>44607</v>
          </cell>
          <cell r="H75">
            <v>44609</v>
          </cell>
          <cell r="I75" t="str">
            <v>14:00</v>
          </cell>
          <cell r="L75">
            <v>12125000</v>
          </cell>
          <cell r="M75">
            <v>0.87744999999999995</v>
          </cell>
          <cell r="P75">
            <v>10850400</v>
          </cell>
          <cell r="W75">
            <v>1.01989</v>
          </cell>
          <cell r="X75">
            <v>9864000</v>
          </cell>
          <cell r="Y75">
            <v>986400</v>
          </cell>
        </row>
        <row r="76">
          <cell r="E76" t="str">
            <v>20220208140 - 00</v>
          </cell>
          <cell r="F76" t="str">
            <v xml:space="preserve">건축분야 건설공사 안전점검 수행기관 지정 공고[신일전자㈜ 창고 증축공사] </v>
          </cell>
          <cell r="G76">
            <v>44607</v>
          </cell>
          <cell r="H76">
            <v>44609</v>
          </cell>
          <cell r="I76" t="str">
            <v>14:00</v>
          </cell>
          <cell r="L76">
            <v>2910000</v>
          </cell>
          <cell r="M76">
            <v>0.87744999999999995</v>
          </cell>
          <cell r="P76">
            <v>2624000</v>
          </cell>
          <cell r="W76">
            <v>1.0281</v>
          </cell>
          <cell r="X76">
            <v>2386000</v>
          </cell>
          <cell r="Y76">
            <v>238600</v>
          </cell>
        </row>
        <row r="77">
          <cell r="E77" t="str">
            <v>20220205321 - 00</v>
          </cell>
          <cell r="F77" t="str">
            <v>신관초등학교외1교(정안초등학교) 내진성능평가 용역</v>
          </cell>
          <cell r="G77">
            <v>44613</v>
          </cell>
          <cell r="H77">
            <v>44613</v>
          </cell>
          <cell r="I77" t="str">
            <v>10:00</v>
          </cell>
          <cell r="L77">
            <v>103337000</v>
          </cell>
          <cell r="P77">
            <v>0</v>
          </cell>
        </row>
        <row r="78">
          <cell r="E78" t="str">
            <v>20220214540 - 00</v>
          </cell>
          <cell r="F78" t="str">
            <v>건축분야 건설공사 안전점검 수행기관 지정 공고[동천안농협 로컬푸드 직매장 신축공사]</v>
          </cell>
          <cell r="G78">
            <v>44610</v>
          </cell>
          <cell r="H78">
            <v>44613</v>
          </cell>
          <cell r="I78" t="str">
            <v>14:00</v>
          </cell>
          <cell r="L78">
            <v>4656000</v>
          </cell>
          <cell r="M78">
            <v>0.87744999999999995</v>
          </cell>
          <cell r="P78">
            <v>4600000</v>
          </cell>
        </row>
        <row r="79">
          <cell r="E79" t="str">
            <v>20220220229 - 00</v>
          </cell>
          <cell r="F79" t="str">
            <v xml:space="preserve">도고온천초 외 1교(온양권곡초) 내진성능평가 용역 </v>
          </cell>
          <cell r="G79">
            <v>44608</v>
          </cell>
          <cell r="H79">
            <v>44614</v>
          </cell>
          <cell r="I79" t="str">
            <v>10:00</v>
          </cell>
          <cell r="L79">
            <v>94754000</v>
          </cell>
          <cell r="P79">
            <v>0</v>
          </cell>
        </row>
        <row r="80">
          <cell r="E80" t="str">
            <v>20220220283 - 00</v>
          </cell>
          <cell r="F80" t="str">
            <v xml:space="preserve">도고초 외 1교(신창초) 내진성능평가 용역 </v>
          </cell>
          <cell r="G80">
            <v>44608</v>
          </cell>
          <cell r="H80">
            <v>44614</v>
          </cell>
          <cell r="I80" t="str">
            <v>10:00</v>
          </cell>
          <cell r="L80">
            <v>68666000</v>
          </cell>
          <cell r="P80">
            <v>0</v>
          </cell>
        </row>
        <row r="81">
          <cell r="E81" t="str">
            <v>20220222319 - 00</v>
          </cell>
          <cell r="F81" t="str">
            <v>2022년 상반기 인천중 등 27교(50동) 제3종 시설물 정기점검 용역 수의계약 견적제출 안내공고</v>
          </cell>
          <cell r="G81">
            <v>44609</v>
          </cell>
          <cell r="H81">
            <v>44614</v>
          </cell>
          <cell r="I81" t="str">
            <v>10:00</v>
          </cell>
          <cell r="P81">
            <v>0</v>
          </cell>
        </row>
        <row r="82">
          <cell r="E82" t="str">
            <v>20220222237 - 00</v>
          </cell>
          <cell r="F82" t="str">
            <v xml:space="preserve">2022년 상반기 상인천초 등 36교(51동) 제3종 시설물 정기점검 용역 수의계약 견적제출 안내공고 </v>
          </cell>
          <cell r="G82">
            <v>44609</v>
          </cell>
          <cell r="H82">
            <v>44614</v>
          </cell>
          <cell r="I82" t="str">
            <v>10:00</v>
          </cell>
        </row>
        <row r="83">
          <cell r="E83" t="str">
            <v>20220222299 - 00</v>
          </cell>
          <cell r="F83" t="str">
            <v xml:space="preserve">2022년상반기 인천연화초등 33교(50동) 제3종시설물 정기점검용역 수의계약 견적제출 안내공고 </v>
          </cell>
          <cell r="G83">
            <v>44609</v>
          </cell>
          <cell r="H83">
            <v>44614</v>
          </cell>
          <cell r="I83" t="str">
            <v>10:00</v>
          </cell>
          <cell r="P83">
            <v>0</v>
          </cell>
        </row>
        <row r="84">
          <cell r="E84" t="str">
            <v>20220223043 - 00</v>
          </cell>
          <cell r="F84" t="str">
            <v xml:space="preserve">신부문화회관 리모델링 구조 정밀안전진단 용역 (긴급공고) </v>
          </cell>
          <cell r="G84">
            <v>44609</v>
          </cell>
          <cell r="H84">
            <v>44614</v>
          </cell>
          <cell r="I84" t="str">
            <v>10:00</v>
          </cell>
          <cell r="L84">
            <v>69999000</v>
          </cell>
          <cell r="P84">
            <v>0</v>
          </cell>
        </row>
        <row r="85">
          <cell r="F85" t="str">
            <v>아산탕정지구 매곡리 상업4-2-1근생 숙박시설 신축공사]</v>
          </cell>
          <cell r="H85">
            <v>44614</v>
          </cell>
          <cell r="I85" t="str">
            <v>18:00</v>
          </cell>
          <cell r="L85">
            <v>21000000</v>
          </cell>
          <cell r="M85">
            <v>0.88</v>
          </cell>
          <cell r="P85">
            <v>18520000</v>
          </cell>
          <cell r="W85">
            <v>1.0021439999999999</v>
          </cell>
          <cell r="X85">
            <v>18520000</v>
          </cell>
          <cell r="Y85">
            <v>1852000</v>
          </cell>
        </row>
        <row r="86">
          <cell r="F86" t="str">
            <v>신흑동 2240번지 외 12필지 상의 판매시설 증축공사</v>
          </cell>
          <cell r="H86">
            <v>44614</v>
          </cell>
          <cell r="L86">
            <v>6600000</v>
          </cell>
          <cell r="M86">
            <v>0.88</v>
          </cell>
          <cell r="P86">
            <v>5819000</v>
          </cell>
          <cell r="W86">
            <v>1.0021439999999999</v>
          </cell>
          <cell r="X86">
            <v>5290000</v>
          </cell>
          <cell r="Y86">
            <v>529000</v>
          </cell>
        </row>
        <row r="87">
          <cell r="E87" t="str">
            <v>20220223373 - 00</v>
          </cell>
          <cell r="F87" t="str">
            <v>인천소양초등학교 내진보강공사 구조설계용역 수의계약 견적제출 안내공고</v>
          </cell>
          <cell r="G87">
            <v>44610</v>
          </cell>
          <cell r="H87">
            <v>44615</v>
          </cell>
          <cell r="I87" t="str">
            <v>10:00</v>
          </cell>
          <cell r="L87">
            <v>17600000</v>
          </cell>
          <cell r="M87">
            <v>0.9</v>
          </cell>
          <cell r="P87">
            <v>16933000</v>
          </cell>
          <cell r="W87">
            <v>1.069</v>
          </cell>
        </row>
        <row r="88">
          <cell r="E88" t="str">
            <v>20220223343 - 00</v>
          </cell>
          <cell r="F88" t="str">
            <v xml:space="preserve">대천여자고등학교외 11교 정밀점검 용역 </v>
          </cell>
          <cell r="G88">
            <v>44610</v>
          </cell>
          <cell r="H88">
            <v>44615</v>
          </cell>
          <cell r="I88" t="str">
            <v>15:00</v>
          </cell>
          <cell r="L88">
            <v>59360000</v>
          </cell>
          <cell r="M88">
            <v>0.88</v>
          </cell>
          <cell r="P88">
            <v>52349000</v>
          </cell>
          <cell r="W88">
            <v>1.0021469999999999</v>
          </cell>
        </row>
        <row r="89">
          <cell r="F89" t="str">
            <v>조치원 서북부지구 공동주택 신축공사</v>
          </cell>
          <cell r="H89">
            <v>44615</v>
          </cell>
          <cell r="L89">
            <v>115349680</v>
          </cell>
          <cell r="M89">
            <v>0.87744999999999995</v>
          </cell>
          <cell r="P89">
            <v>101400000</v>
          </cell>
          <cell r="W89">
            <v>1.0018412000000001</v>
          </cell>
        </row>
        <row r="90">
          <cell r="E90" t="str">
            <v>20220226165 - 00</v>
          </cell>
          <cell r="F90" t="str">
            <v xml:space="preserve">구자곡초등학교 교사동 내진성능평가용역 </v>
          </cell>
          <cell r="G90">
            <v>44613</v>
          </cell>
          <cell r="H90">
            <v>44616</v>
          </cell>
          <cell r="I90" t="str">
            <v>10:00</v>
          </cell>
          <cell r="L90">
            <v>43739000</v>
          </cell>
          <cell r="M90">
            <v>0.88</v>
          </cell>
          <cell r="P90">
            <v>38713200</v>
          </cell>
          <cell r="W90">
            <v>1.0057879999999999</v>
          </cell>
        </row>
        <row r="91">
          <cell r="E91" t="str">
            <v>20220226133 - 00</v>
          </cell>
          <cell r="F91" t="str">
            <v xml:space="preserve">강경황산초등학교 교사동 내진성능평가용역 </v>
          </cell>
          <cell r="G91">
            <v>44613</v>
          </cell>
          <cell r="H91">
            <v>44616</v>
          </cell>
          <cell r="I91" t="str">
            <v>10:00</v>
          </cell>
          <cell r="L91">
            <v>47285000</v>
          </cell>
          <cell r="M91">
            <v>0.88</v>
          </cell>
          <cell r="P91">
            <v>41813900</v>
          </cell>
          <cell r="W91">
            <v>1.0048790000000001</v>
          </cell>
        </row>
        <row r="92">
          <cell r="E92" t="str">
            <v>20220226088 - 00</v>
          </cell>
          <cell r="F92" t="str">
            <v>강경산양초등학교 교사동 내진성능평가용역</v>
          </cell>
          <cell r="G92">
            <v>44613</v>
          </cell>
          <cell r="H92">
            <v>44616</v>
          </cell>
          <cell r="I92" t="str">
            <v>10:00</v>
          </cell>
          <cell r="L92">
            <v>48335000</v>
          </cell>
          <cell r="M92">
            <v>0.88</v>
          </cell>
          <cell r="P92">
            <v>42704400</v>
          </cell>
          <cell r="W92">
            <v>1.003987</v>
          </cell>
        </row>
        <row r="93">
          <cell r="E93" t="str">
            <v xml:space="preserve">일맥 </v>
          </cell>
          <cell r="F93" t="str">
            <v>22-진-09 00복지관 정밀안전점검용역</v>
          </cell>
          <cell r="H93">
            <v>44617</v>
          </cell>
          <cell r="I93" t="str">
            <v>10:00</v>
          </cell>
          <cell r="L93">
            <v>17709000</v>
          </cell>
          <cell r="M93">
            <v>0.88</v>
          </cell>
          <cell r="P93">
            <v>16469100</v>
          </cell>
          <cell r="W93">
            <v>1.0568</v>
          </cell>
        </row>
        <row r="94">
          <cell r="E94" t="str">
            <v>링크</v>
          </cell>
          <cell r="F94" t="str">
            <v>22-진-09 00복지관 정밀안전점검용역</v>
          </cell>
          <cell r="H94">
            <v>44617</v>
          </cell>
          <cell r="I94" t="str">
            <v>10:00</v>
          </cell>
          <cell r="L94">
            <v>17709000</v>
          </cell>
          <cell r="M94">
            <v>0.88</v>
          </cell>
          <cell r="P94">
            <v>15559000</v>
          </cell>
          <cell r="W94">
            <v>0.99839900000000004</v>
          </cell>
        </row>
        <row r="95">
          <cell r="E95" t="str">
            <v>2022-0045-00</v>
          </cell>
          <cell r="F95" t="str">
            <v>인천국제공항 건축시설 정밀안전진단 및 정밀안전점검용역</v>
          </cell>
          <cell r="G95">
            <v>44617</v>
          </cell>
          <cell r="H95">
            <v>44617</v>
          </cell>
          <cell r="I95" t="str">
            <v>16:00</v>
          </cell>
          <cell r="P95">
            <v>0</v>
          </cell>
          <cell r="W95">
            <v>0.99839900000000004</v>
          </cell>
        </row>
        <row r="96">
          <cell r="E96" t="str">
            <v>20220219994 - 00</v>
          </cell>
          <cell r="F96" t="str">
            <v>당진푸르지오3차 지역주택조합 공동주택 신축공사</v>
          </cell>
          <cell r="H96">
            <v>44617</v>
          </cell>
          <cell r="L96">
            <v>67190000</v>
          </cell>
          <cell r="M96">
            <v>0.88</v>
          </cell>
          <cell r="P96">
            <v>59700000</v>
          </cell>
          <cell r="W96">
            <v>1.009687</v>
          </cell>
        </row>
        <row r="97">
          <cell r="E97" t="str">
            <v>20220229550 - 00</v>
          </cell>
          <cell r="F97" t="str">
            <v xml:space="preserve">신관초등학교외1교(정안초등학교) 내진성능평가 용역 </v>
          </cell>
          <cell r="G97">
            <v>44615</v>
          </cell>
          <cell r="H97">
            <v>44620</v>
          </cell>
          <cell r="I97" t="str">
            <v>10:00</v>
          </cell>
          <cell r="L97">
            <v>103337000</v>
          </cell>
          <cell r="M97">
            <v>0.88</v>
          </cell>
          <cell r="P97">
            <v>91616000</v>
          </cell>
          <cell r="W97">
            <v>1.007474</v>
          </cell>
        </row>
        <row r="98">
          <cell r="E98" t="str">
            <v>20220231153 - 00</v>
          </cell>
          <cell r="F98" t="str">
            <v xml:space="preserve">인천광역시교육청중앙도서관 외 1건(서구도서관) 내진성능평가용역 </v>
          </cell>
          <cell r="G98">
            <v>44616</v>
          </cell>
          <cell r="H98">
            <v>44620</v>
          </cell>
          <cell r="I98" t="str">
            <v>10:00</v>
          </cell>
          <cell r="L98">
            <v>50422000</v>
          </cell>
          <cell r="M98">
            <v>0.88</v>
          </cell>
          <cell r="P98">
            <v>44809800</v>
          </cell>
          <cell r="W98">
            <v>1.0098800000000001</v>
          </cell>
        </row>
        <row r="99">
          <cell r="E99" t="str">
            <v>9231676-00</v>
          </cell>
          <cell r="F99" t="str">
            <v>2022년 상반기 수인분당선 인천역 등 12개역 정기하자점검 용역</v>
          </cell>
          <cell r="G99">
            <v>44616</v>
          </cell>
          <cell r="H99">
            <v>44620</v>
          </cell>
          <cell r="I99" t="str">
            <v>10:00</v>
          </cell>
        </row>
        <row r="100">
          <cell r="E100" t="str">
            <v>20220234434 - 00</v>
          </cell>
          <cell r="F100" t="str">
            <v>3종시설물 정기안전점검 용역(충남지역)</v>
          </cell>
          <cell r="G100">
            <v>44622</v>
          </cell>
          <cell r="H100">
            <v>44622</v>
          </cell>
          <cell r="L100">
            <v>50655000</v>
          </cell>
          <cell r="M100">
            <v>0.88</v>
          </cell>
          <cell r="P100">
            <v>48944900</v>
          </cell>
          <cell r="W100">
            <v>1.0980000000000001</v>
          </cell>
        </row>
        <row r="101">
          <cell r="E101" t="str">
            <v>20220233988 - 00</v>
          </cell>
          <cell r="F101" t="str">
            <v xml:space="preserve">웅산초등학교 교사동 외1개동 내진성능평가용역 </v>
          </cell>
          <cell r="G101">
            <v>44617</v>
          </cell>
          <cell r="H101">
            <v>44623</v>
          </cell>
          <cell r="I101" t="str">
            <v>10:00</v>
          </cell>
          <cell r="L101">
            <v>59918000</v>
          </cell>
          <cell r="M101">
            <v>0.88</v>
          </cell>
          <cell r="P101">
            <v>0</v>
          </cell>
        </row>
        <row r="102">
          <cell r="E102" t="str">
            <v>인천서구청</v>
          </cell>
          <cell r="F102" t="str">
            <v>금곡동 I-Food Park 6가구 3획지 외 1필지 신축공사</v>
          </cell>
          <cell r="H102">
            <v>44623</v>
          </cell>
          <cell r="I102" t="str">
            <v>18;00</v>
          </cell>
          <cell r="L102">
            <v>4400000</v>
          </cell>
          <cell r="M102">
            <v>0.88</v>
          </cell>
          <cell r="P102">
            <v>4180000</v>
          </cell>
        </row>
        <row r="103">
          <cell r="E103" t="str">
            <v>20220228594 - 00</v>
          </cell>
          <cell r="F103" t="str">
            <v>주택건설공사 안전점검 수행기관 지정 공고[ 천안 두정지구 대원칸타빌 공동주택 신축공사]</v>
          </cell>
          <cell r="G103">
            <v>44622</v>
          </cell>
          <cell r="H103">
            <v>44624</v>
          </cell>
          <cell r="I103" t="str">
            <v>10:00</v>
          </cell>
          <cell r="L103">
            <v>36278000</v>
          </cell>
          <cell r="M103">
            <v>0.88</v>
          </cell>
          <cell r="P103">
            <v>31856900</v>
          </cell>
          <cell r="W103">
            <v>0.99787700000000001</v>
          </cell>
        </row>
        <row r="104">
          <cell r="F104" t="str">
            <v>귤현동 근린생활시설 신축공사</v>
          </cell>
          <cell r="G104">
            <v>44627</v>
          </cell>
          <cell r="H104">
            <v>44627</v>
          </cell>
          <cell r="P104">
            <v>6600000</v>
          </cell>
          <cell r="W104">
            <v>0.99663500000000005</v>
          </cell>
        </row>
        <row r="105">
          <cell r="E105" t="str">
            <v>20220220960 - 01</v>
          </cell>
          <cell r="F105" t="str">
            <v xml:space="preserve">2022년 제3종 시설물 지정 관리를 위한 실태조사 용역 (정정공고) </v>
          </cell>
          <cell r="H105">
            <v>44627</v>
          </cell>
          <cell r="P105">
            <v>0</v>
          </cell>
        </row>
        <row r="106">
          <cell r="E106" t="str">
            <v>20220236313 - 00</v>
          </cell>
          <cell r="F106" t="str">
            <v xml:space="preserve">건설공사(건축) 안전점검 수행기관 지정공고(남산지구지역사박물관및커뮤니티거점조성신축공사) </v>
          </cell>
          <cell r="H106">
            <v>44627</v>
          </cell>
          <cell r="L106">
            <v>5820000</v>
          </cell>
          <cell r="M106">
            <v>0.87744999999999995</v>
          </cell>
          <cell r="P106">
            <v>0</v>
          </cell>
        </row>
        <row r="107">
          <cell r="E107" t="str">
            <v>20220239167 - 00</v>
          </cell>
          <cell r="F107" t="str">
            <v xml:space="preserve">병천초등학교 2동교사 내진성능평가용역 </v>
          </cell>
          <cell r="G107">
            <v>44623</v>
          </cell>
          <cell r="H107">
            <v>44628</v>
          </cell>
          <cell r="I107" t="str">
            <v>10:00</v>
          </cell>
          <cell r="L107">
            <v>27188000</v>
          </cell>
          <cell r="M107">
            <v>0.88</v>
          </cell>
          <cell r="P107">
            <v>24078900</v>
          </cell>
          <cell r="W107">
            <v>1.0064109999999999</v>
          </cell>
        </row>
        <row r="108">
          <cell r="E108" t="str">
            <v>20220239167 - 00</v>
          </cell>
          <cell r="F108" t="str">
            <v xml:space="preserve">병천초등학교 2동교사 내진성능평가용역 </v>
          </cell>
          <cell r="G108">
            <v>44623</v>
          </cell>
          <cell r="H108">
            <v>44628</v>
          </cell>
          <cell r="I108" t="str">
            <v>10:00</v>
          </cell>
          <cell r="L108">
            <v>27188000</v>
          </cell>
          <cell r="M108">
            <v>0.9</v>
          </cell>
          <cell r="P108">
            <v>24505400</v>
          </cell>
          <cell r="W108">
            <v>1.001477</v>
          </cell>
        </row>
        <row r="109">
          <cell r="E109" t="str">
            <v xml:space="preserve">2022-02-000021-01 </v>
          </cell>
          <cell r="F109" t="str">
            <v xml:space="preserve">호남선 서대전역 등 51개소 철도건축물 내진성능평가 용역(변경공고) </v>
          </cell>
          <cell r="G109">
            <v>44627</v>
          </cell>
          <cell r="H109">
            <v>44628</v>
          </cell>
          <cell r="I109" t="str">
            <v>10:00</v>
          </cell>
          <cell r="L109">
            <v>491040000</v>
          </cell>
          <cell r="P109">
            <v>0</v>
          </cell>
        </row>
        <row r="110">
          <cell r="E110" t="str">
            <v xml:space="preserve">2022-02-000020-01 </v>
          </cell>
          <cell r="F110" t="str">
            <v xml:space="preserve">경부선 세마역 등 52개소 철도건축물 내진성능평가 용역(변경공고) </v>
          </cell>
          <cell r="G110">
            <v>44627</v>
          </cell>
          <cell r="H110">
            <v>44628</v>
          </cell>
          <cell r="I110" t="str">
            <v>10:00</v>
          </cell>
          <cell r="L110">
            <v>544478000</v>
          </cell>
          <cell r="P110">
            <v>0</v>
          </cell>
        </row>
        <row r="111">
          <cell r="E111" t="str">
            <v>2022-02-000014-01</v>
          </cell>
          <cell r="F111" t="str">
            <v xml:space="preserve">경전선 창원중앙역 등 80개소 철도건축물 내진성능평가 용역(변경공고) </v>
          </cell>
          <cell r="G111">
            <v>44627</v>
          </cell>
          <cell r="H111">
            <v>44628</v>
          </cell>
          <cell r="I111" t="str">
            <v>10:00</v>
          </cell>
          <cell r="L111">
            <v>681505000</v>
          </cell>
          <cell r="P111">
            <v>0</v>
          </cell>
        </row>
        <row r="112">
          <cell r="F112" t="str">
            <v xml:space="preserve">시설물 정밀점검 및 내진성능평가 용역 </v>
          </cell>
          <cell r="G112">
            <v>44622</v>
          </cell>
          <cell r="H112">
            <v>44628</v>
          </cell>
          <cell r="L112">
            <v>69352000</v>
          </cell>
        </row>
        <row r="113">
          <cell r="E113" t="str">
            <v>20220300359 - 00</v>
          </cell>
          <cell r="F113" t="str">
            <v xml:space="preserve">병천중학교 다목적실 내진성능평가용역 </v>
          </cell>
          <cell r="G113">
            <v>44624</v>
          </cell>
          <cell r="H113">
            <v>44628</v>
          </cell>
          <cell r="L113">
            <v>23108000</v>
          </cell>
          <cell r="M113">
            <v>0.88</v>
          </cell>
          <cell r="P113">
            <v>20359000</v>
          </cell>
          <cell r="W113">
            <v>1.001177</v>
          </cell>
        </row>
        <row r="114">
          <cell r="F114" t="str">
            <v>탕정지구 4블럭 2-1로트 근생신축공사</v>
          </cell>
          <cell r="H114">
            <v>44628</v>
          </cell>
          <cell r="L114">
            <v>13200000</v>
          </cell>
          <cell r="M114">
            <v>0.88</v>
          </cell>
          <cell r="P114">
            <v>11620000</v>
          </cell>
          <cell r="W114">
            <v>1.0011699999999999</v>
          </cell>
        </row>
        <row r="115">
          <cell r="E115" t="str">
            <v>20220302641 - 00</v>
          </cell>
          <cell r="F115" t="str">
            <v xml:space="preserve">청소초등학교외 1교 내진성능평가용역 </v>
          </cell>
          <cell r="G115">
            <v>44624</v>
          </cell>
          <cell r="H115">
            <v>44630</v>
          </cell>
          <cell r="L115">
            <v>26565000</v>
          </cell>
          <cell r="M115">
            <v>0.88</v>
          </cell>
          <cell r="P115">
            <v>0</v>
          </cell>
        </row>
        <row r="116">
          <cell r="F116" t="str">
            <v>인천광역시 부평구 부평동 515-1</v>
          </cell>
          <cell r="H116">
            <v>44630</v>
          </cell>
          <cell r="L116">
            <v>67269500</v>
          </cell>
          <cell r="M116">
            <v>0.87744999999999995</v>
          </cell>
          <cell r="P116">
            <v>63806700</v>
          </cell>
          <cell r="W116">
            <v>1.081</v>
          </cell>
        </row>
        <row r="117">
          <cell r="E117" t="str">
            <v>20220301786 - 00</v>
          </cell>
          <cell r="F117" t="str">
            <v xml:space="preserve">2022년 천안시시설관리공단 정밀안전점검용역 소액 수의견적 제출 안내공고 </v>
          </cell>
          <cell r="G117">
            <v>44624</v>
          </cell>
          <cell r="H117">
            <v>44631</v>
          </cell>
          <cell r="I117" t="str">
            <v>10:00</v>
          </cell>
          <cell r="L117">
            <v>103263000</v>
          </cell>
          <cell r="M117">
            <v>0.88</v>
          </cell>
          <cell r="P117">
            <v>90637000</v>
          </cell>
          <cell r="W117">
            <v>0.99742600000000003</v>
          </cell>
          <cell r="Y117">
            <v>0.87773488</v>
          </cell>
        </row>
        <row r="118">
          <cell r="E118" t="str">
            <v>20220305840 - 00</v>
          </cell>
          <cell r="F118" t="str">
            <v>2022년 상반기 가림고등학교등 22교(34동) 제3종시설물 정기안전점검 수의계약 안내공고</v>
          </cell>
          <cell r="G118">
            <v>44627</v>
          </cell>
          <cell r="H118">
            <v>44631</v>
          </cell>
          <cell r="I118" t="str">
            <v>10:00</v>
          </cell>
          <cell r="L118">
            <v>57255000</v>
          </cell>
          <cell r="M118">
            <v>0.88</v>
          </cell>
          <cell r="P118">
            <v>50214900</v>
          </cell>
          <cell r="W118">
            <v>0.99663500000000005</v>
          </cell>
        </row>
        <row r="119">
          <cell r="E119" t="str">
            <v>20220305811 - 00</v>
          </cell>
          <cell r="F119" t="str">
            <v xml:space="preserve">2022년 상반기 가정여자중학교 29교(40동) 제3종시설물 정기안전점검 수의계약 안내공고 </v>
          </cell>
          <cell r="G119">
            <v>44627</v>
          </cell>
          <cell r="H119">
            <v>44631</v>
          </cell>
          <cell r="I119" t="str">
            <v>10:00</v>
          </cell>
          <cell r="L119">
            <v>58597000</v>
          </cell>
          <cell r="M119">
            <v>0.88</v>
          </cell>
          <cell r="P119">
            <v>51810300</v>
          </cell>
          <cell r="W119">
            <v>1.0047489999999999</v>
          </cell>
        </row>
        <row r="120">
          <cell r="E120" t="str">
            <v>20220305865 - 00</v>
          </cell>
          <cell r="F120" t="str">
            <v xml:space="preserve">2022년 상반기 가림초등학교등 31교(46동) 제3종시설물 정기안전점검 수의계약 안내공고 </v>
          </cell>
          <cell r="G120">
            <v>44627</v>
          </cell>
          <cell r="H120">
            <v>44631</v>
          </cell>
          <cell r="I120" t="str">
            <v>10:00</v>
          </cell>
          <cell r="L120">
            <v>64735000</v>
          </cell>
          <cell r="M120">
            <v>0.88</v>
          </cell>
          <cell r="P120">
            <v>57207900</v>
          </cell>
          <cell r="W120">
            <v>1.0042310000000001</v>
          </cell>
        </row>
        <row r="121">
          <cell r="E121" t="str">
            <v>20220305896 - 00</v>
          </cell>
          <cell r="F121" t="str">
            <v>2022년 상반기 서운초등학교등 26교(45동) 제3종시설물 정기안전점검 수의계약 안내공고</v>
          </cell>
          <cell r="G121">
            <v>44627</v>
          </cell>
          <cell r="H121">
            <v>44631</v>
          </cell>
          <cell r="I121" t="str">
            <v>10:00</v>
          </cell>
          <cell r="L121">
            <v>57244000</v>
          </cell>
          <cell r="M121">
            <v>0.88</v>
          </cell>
          <cell r="P121">
            <v>50132900</v>
          </cell>
          <cell r="W121">
            <v>0.99519899999999994</v>
          </cell>
        </row>
        <row r="122">
          <cell r="E122" t="str">
            <v>20220305770 - 00</v>
          </cell>
          <cell r="F122" t="str">
            <v xml:space="preserve">2022년도 인천효성초등학교등 3교 정밀안전점검 수의계약 견적제출 안내공고 </v>
          </cell>
          <cell r="H122">
            <v>44631</v>
          </cell>
          <cell r="I122" t="str">
            <v>10:00</v>
          </cell>
          <cell r="L122">
            <v>29481000</v>
          </cell>
          <cell r="M122">
            <v>0.88</v>
          </cell>
          <cell r="P122">
            <v>25876600</v>
          </cell>
          <cell r="W122">
            <v>0.99742600000000003</v>
          </cell>
        </row>
        <row r="123">
          <cell r="E123" t="str">
            <v>20220304445 - 00</v>
          </cell>
          <cell r="F123" t="str">
            <v>천안 백석동 지식산업센터 신축공사</v>
          </cell>
          <cell r="G123">
            <v>44630</v>
          </cell>
          <cell r="H123">
            <v>44634</v>
          </cell>
          <cell r="I123" t="str">
            <v>14:00</v>
          </cell>
          <cell r="L123">
            <v>63868680</v>
          </cell>
          <cell r="M123">
            <v>0.88</v>
          </cell>
          <cell r="P123">
            <v>56141400</v>
          </cell>
          <cell r="W123">
            <v>0.99887700000000001</v>
          </cell>
        </row>
        <row r="124">
          <cell r="E124" t="str">
            <v>20220308655 - 00</v>
          </cell>
          <cell r="F124" t="str">
            <v xml:space="preserve">양화초등학교 외 6교 정밀안전점검 용역 (긴급공고) </v>
          </cell>
          <cell r="G124">
            <v>44628</v>
          </cell>
          <cell r="H124">
            <v>44634</v>
          </cell>
          <cell r="L124">
            <v>37378000</v>
          </cell>
          <cell r="M124">
            <v>0.88</v>
          </cell>
          <cell r="P124">
            <v>0</v>
          </cell>
        </row>
        <row r="125">
          <cell r="E125" t="str">
            <v>20220308629 - 00</v>
          </cell>
          <cell r="F125" t="str">
            <v xml:space="preserve">규암초등학교 외 5교 정밀안전점검 용역 (긴급공고) </v>
          </cell>
          <cell r="G125">
            <v>44628</v>
          </cell>
          <cell r="H125">
            <v>44634</v>
          </cell>
          <cell r="L125">
            <v>51876000</v>
          </cell>
          <cell r="M125">
            <v>0.88</v>
          </cell>
          <cell r="P125">
            <v>46068400</v>
          </cell>
          <cell r="W125">
            <v>1.009144</v>
          </cell>
        </row>
        <row r="126">
          <cell r="E126" t="str">
            <v>20220311337 - 00</v>
          </cell>
          <cell r="F126" t="str">
            <v>내진성능평가 최신화 용역 (재공고)</v>
          </cell>
          <cell r="H126">
            <v>44635</v>
          </cell>
          <cell r="I126" t="str">
            <v>11:00</v>
          </cell>
          <cell r="P126">
            <v>0</v>
          </cell>
        </row>
        <row r="127">
          <cell r="F127" t="str">
            <v>성남도 내연발전소 등 5개소 건축물 건전성평가 및 보강설계용역(도서지역)</v>
          </cell>
          <cell r="H127">
            <v>44635</v>
          </cell>
          <cell r="I127" t="str">
            <v>12:00</v>
          </cell>
          <cell r="L127">
            <v>109667800</v>
          </cell>
          <cell r="P127">
            <v>0</v>
          </cell>
        </row>
        <row r="128">
          <cell r="E128" t="str">
            <v>20220307441 - 00</v>
          </cell>
          <cell r="F128" t="str">
            <v xml:space="preserve">건설공사(건축분야) 안전점검 수행기관 지정 공고[안서동 345-16] </v>
          </cell>
          <cell r="H128">
            <v>44635</v>
          </cell>
          <cell r="I128" t="str">
            <v>14:00</v>
          </cell>
          <cell r="L128">
            <v>9268000</v>
          </cell>
          <cell r="P128">
            <v>0</v>
          </cell>
        </row>
        <row r="129">
          <cell r="E129" t="str">
            <v>20220314773 - 02</v>
          </cell>
          <cell r="F129" t="str">
            <v xml:space="preserve">서야고 교사동 내진성평가 (정정공고) </v>
          </cell>
          <cell r="G129">
            <v>44631</v>
          </cell>
          <cell r="H129">
            <v>44635</v>
          </cell>
          <cell r="I129" t="str">
            <v>15:30</v>
          </cell>
          <cell r="L129">
            <v>43000000</v>
          </cell>
          <cell r="M129">
            <v>0.88</v>
          </cell>
          <cell r="P129">
            <v>37882100</v>
          </cell>
          <cell r="W129">
            <v>1.001112</v>
          </cell>
        </row>
        <row r="130">
          <cell r="F130" t="str">
            <v>송도2공원 비공원시설 공동주택 신축공사</v>
          </cell>
          <cell r="H130">
            <v>44635</v>
          </cell>
          <cell r="I130" t="str">
            <v>18:00</v>
          </cell>
          <cell r="L130">
            <v>205622413</v>
          </cell>
          <cell r="M130">
            <v>0.87744999999999995</v>
          </cell>
          <cell r="P130">
            <v>180627000</v>
          </cell>
          <cell r="W130">
            <v>1.0011319999999999</v>
          </cell>
        </row>
        <row r="131">
          <cell r="E131" t="str">
            <v>20220209198 - 00</v>
          </cell>
          <cell r="F131" t="str">
            <v xml:space="preserve">2022년 서울월드컵경기장 정밀안전진단 및 내진성능평가 용역 </v>
          </cell>
          <cell r="G131">
            <v>44634</v>
          </cell>
          <cell r="H131">
            <v>44636</v>
          </cell>
          <cell r="I131" t="str">
            <v>10:00</v>
          </cell>
          <cell r="M131">
            <v>0.86745000000000005</v>
          </cell>
        </row>
        <row r="132">
          <cell r="E132" t="str">
            <v>20220307441 - 01</v>
          </cell>
          <cell r="F132" t="str">
            <v>안서동 345-16</v>
          </cell>
          <cell r="G132">
            <v>44632</v>
          </cell>
          <cell r="H132">
            <v>44636</v>
          </cell>
          <cell r="I132" t="str">
            <v>14:00</v>
          </cell>
          <cell r="L132">
            <v>9268000</v>
          </cell>
          <cell r="P132">
            <v>0</v>
          </cell>
        </row>
        <row r="133">
          <cell r="F133" t="str">
            <v>간석동 73-21 외 4필지  (부가세 별도)</v>
          </cell>
          <cell r="H133">
            <v>44636</v>
          </cell>
          <cell r="I133" t="str">
            <v>18:00</v>
          </cell>
          <cell r="L133">
            <v>28835400</v>
          </cell>
          <cell r="M133">
            <v>0.88</v>
          </cell>
          <cell r="P133">
            <v>27207300</v>
          </cell>
          <cell r="W133">
            <v>1.0722</v>
          </cell>
        </row>
        <row r="134">
          <cell r="E134" t="str">
            <v>20220310570 - 00</v>
          </cell>
          <cell r="F134" t="str">
            <v>건축분야 건설공사 안전점검 수행기관 지정 공고[㈜한창이지엠 제2공장 신축공사]</v>
          </cell>
          <cell r="H134">
            <v>44637</v>
          </cell>
          <cell r="I134" t="str">
            <v>14:00</v>
          </cell>
          <cell r="L134">
            <v>2910000</v>
          </cell>
          <cell r="P134">
            <v>0</v>
          </cell>
        </row>
        <row r="135">
          <cell r="F135" t="str">
            <v>인천광역시 부평구 부평동 146-4 (부가세 포함)</v>
          </cell>
          <cell r="H135">
            <v>44637</v>
          </cell>
          <cell r="I135" t="str">
            <v>17:00</v>
          </cell>
          <cell r="L135">
            <v>31840000</v>
          </cell>
          <cell r="M135">
            <v>0.87744999999999995</v>
          </cell>
          <cell r="P135">
            <v>0</v>
          </cell>
        </row>
        <row r="136">
          <cell r="E136" t="str">
            <v>20220312906 - 00</v>
          </cell>
          <cell r="F136" t="str">
            <v>성정동 1064 외 1필지 오피스텔 신축공사]</v>
          </cell>
          <cell r="G136">
            <v>44637</v>
          </cell>
          <cell r="H136">
            <v>44641</v>
          </cell>
          <cell r="I136" t="str">
            <v>14:00</v>
          </cell>
          <cell r="L136">
            <v>14356000</v>
          </cell>
          <cell r="M136">
            <v>0.88</v>
          </cell>
          <cell r="P136">
            <v>0</v>
          </cell>
        </row>
        <row r="137">
          <cell r="F137" t="str">
            <v>22-공-0비 정밀점검 및 내진성능평가(D018)</v>
          </cell>
          <cell r="G137">
            <v>44643</v>
          </cell>
          <cell r="H137">
            <v>44643</v>
          </cell>
          <cell r="L137">
            <v>342493000</v>
          </cell>
          <cell r="P137">
            <v>0</v>
          </cell>
        </row>
        <row r="138">
          <cell r="E138" t="str">
            <v>20220327873 - 00</v>
          </cell>
          <cell r="F138" t="str">
            <v xml:space="preserve">천안중학교 내진성능평가용역 (긴급공고) </v>
          </cell>
          <cell r="G138">
            <v>44642</v>
          </cell>
          <cell r="H138">
            <v>44644</v>
          </cell>
          <cell r="I138" t="str">
            <v>10:00</v>
          </cell>
          <cell r="L138">
            <v>44643000</v>
          </cell>
          <cell r="M138">
            <v>0.88</v>
          </cell>
          <cell r="P138">
            <v>40071600</v>
          </cell>
          <cell r="W138">
            <v>1.02</v>
          </cell>
        </row>
        <row r="139">
          <cell r="F139" t="str">
            <v>인천광역시교육청계양도서관 외 14기관</v>
          </cell>
          <cell r="H139">
            <v>44644</v>
          </cell>
          <cell r="L139">
            <v>24365000</v>
          </cell>
          <cell r="P139">
            <v>0</v>
          </cell>
        </row>
        <row r="140">
          <cell r="E140">
            <v>20220326490</v>
          </cell>
          <cell r="F140" t="str">
            <v>백석동 115-3외 1필지 근린생활시설 신축공사</v>
          </cell>
          <cell r="G140">
            <v>44644</v>
          </cell>
          <cell r="H140">
            <v>44648</v>
          </cell>
          <cell r="I140" t="str">
            <v>14:00</v>
          </cell>
          <cell r="L140">
            <v>13968000</v>
          </cell>
          <cell r="M140">
            <v>0.88</v>
          </cell>
          <cell r="P140">
            <v>12293400</v>
          </cell>
          <cell r="W140">
            <v>1.0001199999999999</v>
          </cell>
        </row>
        <row r="141">
          <cell r="E141" t="str">
            <v>20220329899 - 00</v>
          </cell>
          <cell r="F141" t="str">
            <v xml:space="preserve">(주)새롬비앤에프공장(5동) 증축공사] </v>
          </cell>
          <cell r="G141">
            <v>44649</v>
          </cell>
          <cell r="H141">
            <v>44649</v>
          </cell>
          <cell r="L141">
            <v>3007000</v>
          </cell>
          <cell r="M141">
            <v>0.88</v>
          </cell>
          <cell r="P141">
            <v>2655000</v>
          </cell>
          <cell r="W141">
            <v>1.003477</v>
          </cell>
        </row>
        <row r="142">
          <cell r="E142" t="str">
            <v>20220336686 - 00</v>
          </cell>
          <cell r="F142" t="str">
            <v>청신여자중학교 내진성능평가 용역 수의계약 견적공고</v>
          </cell>
          <cell r="G142">
            <v>44644</v>
          </cell>
          <cell r="H142">
            <v>44650</v>
          </cell>
          <cell r="I142" t="str">
            <v>10;00</v>
          </cell>
          <cell r="L142">
            <v>36444000</v>
          </cell>
          <cell r="M142">
            <v>0.88</v>
          </cell>
          <cell r="P142">
            <v>35002000</v>
          </cell>
          <cell r="W142">
            <v>1.0913999999999999</v>
          </cell>
        </row>
        <row r="143">
          <cell r="E143" t="str">
            <v>20220333374 - 00</v>
          </cell>
          <cell r="F143" t="str">
            <v>삼영순화㈜ 천안2사업장 HBC-C3공장 건축공사</v>
          </cell>
          <cell r="G143">
            <v>44650</v>
          </cell>
          <cell r="H143">
            <v>44650</v>
          </cell>
          <cell r="L143">
            <v>3104000</v>
          </cell>
          <cell r="M143">
            <v>0.88</v>
          </cell>
          <cell r="P143">
            <v>2744000</v>
          </cell>
          <cell r="W143">
            <v>1.0044770000000001</v>
          </cell>
        </row>
        <row r="144">
          <cell r="F144" t="str">
            <v>당진 아이파크 공동주택 신축공사 안전점검</v>
          </cell>
          <cell r="G144">
            <v>44650</v>
          </cell>
          <cell r="H144">
            <v>44650</v>
          </cell>
          <cell r="P144">
            <v>20647000</v>
          </cell>
        </row>
        <row r="145">
          <cell r="F145" t="str">
            <v>22-2차 정밀안전점검(진단)용역</v>
          </cell>
          <cell r="G145">
            <v>44650</v>
          </cell>
          <cell r="H145">
            <v>44650</v>
          </cell>
          <cell r="P145">
            <v>0</v>
          </cell>
        </row>
        <row r="146">
          <cell r="E146" t="str">
            <v>20220231741 - 00</v>
          </cell>
          <cell r="F146" t="str">
            <v>제3종 시설물 법적의무 정기안전점검 용역(4권역_경기동부)</v>
          </cell>
          <cell r="H146">
            <v>44650</v>
          </cell>
          <cell r="L146">
            <v>22000000</v>
          </cell>
          <cell r="P146">
            <v>0</v>
          </cell>
        </row>
        <row r="147">
          <cell r="F147" t="str">
            <v>하나드림타운 그룹헤드쿼터 신축공사</v>
          </cell>
          <cell r="H147">
            <v>44650</v>
          </cell>
          <cell r="L147">
            <v>349912482</v>
          </cell>
          <cell r="M147">
            <v>0.88</v>
          </cell>
          <cell r="P147">
            <v>296991800</v>
          </cell>
          <cell r="W147">
            <v>0.96450000000000002</v>
          </cell>
          <cell r="Y147">
            <v>0.84876000000000007</v>
          </cell>
        </row>
        <row r="148">
          <cell r="F148" t="str">
            <v>인천시 계양구 작전동 408-14번지</v>
          </cell>
          <cell r="H148">
            <v>44650</v>
          </cell>
          <cell r="L148">
            <v>27000000</v>
          </cell>
          <cell r="M148">
            <v>0.88</v>
          </cell>
          <cell r="P148">
            <v>23800000</v>
          </cell>
          <cell r="W148">
            <v>1.0025770000000001</v>
          </cell>
        </row>
        <row r="149">
          <cell r="F149" t="str">
            <v>아산 배방읍 장재리 1720 오피스텔 신축공사(미소지움 더테라스)</v>
          </cell>
          <cell r="H149">
            <v>44650</v>
          </cell>
          <cell r="L149">
            <v>128600000</v>
          </cell>
          <cell r="M149">
            <v>0.88</v>
          </cell>
          <cell r="P149">
            <v>115306900</v>
          </cell>
          <cell r="W149">
            <v>1.0188999999999999</v>
          </cell>
        </row>
        <row r="150">
          <cell r="F150" t="str">
            <v xml:space="preserve">22년 작근단 내진성능평가 용역 </v>
          </cell>
          <cell r="H150">
            <v>44650</v>
          </cell>
          <cell r="P150">
            <v>0</v>
          </cell>
        </row>
        <row r="151">
          <cell r="F151" t="str">
            <v>22-공-00비 내진성능평가용역(D023)</v>
          </cell>
          <cell r="H151">
            <v>44650</v>
          </cell>
          <cell r="P151">
            <v>0</v>
          </cell>
        </row>
        <row r="152">
          <cell r="F152" t="str">
            <v>인천광역시 부평구 부평동 203-39</v>
          </cell>
          <cell r="H152">
            <v>44650</v>
          </cell>
          <cell r="L152">
            <v>55500000</v>
          </cell>
          <cell r="M152">
            <v>0.88</v>
          </cell>
          <cell r="P152">
            <v>53674500</v>
          </cell>
          <cell r="W152">
            <v>1.099</v>
          </cell>
        </row>
        <row r="153">
          <cell r="E153" t="str">
            <v>20220331525 - 00</v>
          </cell>
          <cell r="F153" t="str">
            <v>성남초등학교 내진성능평가 용역</v>
          </cell>
          <cell r="H153">
            <v>44650</v>
          </cell>
          <cell r="L153">
            <v>60828000</v>
          </cell>
          <cell r="M153">
            <v>0.88</v>
          </cell>
          <cell r="P153">
            <v>54057600</v>
          </cell>
          <cell r="W153">
            <v>1.0098800000000001</v>
          </cell>
        </row>
        <row r="154">
          <cell r="E154" t="str">
            <v>아산시</v>
          </cell>
          <cell r="F154" t="str">
            <v>장재리 1795 업무시설 신축공사</v>
          </cell>
          <cell r="H154">
            <v>44650</v>
          </cell>
          <cell r="P154">
            <v>0</v>
          </cell>
        </row>
        <row r="155">
          <cell r="F155" t="str">
            <v>경서3구역 25블럭 3로트</v>
          </cell>
          <cell r="H155">
            <v>44650</v>
          </cell>
          <cell r="P155">
            <v>0</v>
          </cell>
        </row>
        <row r="156">
          <cell r="F156" t="str">
            <v xml:space="preserve">아산 배방 생활숙박시설 신축공사 </v>
          </cell>
          <cell r="H156">
            <v>44650</v>
          </cell>
          <cell r="L156">
            <v>239831900</v>
          </cell>
          <cell r="M156">
            <v>0.88</v>
          </cell>
          <cell r="P156">
            <v>211300000</v>
          </cell>
          <cell r="W156">
            <v>1.0011749000000001</v>
          </cell>
        </row>
        <row r="157">
          <cell r="E157" t="str">
            <v>20220340928 - 00</v>
          </cell>
          <cell r="F157" t="str">
            <v>선도중학교 교사동 내진성능평가 용역</v>
          </cell>
          <cell r="H157">
            <v>44650</v>
          </cell>
          <cell r="P157">
            <v>0</v>
          </cell>
        </row>
        <row r="158">
          <cell r="F158" t="str">
            <v>작전동 업무시설(오피스텔) 신축공사</v>
          </cell>
          <cell r="H158">
            <v>44650</v>
          </cell>
          <cell r="L158">
            <v>27000000</v>
          </cell>
          <cell r="M158">
            <v>0.88</v>
          </cell>
          <cell r="P158">
            <v>24100000</v>
          </cell>
          <cell r="W158">
            <v>1.01511</v>
          </cell>
        </row>
        <row r="159">
          <cell r="F159" t="str">
            <v xml:space="preserve">가좌동 </v>
          </cell>
          <cell r="H159">
            <v>44650</v>
          </cell>
          <cell r="L159">
            <v>42460000</v>
          </cell>
          <cell r="M159">
            <v>0.88</v>
          </cell>
          <cell r="P159">
            <v>39064300</v>
          </cell>
          <cell r="W159">
            <v>1.0455000000000001</v>
          </cell>
          <cell r="X159">
            <v>35513000</v>
          </cell>
        </row>
        <row r="160">
          <cell r="H160">
            <v>44650</v>
          </cell>
          <cell r="L160">
            <v>3300000</v>
          </cell>
          <cell r="M160">
            <v>0.88</v>
          </cell>
          <cell r="P160">
            <v>3190000</v>
          </cell>
        </row>
        <row r="161">
          <cell r="F161" t="str">
            <v xml:space="preserve">2022년도 건축시설물 정밀안전진단 및 안전점검 용역 </v>
          </cell>
          <cell r="H161">
            <v>44650</v>
          </cell>
          <cell r="L161">
            <v>201795000</v>
          </cell>
          <cell r="P161">
            <v>0</v>
          </cell>
        </row>
        <row r="162">
          <cell r="F162" t="str">
            <v xml:space="preserve">건축)인천검단 AA6BL 아파트건설공사
</v>
          </cell>
          <cell r="H162">
            <v>44650</v>
          </cell>
          <cell r="L162">
            <v>179848440</v>
          </cell>
          <cell r="P162">
            <v>148500000</v>
          </cell>
        </row>
        <row r="163">
          <cell r="E163" t="str">
            <v>20220315096 - 00</v>
          </cell>
          <cell r="F163" t="str">
            <v xml:space="preserve">가락시장 가락몰 외 7개동 정밀안전점검 용역 </v>
          </cell>
          <cell r="G163">
            <v>44650</v>
          </cell>
          <cell r="H163">
            <v>44652</v>
          </cell>
          <cell r="I163" t="str">
            <v>11:00</v>
          </cell>
          <cell r="L163">
            <v>151745000</v>
          </cell>
          <cell r="P163">
            <v>0</v>
          </cell>
        </row>
        <row r="164">
          <cell r="F164" t="str">
            <v>신현동 85-3번지</v>
          </cell>
          <cell r="H164">
            <v>44652</v>
          </cell>
          <cell r="I164" t="str">
            <v>18:00</v>
          </cell>
          <cell r="L164">
            <v>9674258</v>
          </cell>
          <cell r="P164">
            <v>0</v>
          </cell>
        </row>
        <row r="165">
          <cell r="E165" t="str">
            <v>20220339604 - 01</v>
          </cell>
          <cell r="F165" t="str">
            <v>2022년도 정부제주지방합동청사 건축물 정밀안전점검용역</v>
          </cell>
          <cell r="H165">
            <v>44655</v>
          </cell>
          <cell r="L165">
            <v>30754000</v>
          </cell>
          <cell r="M165">
            <v>0.88</v>
          </cell>
          <cell r="P165">
            <v>27186200</v>
          </cell>
          <cell r="W165">
            <v>1.0045310000000001</v>
          </cell>
        </row>
        <row r="166">
          <cell r="E166" t="str">
            <v>20220339604 - 01</v>
          </cell>
          <cell r="F166" t="str">
            <v>2022년도 정부제주지방합동청사 건축물 정밀안전점검용역</v>
          </cell>
          <cell r="H166">
            <v>44655</v>
          </cell>
          <cell r="L166">
            <v>30754000</v>
          </cell>
          <cell r="M166">
            <v>0.88</v>
          </cell>
          <cell r="P166">
            <v>29618400</v>
          </cell>
          <cell r="W166">
            <v>1.0944</v>
          </cell>
        </row>
        <row r="167">
          <cell r="F167" t="str">
            <v>건설공사 안전점검 수행기관 지정공고문(가칭 검단1초등학교 신축공사</v>
          </cell>
          <cell r="H167">
            <v>44656</v>
          </cell>
          <cell r="L167">
            <v>5924000</v>
          </cell>
          <cell r="M167">
            <v>0.88</v>
          </cell>
          <cell r="P167">
            <v>5709000</v>
          </cell>
          <cell r="W167">
            <v>1.09511</v>
          </cell>
        </row>
        <row r="168">
          <cell r="E168" t="str">
            <v>20220350432 - 00</v>
          </cell>
          <cell r="F168" t="str">
            <v xml:space="preserve">세도초등학교 내진성능평가 용역 (긴급공고) </v>
          </cell>
          <cell r="G168">
            <v>44652</v>
          </cell>
          <cell r="H168">
            <v>44657</v>
          </cell>
          <cell r="I168" t="str">
            <v>11:00</v>
          </cell>
          <cell r="L168">
            <v>51235000</v>
          </cell>
          <cell r="M168">
            <v>0.88</v>
          </cell>
          <cell r="P168">
            <v>44893000</v>
          </cell>
          <cell r="W168">
            <v>0.99571100000000001</v>
          </cell>
        </row>
        <row r="169">
          <cell r="E169" t="str">
            <v>20220351007 - 00</v>
          </cell>
          <cell r="F169" t="str">
            <v xml:space="preserve">임천중학교 외 1교(백강초) 내진성능평가 용역 (긴급공고) </v>
          </cell>
          <cell r="G169">
            <v>44652</v>
          </cell>
          <cell r="H169">
            <v>44657</v>
          </cell>
          <cell r="I169" t="str">
            <v>11:00</v>
          </cell>
          <cell r="L169">
            <v>86029000</v>
          </cell>
          <cell r="M169">
            <v>0.88</v>
          </cell>
          <cell r="P169">
            <v>75373500</v>
          </cell>
          <cell r="W169">
            <v>0.995614</v>
          </cell>
        </row>
        <row r="170">
          <cell r="F170" t="str">
            <v>동행 커뮤니티 조성사업 신축공사</v>
          </cell>
          <cell r="H170">
            <v>44657</v>
          </cell>
          <cell r="I170" t="str">
            <v>14:00</v>
          </cell>
          <cell r="L170">
            <v>6600000</v>
          </cell>
          <cell r="M170">
            <v>0.87744999999999995</v>
          </cell>
          <cell r="P170">
            <v>5878700</v>
          </cell>
          <cell r="W170">
            <v>1.01511</v>
          </cell>
        </row>
        <row r="171">
          <cell r="E171" t="str">
            <v>20220325454 - 00</v>
          </cell>
          <cell r="F171" t="str">
            <v>원주의료고 외 1교 내진성능평가 용역</v>
          </cell>
          <cell r="H171">
            <v>44658</v>
          </cell>
          <cell r="I171" t="str">
            <v>11:00</v>
          </cell>
          <cell r="L171" t="str">
            <v>121,415  ,000</v>
          </cell>
          <cell r="M171">
            <v>0.88</v>
          </cell>
          <cell r="P171" t="e">
            <v>#VALUE!</v>
          </cell>
        </row>
        <row r="172">
          <cell r="E172" t="str">
            <v>20220400224 - 00</v>
          </cell>
          <cell r="F172" t="str">
            <v xml:space="preserve">2022년 제3종시설물(건축분야) 실태조사 용역 </v>
          </cell>
          <cell r="G172">
            <v>44652</v>
          </cell>
          <cell r="H172">
            <v>44658</v>
          </cell>
          <cell r="I172" t="str">
            <v>12:00</v>
          </cell>
          <cell r="L172">
            <v>83593000</v>
          </cell>
          <cell r="P172">
            <v>0</v>
          </cell>
        </row>
        <row r="173">
          <cell r="F173" t="str">
            <v>탕정면 호산리 523-2번지 다가구주택 신축공사</v>
          </cell>
          <cell r="H173">
            <v>44658</v>
          </cell>
          <cell r="L173">
            <v>3000000</v>
          </cell>
          <cell r="M173">
            <v>0.88</v>
          </cell>
          <cell r="P173">
            <v>2820000</v>
          </cell>
        </row>
        <row r="174">
          <cell r="F174" t="str">
            <v>검단신도시 C11-2-1 근린생활시설 신축공사</v>
          </cell>
          <cell r="H174">
            <v>44659</v>
          </cell>
          <cell r="I174" t="str">
            <v>18:00</v>
          </cell>
          <cell r="L174">
            <v>35640000</v>
          </cell>
          <cell r="M174">
            <v>0.88</v>
          </cell>
          <cell r="P174">
            <v>33080300</v>
          </cell>
          <cell r="W174">
            <v>1.05477</v>
          </cell>
          <cell r="X174">
            <v>30073000</v>
          </cell>
        </row>
        <row r="175">
          <cell r="F175" t="str">
            <v>신트리공원 지하공영주차장 건설공사</v>
          </cell>
          <cell r="G175">
            <v>44659</v>
          </cell>
          <cell r="H175">
            <v>44659</v>
          </cell>
          <cell r="L175">
            <v>13200000</v>
          </cell>
          <cell r="M175">
            <v>0.88</v>
          </cell>
          <cell r="P175">
            <v>12027400</v>
          </cell>
        </row>
        <row r="176">
          <cell r="F176" t="str">
            <v>아산 모종동 주상복합 신축</v>
          </cell>
          <cell r="H176">
            <v>44659</v>
          </cell>
          <cell r="L176">
            <v>124212800</v>
          </cell>
          <cell r="M176">
            <v>0.88</v>
          </cell>
          <cell r="P176">
            <v>109514000</v>
          </cell>
          <cell r="W176">
            <v>1.0018899999999999</v>
          </cell>
        </row>
        <row r="177">
          <cell r="F177" t="str">
            <v>당진수청2지구 RH3블럭 공동주택 신축공사</v>
          </cell>
          <cell r="H177">
            <v>44659</v>
          </cell>
          <cell r="L177">
            <v>103765000</v>
          </cell>
          <cell r="M177">
            <v>0.87744999999999995</v>
          </cell>
          <cell r="P177">
            <v>91890000</v>
          </cell>
          <cell r="W177">
            <v>1.009333</v>
          </cell>
        </row>
        <row r="178">
          <cell r="F178" t="str">
            <v>인천 가정동 199-1 골든클래스 신축공사</v>
          </cell>
          <cell r="H178">
            <v>44659</v>
          </cell>
          <cell r="L178">
            <v>46530000</v>
          </cell>
          <cell r="M178">
            <v>0.88</v>
          </cell>
          <cell r="P178">
            <v>42808700</v>
          </cell>
          <cell r="W178">
            <v>1.0455000000000001</v>
          </cell>
        </row>
        <row r="179">
          <cell r="E179" t="str">
            <v>20220406168 - 00</v>
          </cell>
          <cell r="F179" t="str">
            <v xml:space="preserve">2022년 어린이대공원 구의문 주차장 정밀점검용역 </v>
          </cell>
          <cell r="H179">
            <v>44662</v>
          </cell>
          <cell r="I179" t="str">
            <v>12:00</v>
          </cell>
          <cell r="L179">
            <v>9570000</v>
          </cell>
          <cell r="P179">
            <v>0</v>
          </cell>
        </row>
        <row r="180">
          <cell r="F180" t="str">
            <v>불로동 검단신도시 AA15블록</v>
          </cell>
          <cell r="H180">
            <v>44664</v>
          </cell>
          <cell r="I180" t="str">
            <v>18;00</v>
          </cell>
          <cell r="L180">
            <v>113865896</v>
          </cell>
          <cell r="M180">
            <v>0.88</v>
          </cell>
          <cell r="P180">
            <v>102025000</v>
          </cell>
          <cell r="W180">
            <v>1.0182</v>
          </cell>
          <cell r="X180">
            <v>92749999.999999985</v>
          </cell>
        </row>
        <row r="181">
          <cell r="E181" t="str">
            <v>20220408734 - 00</v>
          </cell>
          <cell r="F181" t="str">
            <v>2022년도 건축시설물 정밀안전진단 및 안전점검 용역</v>
          </cell>
          <cell r="H181">
            <v>44665</v>
          </cell>
          <cell r="I181" t="str">
            <v>10:00</v>
          </cell>
          <cell r="L181">
            <v>201795000</v>
          </cell>
          <cell r="M181">
            <v>0.87744999999999995</v>
          </cell>
          <cell r="P181">
            <v>180801100</v>
          </cell>
          <cell r="W181">
            <v>1.0210999999999999</v>
          </cell>
        </row>
        <row r="182">
          <cell r="E182" t="str">
            <v>20220408734 - 00</v>
          </cell>
          <cell r="F182" t="str">
            <v>2022년도 건축시설물 정밀안전진단 및 안전점검 용역</v>
          </cell>
          <cell r="H182">
            <v>44665</v>
          </cell>
          <cell r="I182" t="str">
            <v>10:00</v>
          </cell>
          <cell r="L182">
            <v>201795000</v>
          </cell>
          <cell r="M182">
            <v>0.87744999999999995</v>
          </cell>
          <cell r="P182">
            <v>177084500</v>
          </cell>
          <cell r="W182">
            <v>1.0001100000000001</v>
          </cell>
        </row>
        <row r="183">
          <cell r="E183" t="str">
            <v>20220406664 - 00</v>
          </cell>
          <cell r="F183" t="str">
            <v xml:space="preserve">건축분야 건설공사 안전점검 수행기관 지정 공고[㈜티에스이 3공장 증축공사] </v>
          </cell>
          <cell r="H183">
            <v>44665</v>
          </cell>
          <cell r="I183" t="str">
            <v>14:00</v>
          </cell>
          <cell r="L183">
            <v>10185000</v>
          </cell>
          <cell r="M183">
            <v>0.88</v>
          </cell>
          <cell r="P183">
            <v>8991000</v>
          </cell>
          <cell r="W183">
            <v>1.0032140000000001</v>
          </cell>
        </row>
        <row r="184">
          <cell r="F184" t="str">
            <v>서울독산13(광명하안13)고령자복지주택건설공사</v>
          </cell>
          <cell r="H184">
            <v>44665</v>
          </cell>
          <cell r="L184">
            <v>5000000</v>
          </cell>
          <cell r="M184">
            <v>0.88</v>
          </cell>
          <cell r="P184">
            <v>4453700</v>
          </cell>
          <cell r="W184">
            <v>1.0122</v>
          </cell>
          <cell r="X184">
            <v>4048818.1818181816</v>
          </cell>
        </row>
        <row r="185">
          <cell r="E185" t="str">
            <v>20220408328 - 00</v>
          </cell>
          <cell r="F185" t="str">
            <v>천안 성성동 근린생활시설 신축공사</v>
          </cell>
          <cell r="H185">
            <v>44666</v>
          </cell>
          <cell r="I185" t="str">
            <v>14:00</v>
          </cell>
          <cell r="L185">
            <v>5820000</v>
          </cell>
          <cell r="M185">
            <v>0.88</v>
          </cell>
          <cell r="P185">
            <v>0</v>
          </cell>
        </row>
        <row r="186">
          <cell r="E186" t="str">
            <v>20220417059 - 00</v>
          </cell>
          <cell r="F186" t="str">
            <v xml:space="preserve">가야곡초등학교 교사동 내진성능평가용역 </v>
          </cell>
          <cell r="G186">
            <v>44663</v>
          </cell>
          <cell r="H186">
            <v>44669</v>
          </cell>
          <cell r="L186">
            <v>45779000</v>
          </cell>
          <cell r="M186">
            <v>0.88</v>
          </cell>
          <cell r="P186">
            <v>40333000</v>
          </cell>
          <cell r="W186">
            <v>1.0011779999999999</v>
          </cell>
        </row>
        <row r="187">
          <cell r="E187" t="str">
            <v>20220410511 - 00</v>
          </cell>
          <cell r="F187" t="str">
            <v xml:space="preserve">강남중 외 2교(강서중, 심도중)내진성능평가 용역 (긴급공고) </v>
          </cell>
          <cell r="G187">
            <v>44664</v>
          </cell>
          <cell r="H187">
            <v>44669</v>
          </cell>
          <cell r="L187">
            <v>180100000</v>
          </cell>
          <cell r="M187">
            <v>0.88</v>
          </cell>
          <cell r="P187">
            <v>172752000</v>
          </cell>
          <cell r="W187">
            <v>1.0900000000000001</v>
          </cell>
        </row>
        <row r="188">
          <cell r="E188" t="str">
            <v>20220410548 - 00</v>
          </cell>
          <cell r="F188" t="str">
            <v xml:space="preserve">동광중 외 1교(승영중) 내진성능평가 용역 </v>
          </cell>
          <cell r="G188">
            <v>44664</v>
          </cell>
          <cell r="H188">
            <v>44669</v>
          </cell>
          <cell r="L188">
            <v>106000000</v>
          </cell>
          <cell r="M188">
            <v>0.88</v>
          </cell>
          <cell r="P188">
            <v>93351800</v>
          </cell>
          <cell r="W188">
            <v>1.0007695000000001</v>
          </cell>
        </row>
        <row r="189">
          <cell r="F189" t="str">
            <v xml:space="preserve"> 서구 가좌동 148-41번지 오피스텔 신축공사</v>
          </cell>
          <cell r="H189">
            <v>44670</v>
          </cell>
          <cell r="I189" t="str">
            <v>18:00</v>
          </cell>
          <cell r="L189">
            <v>52190000</v>
          </cell>
          <cell r="M189">
            <v>0.88</v>
          </cell>
          <cell r="P189">
            <v>46041500</v>
          </cell>
          <cell r="W189">
            <v>1.002488</v>
          </cell>
        </row>
        <row r="190">
          <cell r="E190" t="str">
            <v>20220420118 - 00</v>
          </cell>
          <cell r="F190" t="str">
            <v xml:space="preserve">엄사중학교 교사동 내진성능평가용역 </v>
          </cell>
          <cell r="G190">
            <v>44665</v>
          </cell>
          <cell r="H190">
            <v>44670</v>
          </cell>
          <cell r="L190">
            <v>73376000</v>
          </cell>
          <cell r="M190">
            <v>0.88</v>
          </cell>
          <cell r="P190">
            <v>0</v>
          </cell>
        </row>
        <row r="191">
          <cell r="E191" t="str">
            <v>20220420206 - 00</v>
          </cell>
          <cell r="F191" t="str">
            <v xml:space="preserve">연산중학교 본관교사 외 1개동 내진성능평가용역 </v>
          </cell>
          <cell r="G191">
            <v>44665</v>
          </cell>
          <cell r="H191">
            <v>44670</v>
          </cell>
          <cell r="L191">
            <v>57868000</v>
          </cell>
          <cell r="M191">
            <v>0.88</v>
          </cell>
          <cell r="P191">
            <v>0</v>
          </cell>
        </row>
        <row r="192">
          <cell r="E192" t="str">
            <v>20220420318 - 00</v>
          </cell>
          <cell r="F192" t="str">
            <v xml:space="preserve">충남인터넷고등학교 기숙사 외 1개동 내진성능평가용역 </v>
          </cell>
          <cell r="G192">
            <v>44665</v>
          </cell>
          <cell r="H192">
            <v>44670</v>
          </cell>
          <cell r="L192">
            <v>37998000</v>
          </cell>
          <cell r="M192">
            <v>0.88</v>
          </cell>
          <cell r="P192">
            <v>0</v>
          </cell>
        </row>
        <row r="193">
          <cell r="E193" t="str">
            <v>20220420458 - 00</v>
          </cell>
          <cell r="F193" t="str">
            <v xml:space="preserve">용남중학교 후동교사 외 1개동 내진성능평가용역 </v>
          </cell>
          <cell r="G193">
            <v>44665</v>
          </cell>
          <cell r="H193">
            <v>44670</v>
          </cell>
          <cell r="L193">
            <v>45476000</v>
          </cell>
          <cell r="M193">
            <v>0.88</v>
          </cell>
          <cell r="P193">
            <v>0</v>
          </cell>
        </row>
        <row r="194">
          <cell r="E194" t="str">
            <v>20220420538 - 00</v>
          </cell>
          <cell r="F194" t="str">
            <v xml:space="preserve">논산고등학교 본관교사 외 1개동 내진성능평가용역 </v>
          </cell>
          <cell r="G194">
            <v>44665</v>
          </cell>
          <cell r="H194">
            <v>44670</v>
          </cell>
          <cell r="L194">
            <v>51111000</v>
          </cell>
          <cell r="M194">
            <v>0.88</v>
          </cell>
          <cell r="P194">
            <v>0</v>
          </cell>
        </row>
        <row r="195">
          <cell r="E195" t="str">
            <v>20220409751 - 00</v>
          </cell>
          <cell r="F195" t="str">
            <v xml:space="preserve">예당호 쉼하우스 건립사업 신축공사 안전점검 수행기관 지정 공고 </v>
          </cell>
          <cell r="H195">
            <v>44671</v>
          </cell>
          <cell r="I195" t="str">
            <v>14:00</v>
          </cell>
          <cell r="L195">
            <v>3300000</v>
          </cell>
          <cell r="M195">
            <v>0.87744999999999995</v>
          </cell>
          <cell r="P195">
            <v>2909500</v>
          </cell>
        </row>
        <row r="196">
          <cell r="E196" t="str">
            <v>20220405023 - 00</v>
          </cell>
          <cell r="F196" t="str">
            <v>추진기관연소시험장 정밀안전진단</v>
          </cell>
          <cell r="H196">
            <v>44672</v>
          </cell>
          <cell r="I196" t="str">
            <v>11:00</v>
          </cell>
          <cell r="L196">
            <v>55300000</v>
          </cell>
          <cell r="P196">
            <v>0</v>
          </cell>
        </row>
        <row r="197">
          <cell r="E197" t="str">
            <v xml:space="preserve">20220418799-00 </v>
          </cell>
          <cell r="F197" t="str">
            <v>천안시 서북구 백석동 1116 물류단지 신축공사</v>
          </cell>
          <cell r="G197">
            <v>44665</v>
          </cell>
          <cell r="H197">
            <v>44672</v>
          </cell>
          <cell r="I197" t="str">
            <v>14:00</v>
          </cell>
          <cell r="L197">
            <v>93651288</v>
          </cell>
          <cell r="M197">
            <v>0.88</v>
          </cell>
          <cell r="P197">
            <v>82752000</v>
          </cell>
          <cell r="W197">
            <v>1.004111</v>
          </cell>
        </row>
        <row r="198">
          <cell r="E198" t="str">
            <v>20220417519 - 03</v>
          </cell>
          <cell r="F198" t="str">
            <v>쌘뽈여자고등학교 외 1교(쌘뽈여자중학교) 내진성능평가 용역</v>
          </cell>
          <cell r="H198">
            <v>44673</v>
          </cell>
          <cell r="I198" t="str">
            <v>11:00</v>
          </cell>
          <cell r="L198">
            <v>119512480</v>
          </cell>
          <cell r="M198">
            <v>0.87744999999999995</v>
          </cell>
          <cell r="P198">
            <v>0</v>
          </cell>
        </row>
        <row r="199">
          <cell r="E199" t="str">
            <v>20220421043 - 00</v>
          </cell>
          <cell r="F199" t="str">
            <v>디스플레이 혁신공정센터 건립공사</v>
          </cell>
          <cell r="H199">
            <v>44673</v>
          </cell>
          <cell r="I199" t="str">
            <v>11:00</v>
          </cell>
          <cell r="P199">
            <v>0</v>
          </cell>
        </row>
        <row r="200">
          <cell r="E200" t="str">
            <v>20220426880 - 01</v>
          </cell>
          <cell r="F200" t="str">
            <v xml:space="preserve">공주대학교 2022년도 하반기 제3종 시설물 정기안전점검(2구역) 용역 (정정공고) </v>
          </cell>
          <cell r="H200">
            <v>44673</v>
          </cell>
          <cell r="I200" t="str">
            <v>11:00</v>
          </cell>
          <cell r="L200">
            <v>32176000</v>
          </cell>
          <cell r="M200">
            <v>0.88</v>
          </cell>
          <cell r="P200">
            <v>0</v>
          </cell>
        </row>
        <row r="201">
          <cell r="E201" t="str">
            <v>20220426700 - 01</v>
          </cell>
          <cell r="F201" t="str">
            <v>공주대학교 2022년도 상반기 제3종 시설물 정기안전점검(1구역) 용역</v>
          </cell>
          <cell r="H201">
            <v>44673</v>
          </cell>
          <cell r="I201" t="str">
            <v>11:00</v>
          </cell>
          <cell r="L201">
            <v>34530000</v>
          </cell>
          <cell r="M201">
            <v>0.88</v>
          </cell>
          <cell r="P201">
            <v>0</v>
          </cell>
        </row>
        <row r="202">
          <cell r="E202" t="str">
            <v>2022MDG00342022-05185 - 02</v>
          </cell>
          <cell r="F202" t="str">
            <v>춘천병원 등 3개부대 건축물 안전점검용역</v>
          </cell>
          <cell r="H202">
            <v>44673</v>
          </cell>
          <cell r="L202">
            <v>22938892</v>
          </cell>
          <cell r="M202">
            <v>0.87744999999999995</v>
          </cell>
          <cell r="P202">
            <v>0</v>
          </cell>
        </row>
        <row r="203">
          <cell r="F203" t="str">
            <v>고양병원 등 3개부대 건축물 안전검검용역</v>
          </cell>
          <cell r="H203">
            <v>44673</v>
          </cell>
          <cell r="L203">
            <v>47480117</v>
          </cell>
          <cell r="M203">
            <v>0.87744999999999995</v>
          </cell>
          <cell r="P203">
            <v>0</v>
          </cell>
        </row>
        <row r="204">
          <cell r="F204" t="str">
            <v>구리병원 등 3개부대 건축물 안전점검용역</v>
          </cell>
          <cell r="H204">
            <v>44673</v>
          </cell>
          <cell r="L204">
            <v>31140941</v>
          </cell>
          <cell r="M204">
            <v>0.87744999999999995</v>
          </cell>
          <cell r="P204">
            <v>0</v>
          </cell>
        </row>
        <row r="205">
          <cell r="F205" t="str">
            <v>함평병원 등 2개부대 건축물 안전점검용역</v>
          </cell>
          <cell r="H205">
            <v>44673</v>
          </cell>
          <cell r="L205">
            <v>19300352</v>
          </cell>
          <cell r="M205">
            <v>0.87744999999999995</v>
          </cell>
          <cell r="P205">
            <v>0</v>
          </cell>
        </row>
        <row r="206">
          <cell r="E206" t="str">
            <v>20220422671 - 00</v>
          </cell>
          <cell r="F206" t="str">
            <v>천안 성성동 361-38 지식산업센터 신축공사</v>
          </cell>
          <cell r="H206">
            <v>44676</v>
          </cell>
          <cell r="I206" t="str">
            <v>11:00</v>
          </cell>
          <cell r="L206">
            <v>182020500</v>
          </cell>
          <cell r="M206">
            <v>0.88</v>
          </cell>
          <cell r="P206">
            <v>162436600</v>
          </cell>
          <cell r="W206">
            <v>1.0141</v>
          </cell>
        </row>
        <row r="207">
          <cell r="E207" t="str">
            <v>20220429622 - 01</v>
          </cell>
          <cell r="F207" t="str">
            <v xml:space="preserve">금산학생체육관 내진성능평가 및 구조설계용역 (정정공고) </v>
          </cell>
          <cell r="H207">
            <v>44676</v>
          </cell>
          <cell r="I207" t="str">
            <v>11:00</v>
          </cell>
          <cell r="L207">
            <v>39216000</v>
          </cell>
          <cell r="M207">
            <v>0.88</v>
          </cell>
          <cell r="P207">
            <v>0</v>
          </cell>
        </row>
        <row r="208">
          <cell r="E208" t="str">
            <v>20220429912 - 01</v>
          </cell>
          <cell r="F208" t="str">
            <v xml:space="preserve">금계분교장 교사동 내진성능평가 및 구조설계용역 (정정공고) </v>
          </cell>
          <cell r="H208">
            <v>44676</v>
          </cell>
          <cell r="I208" t="str">
            <v>11:00</v>
          </cell>
          <cell r="L208">
            <v>50840000</v>
          </cell>
          <cell r="M208">
            <v>0.88</v>
          </cell>
          <cell r="P208">
            <v>0</v>
          </cell>
        </row>
        <row r="209">
          <cell r="E209" t="str">
            <v>20220429694 - 02</v>
          </cell>
          <cell r="F209" t="str">
            <v xml:space="preserve">비단골체험학습장 내진성능평가 및 구조설계용역 (정정공고) </v>
          </cell>
          <cell r="H209">
            <v>44676</v>
          </cell>
          <cell r="I209" t="str">
            <v>11:00</v>
          </cell>
          <cell r="L209">
            <v>38472000</v>
          </cell>
          <cell r="M209">
            <v>0.88</v>
          </cell>
          <cell r="P209">
            <v>0</v>
          </cell>
        </row>
        <row r="210">
          <cell r="E210" t="str">
            <v>20220430047 - 00</v>
          </cell>
          <cell r="F210" t="str">
            <v xml:space="preserve">2022년 상반기 인천과학고 등 36교 제2,3종시설물 정기안전점검용역 </v>
          </cell>
          <cell r="H210">
            <v>44676</v>
          </cell>
          <cell r="I210" t="str">
            <v>11:00</v>
          </cell>
          <cell r="L210">
            <v>79855000</v>
          </cell>
          <cell r="M210">
            <v>0.88</v>
          </cell>
          <cell r="P210">
            <v>0</v>
          </cell>
        </row>
        <row r="211">
          <cell r="E211" t="str">
            <v>20220429673-00  </v>
          </cell>
          <cell r="F211" t="str">
            <v>장항고등학교 내진성능평가 용역</v>
          </cell>
          <cell r="H211">
            <v>44676</v>
          </cell>
          <cell r="I211" t="str">
            <v>11:00</v>
          </cell>
          <cell r="L211">
            <v>64950000</v>
          </cell>
          <cell r="M211">
            <v>0.88</v>
          </cell>
          <cell r="P211">
            <v>0</v>
          </cell>
        </row>
        <row r="212">
          <cell r="E212" t="str">
            <v>B220058 - 00</v>
          </cell>
          <cell r="F212" t="str">
            <v>(건축)서울독산13(광명하안13)고령자복지주택 건설공사 정기안전점검(재공고)</v>
          </cell>
          <cell r="H212">
            <v>44676</v>
          </cell>
          <cell r="I212" t="str">
            <v>14:00</v>
          </cell>
          <cell r="L212">
            <v>5931000</v>
          </cell>
          <cell r="P212">
            <v>5990000</v>
          </cell>
        </row>
        <row r="213">
          <cell r="E213" t="str">
            <v>20220432976 - 00</v>
          </cell>
          <cell r="F213" t="str">
            <v>연학초 외 3교(5개동) 정밀안전점검용역</v>
          </cell>
          <cell r="H213">
            <v>44677</v>
          </cell>
          <cell r="I213" t="str">
            <v>10:00</v>
          </cell>
          <cell r="L213">
            <v>45040000</v>
          </cell>
          <cell r="M213">
            <v>0.88</v>
          </cell>
          <cell r="P213">
            <v>0</v>
          </cell>
        </row>
        <row r="214">
          <cell r="E214" t="str">
            <v xml:space="preserve">
20220432145 - 00 </v>
          </cell>
          <cell r="F214" t="str">
            <v xml:space="preserve">[가격입찰후 PQ]아시아드 주경기장 정밀안전진단용역 (긴급공고) </v>
          </cell>
          <cell r="H214">
            <v>44677</v>
          </cell>
          <cell r="I214" t="str">
            <v>10:00</v>
          </cell>
          <cell r="L214">
            <v>286900000</v>
          </cell>
          <cell r="P214">
            <v>0</v>
          </cell>
        </row>
        <row r="215">
          <cell r="E215" t="str">
            <v>20220432000 - 00</v>
          </cell>
          <cell r="F215" t="str">
            <v xml:space="preserve">[가격입찰후 PQ]사직야구장 정밀안전진단용역 (긴급공고) </v>
          </cell>
          <cell r="H215">
            <v>44677</v>
          </cell>
          <cell r="I215" t="str">
            <v>10:00</v>
          </cell>
          <cell r="L215">
            <v>122000000</v>
          </cell>
          <cell r="P215">
            <v>0</v>
          </cell>
        </row>
        <row r="216">
          <cell r="E216" t="str">
            <v>20220406359 - 00</v>
          </cell>
          <cell r="F216" t="str">
            <v xml:space="preserve">서울특별시청 본관·도서관 정밀안전진단 및 내진성능평가 용역 </v>
          </cell>
          <cell r="H216">
            <v>44678</v>
          </cell>
          <cell r="I216" t="str">
            <v>11:00</v>
          </cell>
          <cell r="L216">
            <v>199661000</v>
          </cell>
          <cell r="P216">
            <v>0</v>
          </cell>
        </row>
        <row r="217">
          <cell r="E217" t="str">
            <v>20220435234 - 00</v>
          </cell>
          <cell r="F217" t="str">
            <v>『대구공항 여객터미널 증축 및 리모델링 공사』 건설공사 안전점검</v>
          </cell>
          <cell r="H217">
            <v>44680</v>
          </cell>
          <cell r="I217" t="str">
            <v>10:00</v>
          </cell>
          <cell r="L217">
            <v>39750000</v>
          </cell>
          <cell r="M217">
            <v>0.87744999999999995</v>
          </cell>
          <cell r="P217">
            <v>0</v>
          </cell>
        </row>
        <row r="218">
          <cell r="E218" t="str">
            <v>2022UMM02392022-03109-01</v>
          </cell>
          <cell r="F218" t="str">
            <v xml:space="preserve">22-공-00사 내진성능평가용역(D025) </v>
          </cell>
          <cell r="H218">
            <v>44682</v>
          </cell>
          <cell r="P218">
            <v>0</v>
          </cell>
        </row>
        <row r="219">
          <cell r="E219" t="str">
            <v>20220405293 - 00</v>
          </cell>
          <cell r="F219" t="str">
            <v xml:space="preserve">제주공항 건축물 정밀안전점검,진단 및 성능평가 용역 </v>
          </cell>
          <cell r="H219">
            <v>44682</v>
          </cell>
          <cell r="L219">
            <v>437272000</v>
          </cell>
          <cell r="P219">
            <v>0</v>
          </cell>
        </row>
        <row r="220">
          <cell r="E220" t="str">
            <v>20220415399 - 00</v>
          </cell>
          <cell r="F220" t="str">
            <v xml:space="preserve">송악고등학교 4동(도서관)외 3개동 내진성능평가용역 </v>
          </cell>
          <cell r="H220">
            <v>44682</v>
          </cell>
          <cell r="L220">
            <v>47441000</v>
          </cell>
          <cell r="P220">
            <v>0</v>
          </cell>
        </row>
        <row r="221">
          <cell r="F221" t="str">
            <v>천안 신방동 도시형 생활주택 및 오피스텔 신축공사</v>
          </cell>
          <cell r="H221">
            <v>44682</v>
          </cell>
          <cell r="L221">
            <v>11737000</v>
          </cell>
          <cell r="P221">
            <v>0</v>
          </cell>
        </row>
        <row r="222">
          <cell r="F222" t="str">
            <v>청양읍 공동주택 신축공사(주식회사혜인)</v>
          </cell>
          <cell r="H222">
            <v>44682</v>
          </cell>
          <cell r="L222">
            <v>11400000</v>
          </cell>
          <cell r="M222">
            <v>0.88</v>
          </cell>
          <cell r="P222">
            <v>10920000</v>
          </cell>
        </row>
        <row r="223">
          <cell r="F223" t="str">
            <v>경서타워 신축공사</v>
          </cell>
          <cell r="H223">
            <v>44682</v>
          </cell>
          <cell r="L223">
            <v>16500000</v>
          </cell>
          <cell r="M223">
            <v>0.88</v>
          </cell>
          <cell r="P223">
            <v>14537600</v>
          </cell>
          <cell r="W223">
            <v>1.0012779999999999</v>
          </cell>
          <cell r="X223">
            <v>13216000</v>
          </cell>
        </row>
        <row r="224">
          <cell r="F224" t="str">
            <v>서구 원창동 381-60번지 근린생활시설 신축공사</v>
          </cell>
          <cell r="H224">
            <v>44682</v>
          </cell>
          <cell r="L224">
            <v>44974971</v>
          </cell>
          <cell r="M224">
            <v>0.88</v>
          </cell>
          <cell r="P224">
            <v>39663800</v>
          </cell>
          <cell r="W224">
            <v>1.004788</v>
          </cell>
          <cell r="X224">
            <v>36058000</v>
          </cell>
        </row>
        <row r="225">
          <cell r="F225" t="str">
            <v>서산시 대산읍 독곶리 463-4번지 정기안전점검</v>
          </cell>
          <cell r="H225">
            <v>44682</v>
          </cell>
          <cell r="P225">
            <v>3520000</v>
          </cell>
        </row>
        <row r="226">
          <cell r="F226" t="str">
            <v>서산시 대산읍 대죽리 1195번지 정기안전점검</v>
          </cell>
          <cell r="H226">
            <v>44682</v>
          </cell>
          <cell r="L226">
            <v>6000000</v>
          </cell>
          <cell r="P226">
            <v>5720000</v>
          </cell>
        </row>
        <row r="227">
          <cell r="F227" t="str">
            <v>서산시 독곶리 411-8번지 정기안전점검</v>
          </cell>
          <cell r="H227">
            <v>44682</v>
          </cell>
          <cell r="L227">
            <v>4000000</v>
          </cell>
          <cell r="P227">
            <v>3960000</v>
          </cell>
        </row>
        <row r="228">
          <cell r="F228" t="str">
            <v>논현동 677-5번지 오피스텔 신축공사</v>
          </cell>
          <cell r="H228">
            <v>44682</v>
          </cell>
          <cell r="L228">
            <v>58228380</v>
          </cell>
          <cell r="M228">
            <v>0.88</v>
          </cell>
          <cell r="P228">
            <v>51409000</v>
          </cell>
          <cell r="W228">
            <v>1.0032779999999999</v>
          </cell>
        </row>
        <row r="229">
          <cell r="E229" t="str">
            <v>20220438847 - 00</v>
          </cell>
          <cell r="F229" t="str">
            <v>제주국제공항 관제동 신축공사</v>
          </cell>
          <cell r="H229">
            <v>44683</v>
          </cell>
          <cell r="I229" t="str">
            <v>16:00</v>
          </cell>
          <cell r="L229">
            <v>60800000</v>
          </cell>
          <cell r="P229">
            <v>0</v>
          </cell>
        </row>
        <row r="230">
          <cell r="E230" t="str">
            <v>20220437920 - 00</v>
          </cell>
          <cell r="F230" t="str">
            <v>천안돌봄사회서비스센터 사옥 신축공사</v>
          </cell>
          <cell r="H230">
            <v>44684</v>
          </cell>
          <cell r="I230" t="str">
            <v>14:00</v>
          </cell>
          <cell r="L230">
            <v>14744000</v>
          </cell>
          <cell r="M230">
            <v>0.88</v>
          </cell>
          <cell r="P230">
            <v>13012000</v>
          </cell>
          <cell r="W230">
            <v>1.0028779999999999</v>
          </cell>
        </row>
        <row r="231">
          <cell r="E231" t="str">
            <v>20220444123 - 00</v>
          </cell>
          <cell r="F231" t="str">
            <v>2022년 인천문화예술회관 정밀안전점검 용역</v>
          </cell>
          <cell r="G231">
            <v>44678</v>
          </cell>
          <cell r="H231">
            <v>44684</v>
          </cell>
          <cell r="L231">
            <v>30349000</v>
          </cell>
          <cell r="M231">
            <v>0.88</v>
          </cell>
          <cell r="P231">
            <v>29319100</v>
          </cell>
          <cell r="W231">
            <v>1.0978000000000001</v>
          </cell>
        </row>
        <row r="232">
          <cell r="E232" t="str">
            <v>20220446835 - 00</v>
          </cell>
          <cell r="F232" t="str">
            <v xml:space="preserve">2022년 정밀점검용역(인천부개서초 외 7교) </v>
          </cell>
          <cell r="G232">
            <v>44680</v>
          </cell>
          <cell r="H232">
            <v>44685</v>
          </cell>
          <cell r="I232" t="str">
            <v>10:00</v>
          </cell>
          <cell r="L232">
            <v>72957000</v>
          </cell>
          <cell r="M232">
            <v>0.88</v>
          </cell>
          <cell r="P232">
            <v>69980400</v>
          </cell>
          <cell r="W232">
            <v>1.0900000000000001</v>
          </cell>
        </row>
        <row r="233">
          <cell r="E233" t="str">
            <v>20220421195 - 00</v>
          </cell>
          <cell r="F233" t="str">
            <v>신방동도시형생활주택</v>
          </cell>
          <cell r="H233">
            <v>44685</v>
          </cell>
          <cell r="I233" t="str">
            <v>15:00</v>
          </cell>
          <cell r="L233">
            <v>11737000</v>
          </cell>
          <cell r="P233">
            <v>0</v>
          </cell>
        </row>
        <row r="234">
          <cell r="F234" t="str">
            <v>인천광역시 부평구 부평동 532-4외2</v>
          </cell>
          <cell r="H234">
            <v>44685</v>
          </cell>
          <cell r="L234">
            <v>27158983</v>
          </cell>
          <cell r="P234">
            <v>25146000</v>
          </cell>
        </row>
        <row r="235">
          <cell r="E235" t="str">
            <v>20220501773 - 00</v>
          </cell>
          <cell r="F235" t="str">
            <v xml:space="preserve">신흥중 외 39교 제3종시설물 정기안전점검용역 </v>
          </cell>
          <cell r="G235">
            <v>44684</v>
          </cell>
          <cell r="H235">
            <v>44690</v>
          </cell>
          <cell r="I235" t="str">
            <v>11:00</v>
          </cell>
          <cell r="L235">
            <v>78804000</v>
          </cell>
          <cell r="P235">
            <v>0</v>
          </cell>
        </row>
        <row r="236">
          <cell r="E236" t="str">
            <v>20220448039 - 00</v>
          </cell>
          <cell r="F236" t="str">
            <v>미시령동서관통도로 건축물 내진성능평가용역</v>
          </cell>
          <cell r="H236">
            <v>44690</v>
          </cell>
          <cell r="I236" t="str">
            <v>15:00</v>
          </cell>
          <cell r="P236">
            <v>0</v>
          </cell>
        </row>
        <row r="237">
          <cell r="F237" t="str">
            <v>서구 원창동 381-65번지 관광숙박시설 신축공사</v>
          </cell>
          <cell r="H237">
            <v>44690</v>
          </cell>
          <cell r="I237" t="str">
            <v>18:00</v>
          </cell>
          <cell r="L237">
            <v>78686000</v>
          </cell>
          <cell r="M237">
            <v>0.88</v>
          </cell>
          <cell r="P237">
            <v>69479300</v>
          </cell>
          <cell r="W237">
            <v>1.003414</v>
          </cell>
          <cell r="X237">
            <v>63163000</v>
          </cell>
          <cell r="Y237">
            <v>6316300</v>
          </cell>
        </row>
        <row r="238">
          <cell r="E238" t="str">
            <v>20220501662 - 00</v>
          </cell>
          <cell r="F238" t="str">
            <v>남부초 외 3교(4개동) 정밀안전점검용역</v>
          </cell>
          <cell r="H238">
            <v>44690</v>
          </cell>
          <cell r="L238">
            <v>30132000</v>
          </cell>
          <cell r="P238">
            <v>0</v>
          </cell>
        </row>
        <row r="239">
          <cell r="E239" t="str">
            <v>20220502449 - 00</v>
          </cell>
          <cell r="F239" t="str">
            <v xml:space="preserve"> 충남드론항공고등학교 5개동 내진성능평가용역</v>
          </cell>
          <cell r="H239">
            <v>44690</v>
          </cell>
          <cell r="L239">
            <v>140730000</v>
          </cell>
          <cell r="M239">
            <v>0.87744999999999995</v>
          </cell>
          <cell r="P239">
            <v>135707100</v>
          </cell>
          <cell r="W239">
            <v>1.098989</v>
          </cell>
        </row>
        <row r="240">
          <cell r="E240">
            <v>20220448039</v>
          </cell>
          <cell r="F240" t="str">
            <v>미시령동서관통도로 건축물 내진성능평가용역</v>
          </cell>
          <cell r="H240">
            <v>44690</v>
          </cell>
          <cell r="L240">
            <v>26893000</v>
          </cell>
          <cell r="M240">
            <v>0.88</v>
          </cell>
          <cell r="P240">
            <v>23587000</v>
          </cell>
          <cell r="W240">
            <v>0.99958000000000002</v>
          </cell>
        </row>
        <row r="241">
          <cell r="E241">
            <v>20220448039</v>
          </cell>
          <cell r="F241" t="str">
            <v>미시령동서관통도로 건축물 내진성능평가용역</v>
          </cell>
          <cell r="H241">
            <v>44690</v>
          </cell>
          <cell r="L241">
            <v>26893000</v>
          </cell>
          <cell r="M241">
            <v>0.88</v>
          </cell>
          <cell r="P241">
            <v>25000000</v>
          </cell>
          <cell r="W241">
            <v>1.0987</v>
          </cell>
        </row>
        <row r="242">
          <cell r="F242" t="str">
            <v>경부선 신길역사 등 6동 정밀안전점검 용역</v>
          </cell>
          <cell r="H242">
            <v>44690</v>
          </cell>
          <cell r="P242">
            <v>0</v>
          </cell>
        </row>
        <row r="243">
          <cell r="E243" t="str">
            <v>20220439024 - 00</v>
          </cell>
          <cell r="F243" t="str">
            <v xml:space="preserve">한내초등학교 2동교사 내진성능평가용역 </v>
          </cell>
          <cell r="H243">
            <v>44691</v>
          </cell>
          <cell r="I243" t="str">
            <v>15:00</v>
          </cell>
          <cell r="L243">
            <v>27970000</v>
          </cell>
          <cell r="P243">
            <v>0</v>
          </cell>
        </row>
        <row r="244">
          <cell r="E244" t="str">
            <v>B220062 - 00</v>
          </cell>
          <cell r="F244" t="str">
            <v xml:space="preserve">(건축)부천원종 B-2BL 아파트 건설공사 1공구 정기안전점검 </v>
          </cell>
          <cell r="G244">
            <v>44684</v>
          </cell>
          <cell r="H244">
            <v>44691</v>
          </cell>
          <cell r="L244">
            <v>180729376</v>
          </cell>
          <cell r="M244">
            <v>0.88</v>
          </cell>
        </row>
        <row r="245">
          <cell r="E245" t="str">
            <v>20220504094 - 00</v>
          </cell>
          <cell r="F245" t="str">
            <v>관교중 외 21교 제3종시설물 정기안전점검용역</v>
          </cell>
          <cell r="H245">
            <v>44691</v>
          </cell>
          <cell r="L245">
            <v>48796000</v>
          </cell>
          <cell r="P245">
            <v>0</v>
          </cell>
        </row>
        <row r="246">
          <cell r="E246" t="str">
            <v xml:space="preserve">E022200187-00 </v>
          </cell>
          <cell r="F246" t="str">
            <v xml:space="preserve">태안 1~4 보일러 건물 정밀안전점검 용역 </v>
          </cell>
          <cell r="H246">
            <v>44693</v>
          </cell>
          <cell r="I246" t="str">
            <v>16:00</v>
          </cell>
          <cell r="L246">
            <v>33876000</v>
          </cell>
          <cell r="M246">
            <v>0.87744999999999995</v>
          </cell>
          <cell r="P246">
            <v>0</v>
          </cell>
        </row>
        <row r="247">
          <cell r="E247" t="str">
            <v>20220503134 - 00</v>
          </cell>
          <cell r="F247" t="str">
            <v>대한예수교 장로회 천안장로교회 비전센터 신축공사</v>
          </cell>
          <cell r="H247">
            <v>44693</v>
          </cell>
          <cell r="L247">
            <v>15520000</v>
          </cell>
          <cell r="M247">
            <v>0.88</v>
          </cell>
          <cell r="P247">
            <v>13706000</v>
          </cell>
          <cell r="W247">
            <v>1.0035879999999999</v>
          </cell>
        </row>
        <row r="248">
          <cell r="E248" t="str">
            <v>20220508644 - 00</v>
          </cell>
          <cell r="F248" t="str">
            <v>도원수영장 시설물 정밀안전점검 용역(소액수의) 견적제출 공고</v>
          </cell>
          <cell r="G248">
            <v>44690</v>
          </cell>
          <cell r="H248">
            <v>44694</v>
          </cell>
          <cell r="L248">
            <v>16990000</v>
          </cell>
          <cell r="M248">
            <v>0.9</v>
          </cell>
          <cell r="P248">
            <v>15328000</v>
          </cell>
          <cell r="W248">
            <v>1.0024169999999999</v>
          </cell>
        </row>
        <row r="249">
          <cell r="E249" t="str">
            <v>20220510609 - 00</v>
          </cell>
          <cell r="F249" t="str">
            <v xml:space="preserve">인천석정초 교사2동 내진성능평가용역 수의계약 견적제출 안내공고 </v>
          </cell>
          <cell r="G249">
            <v>44691</v>
          </cell>
          <cell r="H249">
            <v>44694</v>
          </cell>
          <cell r="L249">
            <v>27577000</v>
          </cell>
          <cell r="M249">
            <v>0.88</v>
          </cell>
          <cell r="P249">
            <v>26182500</v>
          </cell>
          <cell r="W249">
            <v>1.0789</v>
          </cell>
        </row>
        <row r="250">
          <cell r="E250" t="str">
            <v>20220502495 - 00</v>
          </cell>
          <cell r="F250" t="str">
            <v>천안시 부성지구 B-1BL 공동주택 신축공사</v>
          </cell>
          <cell r="H250">
            <v>44694</v>
          </cell>
          <cell r="L250">
            <v>169980540</v>
          </cell>
          <cell r="M250">
            <v>0.88</v>
          </cell>
          <cell r="P250">
            <v>149890000</v>
          </cell>
          <cell r="W250">
            <v>1.002111</v>
          </cell>
        </row>
        <row r="251">
          <cell r="F251" t="str">
            <v>22-공-00학교 내진성능평가용역(D049)    180일용역</v>
          </cell>
          <cell r="H251">
            <v>44694</v>
          </cell>
          <cell r="L251">
            <v>365571000</v>
          </cell>
          <cell r="P251">
            <v>0</v>
          </cell>
        </row>
        <row r="252">
          <cell r="F252" t="str">
            <v>22-공-0비 내진성능평가용역(D047)      180일용역</v>
          </cell>
          <cell r="H252">
            <v>44694</v>
          </cell>
          <cell r="L252">
            <v>407551000</v>
          </cell>
          <cell r="P252">
            <v>0</v>
          </cell>
        </row>
        <row r="253">
          <cell r="F253" t="str">
            <v>22-공-00비 내진성능평가용역(D051)      140일용역</v>
          </cell>
          <cell r="H253">
            <v>44694</v>
          </cell>
          <cell r="L253">
            <v>421082000</v>
          </cell>
          <cell r="P253">
            <v>0</v>
          </cell>
        </row>
        <row r="254">
          <cell r="F254" t="str">
            <v>더 콜럼버스 프리미엄 신축공사</v>
          </cell>
          <cell r="H254">
            <v>44694</v>
          </cell>
          <cell r="L254">
            <v>101402400</v>
          </cell>
          <cell r="M254">
            <v>0.88</v>
          </cell>
          <cell r="P254">
            <v>89425000</v>
          </cell>
          <cell r="W254">
            <v>1.0021439999999999</v>
          </cell>
        </row>
        <row r="255">
          <cell r="E255" t="str">
            <v>20220511061 - 00</v>
          </cell>
          <cell r="F255" t="str">
            <v xml:space="preserve">22년 국립수련원(중앙.평창) 내진성능평가 용역 </v>
          </cell>
          <cell r="H255">
            <v>44697</v>
          </cell>
          <cell r="L255">
            <v>49380000</v>
          </cell>
          <cell r="P255">
            <v>0</v>
          </cell>
        </row>
        <row r="256">
          <cell r="E256" t="str">
            <v>20220512073 - 00</v>
          </cell>
          <cell r="F256" t="str">
            <v xml:space="preserve">대정초등학교 급식실 및 도서실 내진성능평가용역 (긴급공고) </v>
          </cell>
          <cell r="H256">
            <v>44697</v>
          </cell>
          <cell r="L256">
            <v>32325000</v>
          </cell>
          <cell r="M256">
            <v>0.88</v>
          </cell>
          <cell r="P256">
            <v>29270700</v>
          </cell>
          <cell r="W256">
            <v>1.0289900000000001</v>
          </cell>
        </row>
        <row r="257">
          <cell r="E257" t="str">
            <v>20220512092 - 00</v>
          </cell>
          <cell r="F257" t="str">
            <v>서부초등학교 급식실 및 유치원 내진성능평가용역 (긴급공고)</v>
          </cell>
          <cell r="H257">
            <v>44697</v>
          </cell>
          <cell r="L257">
            <v>35008000</v>
          </cell>
          <cell r="M257">
            <v>0.88</v>
          </cell>
          <cell r="P257">
            <v>33240500</v>
          </cell>
          <cell r="W257">
            <v>1.0789899999999999</v>
          </cell>
        </row>
        <row r="258">
          <cell r="F258" t="str">
            <v>아산시 여성커뮤니티센터 건립사업</v>
          </cell>
          <cell r="H258">
            <v>44697</v>
          </cell>
          <cell r="L258">
            <v>3000000</v>
          </cell>
          <cell r="M258">
            <v>0.88</v>
          </cell>
          <cell r="P258">
            <v>2898200</v>
          </cell>
          <cell r="W258">
            <v>1.0978000000000001</v>
          </cell>
        </row>
        <row r="259">
          <cell r="E259" t="str">
            <v>20220513282 - 00</v>
          </cell>
          <cell r="F259" t="str">
            <v>예산유치원 교사동 내진성능평가용역</v>
          </cell>
          <cell r="H259">
            <v>44698</v>
          </cell>
          <cell r="L259">
            <v>34124000</v>
          </cell>
          <cell r="M259">
            <v>0.88</v>
          </cell>
          <cell r="P259">
            <v>30103600</v>
          </cell>
          <cell r="W259">
            <v>1.0024770000000001</v>
          </cell>
        </row>
        <row r="260">
          <cell r="E260" t="str">
            <v>20220513305 - 00</v>
          </cell>
          <cell r="F260" t="str">
            <v xml:space="preserve">용동초등학교 1동,2동 교사 내진성능평가용역 </v>
          </cell>
          <cell r="H260">
            <v>44698</v>
          </cell>
          <cell r="L260">
            <v>33404000</v>
          </cell>
          <cell r="M260">
            <v>0.88</v>
          </cell>
          <cell r="P260">
            <v>32270500</v>
          </cell>
          <cell r="W260">
            <v>1.0978000000000001</v>
          </cell>
        </row>
        <row r="261">
          <cell r="E261" t="str">
            <v>20220514845 - 00</v>
          </cell>
          <cell r="F261" t="str">
            <v xml:space="preserve">정부세종청사 3-1단계 정밀안전점검 용역 </v>
          </cell>
          <cell r="H261">
            <v>44698</v>
          </cell>
          <cell r="L261">
            <v>34624000</v>
          </cell>
          <cell r="M261">
            <v>0.88</v>
          </cell>
          <cell r="P261">
            <v>33000000</v>
          </cell>
          <cell r="W261">
            <v>1.0847800000000001</v>
          </cell>
        </row>
        <row r="262">
          <cell r="E262" t="str">
            <v>20220514845 - 00</v>
          </cell>
          <cell r="F262" t="str">
            <v xml:space="preserve">정부세종청사 3-1단계 정밀안전점검 용역 </v>
          </cell>
          <cell r="H262">
            <v>44698</v>
          </cell>
          <cell r="L262">
            <v>34624000</v>
          </cell>
          <cell r="M262">
            <v>0.88</v>
          </cell>
          <cell r="P262">
            <v>30386200</v>
          </cell>
          <cell r="W262">
            <v>0.99727600000000005</v>
          </cell>
        </row>
        <row r="263">
          <cell r="E263" t="str">
            <v>20220509591 - 00</v>
          </cell>
          <cell r="F263" t="str">
            <v>두정동 1280 외 1필지 공동주택 신축공사</v>
          </cell>
          <cell r="G263">
            <v>44697</v>
          </cell>
          <cell r="H263">
            <v>44699</v>
          </cell>
          <cell r="I263" t="str">
            <v>14:00</v>
          </cell>
          <cell r="L263">
            <v>27390000</v>
          </cell>
          <cell r="P263">
            <v>0</v>
          </cell>
        </row>
        <row r="264">
          <cell r="E264" t="str">
            <v>20220433184 - 00</v>
          </cell>
          <cell r="F264" t="str">
            <v xml:space="preserve">서울특별시청 본관·도서관 정밀안전진단 및 내진성능평가 용역 </v>
          </cell>
          <cell r="H264">
            <v>44699</v>
          </cell>
          <cell r="L264">
            <v>199661000</v>
          </cell>
          <cell r="P264">
            <v>0</v>
          </cell>
        </row>
        <row r="265">
          <cell r="E265" t="str">
            <v>20220512665 - 00</v>
          </cell>
          <cell r="F265" t="str">
            <v xml:space="preserve">인천남중 외 2교(선화여중, 동산중) 내진성능평가용역 </v>
          </cell>
          <cell r="H265">
            <v>44699</v>
          </cell>
          <cell r="L265">
            <v>143121000</v>
          </cell>
          <cell r="M265">
            <v>0.87744999999999995</v>
          </cell>
          <cell r="P265">
            <v>125472800</v>
          </cell>
          <cell r="W265">
            <v>0.99913350000000001</v>
          </cell>
        </row>
        <row r="266">
          <cell r="E266" t="str">
            <v>20220512684 - 00</v>
          </cell>
          <cell r="F266" t="str">
            <v>신흥중 외 2교(신흥여중, 남인천여중) 내진성능평가용역</v>
          </cell>
          <cell r="H266">
            <v>44699</v>
          </cell>
          <cell r="L266">
            <v>135315000</v>
          </cell>
          <cell r="M266">
            <v>0.87744999999999995</v>
          </cell>
          <cell r="P266">
            <v>118571000</v>
          </cell>
          <cell r="W266">
            <v>0.99864430000000004</v>
          </cell>
          <cell r="Y266">
            <v>0.876260441035</v>
          </cell>
        </row>
        <row r="267">
          <cell r="F267" t="str">
            <v>용현5동 새한아파트 주택재건축정비사업</v>
          </cell>
          <cell r="H267">
            <v>44699</v>
          </cell>
          <cell r="L267">
            <v>89038428</v>
          </cell>
          <cell r="M267">
            <v>0.88</v>
          </cell>
          <cell r="P267">
            <v>78524000</v>
          </cell>
          <cell r="W267">
            <v>1.00217</v>
          </cell>
          <cell r="X267">
            <v>78524000</v>
          </cell>
          <cell r="Y267">
            <v>7852400</v>
          </cell>
        </row>
        <row r="268">
          <cell r="F268" t="str">
            <v>동원시스템즈 아산 캔공장 증축공사</v>
          </cell>
          <cell r="H268">
            <v>44700</v>
          </cell>
          <cell r="L268">
            <v>3960000</v>
          </cell>
          <cell r="M268">
            <v>0.88</v>
          </cell>
          <cell r="P268">
            <v>3542000</v>
          </cell>
          <cell r="W268">
            <v>1.0011779999999999</v>
          </cell>
        </row>
        <row r="269">
          <cell r="E269" t="str">
            <v>20220512665 - 00</v>
          </cell>
          <cell r="F269" t="str">
            <v xml:space="preserve">인천남중 외 2교(선화여중, 동산중) 내진성능평가용역 </v>
          </cell>
          <cell r="H269">
            <v>44700</v>
          </cell>
          <cell r="L269">
            <v>143121000</v>
          </cell>
          <cell r="M269">
            <v>0.87744999999999995</v>
          </cell>
          <cell r="P269">
            <v>136700000</v>
          </cell>
          <cell r="W269">
            <v>1.0887</v>
          </cell>
          <cell r="X269">
            <v>112750000</v>
          </cell>
          <cell r="Y269">
            <v>11275000</v>
          </cell>
        </row>
        <row r="270">
          <cell r="E270" t="str">
            <v>20220520622 - 00</v>
          </cell>
          <cell r="F270" t="str">
            <v xml:space="preserve">정부서울청사 별관 정밀안전점검 용역 </v>
          </cell>
          <cell r="H270">
            <v>44701</v>
          </cell>
          <cell r="I270" t="str">
            <v>16:00</v>
          </cell>
          <cell r="L270">
            <v>35345000</v>
          </cell>
          <cell r="M270">
            <v>0.88</v>
          </cell>
          <cell r="P270">
            <v>31021700</v>
          </cell>
          <cell r="W270">
            <v>0.99736619999999998</v>
          </cell>
        </row>
        <row r="271">
          <cell r="E271" t="str">
            <v>20220520622 - 00</v>
          </cell>
          <cell r="F271" t="str">
            <v xml:space="preserve">정부서울청사 별관 정밀안전점검 용역 </v>
          </cell>
          <cell r="H271">
            <v>44701</v>
          </cell>
          <cell r="I271" t="str">
            <v>16:00</v>
          </cell>
          <cell r="L271">
            <v>35345000</v>
          </cell>
          <cell r="M271">
            <v>0.88</v>
          </cell>
          <cell r="P271">
            <v>30931500</v>
          </cell>
          <cell r="W271">
            <v>0.99446599999999996</v>
          </cell>
        </row>
        <row r="272">
          <cell r="F272" t="str">
            <v>강원대 캠퍼스 혁신파크 HUB동 건설공사 정기안전점검</v>
          </cell>
          <cell r="H272">
            <v>44704</v>
          </cell>
          <cell r="L272">
            <v>39748000</v>
          </cell>
          <cell r="M272">
            <v>0.88</v>
          </cell>
          <cell r="P272">
            <v>84784000</v>
          </cell>
          <cell r="W272">
            <v>0.99446599999999996</v>
          </cell>
        </row>
        <row r="273">
          <cell r="E273" t="str">
            <v>20220519687 - 00</v>
          </cell>
          <cell r="F273" t="str">
            <v xml:space="preserve">치료감호소(국립법무병원) 시설물 내진성능평가 용역 </v>
          </cell>
          <cell r="H273">
            <v>44705</v>
          </cell>
          <cell r="L273">
            <v>123090000</v>
          </cell>
          <cell r="M273">
            <v>0.87744999999999995</v>
          </cell>
          <cell r="P273">
            <v>108132000</v>
          </cell>
          <cell r="W273">
            <v>1.001177</v>
          </cell>
        </row>
        <row r="274">
          <cell r="E274" t="str">
            <v>20220514794 - 00</v>
          </cell>
          <cell r="F274" t="str">
            <v xml:space="preserve">정부세종2청사 정밀안전점검 용역 </v>
          </cell>
          <cell r="H274">
            <v>44705</v>
          </cell>
          <cell r="L274">
            <v>66774000</v>
          </cell>
          <cell r="M274">
            <v>0.84745000000000004</v>
          </cell>
          <cell r="P274">
            <v>63300000</v>
          </cell>
        </row>
        <row r="275">
          <cell r="E275" t="str">
            <v>20220523937 - 00</v>
          </cell>
          <cell r="F275" t="str">
            <v xml:space="preserve">2022년 천안 박물관 외 2건 내진성능평가 용역 </v>
          </cell>
          <cell r="H275">
            <v>44706</v>
          </cell>
          <cell r="L275">
            <v>63168000</v>
          </cell>
          <cell r="M275">
            <v>0.88</v>
          </cell>
          <cell r="P275">
            <v>0</v>
          </cell>
        </row>
        <row r="276">
          <cell r="F276" t="str">
            <v>2022년 국군수도병원 건축물 정밀안전점검/진단 용역</v>
          </cell>
          <cell r="H276">
            <v>44707</v>
          </cell>
          <cell r="I276" t="str">
            <v>10:00</v>
          </cell>
          <cell r="L276">
            <v>34642300</v>
          </cell>
          <cell r="M276">
            <v>0.88</v>
          </cell>
          <cell r="P276">
            <v>30348000</v>
          </cell>
          <cell r="W276">
            <v>0.99549699999999997</v>
          </cell>
        </row>
        <row r="277">
          <cell r="F277" t="str">
            <v>2022년 국군수도병원 건축물 정밀안전점검/진단 용역</v>
          </cell>
          <cell r="H277">
            <v>44707</v>
          </cell>
          <cell r="I277" t="str">
            <v>10:00</v>
          </cell>
          <cell r="L277">
            <v>33960000</v>
          </cell>
          <cell r="M277">
            <v>0.88</v>
          </cell>
          <cell r="P277">
            <v>29750300</v>
          </cell>
          <cell r="W277">
            <v>0.99549699999999997</v>
          </cell>
        </row>
        <row r="278">
          <cell r="E278" t="str">
            <v>20220530269 - 00</v>
          </cell>
          <cell r="F278" t="str">
            <v xml:space="preserve">신부동 근린생활시설 신축공사] </v>
          </cell>
          <cell r="G278">
            <v>44708</v>
          </cell>
          <cell r="H278">
            <v>44712</v>
          </cell>
          <cell r="I278" t="str">
            <v>14:00</v>
          </cell>
          <cell r="L278">
            <v>11640000</v>
          </cell>
          <cell r="M278">
            <v>0.88</v>
          </cell>
          <cell r="P278">
            <v>10300000</v>
          </cell>
          <cell r="W278">
            <v>1.0064470000000001</v>
          </cell>
        </row>
        <row r="279">
          <cell r="F279" t="str">
            <v xml:space="preserve">서산시 예천동1409
</v>
          </cell>
          <cell r="H279">
            <v>44712</v>
          </cell>
          <cell r="L279">
            <v>3000000</v>
          </cell>
          <cell r="P279">
            <v>3146000</v>
          </cell>
        </row>
        <row r="280">
          <cell r="F280" t="str">
            <v>명천동 1203번지 상의 제1,2종근린생활시설</v>
          </cell>
          <cell r="H280">
            <v>44712</v>
          </cell>
          <cell r="L280">
            <v>3000000</v>
          </cell>
          <cell r="P280">
            <v>3146000</v>
          </cell>
        </row>
        <row r="281">
          <cell r="F281" t="str">
            <v>힐스테이트 도화더테라스</v>
          </cell>
          <cell r="H281">
            <v>44712</v>
          </cell>
          <cell r="L281">
            <v>141038029</v>
          </cell>
          <cell r="M281">
            <v>0.87744999999999995</v>
          </cell>
          <cell r="P281">
            <v>123890000</v>
          </cell>
          <cell r="W281">
            <v>1.0011779999999999</v>
          </cell>
          <cell r="X281">
            <v>112627272.72727272</v>
          </cell>
          <cell r="Y281">
            <v>0</v>
          </cell>
        </row>
        <row r="282">
          <cell r="F282" t="str">
            <v>서산시 석림동 734-2번지 외 5필지</v>
          </cell>
          <cell r="H282">
            <v>44712</v>
          </cell>
          <cell r="L282">
            <v>3500000</v>
          </cell>
          <cell r="M282">
            <v>0.88</v>
          </cell>
          <cell r="P282">
            <v>3360000</v>
          </cell>
          <cell r="W282">
            <v>1.091</v>
          </cell>
        </row>
        <row r="283">
          <cell r="F283" t="str">
            <v>정부서울청사 본관 정밀안전진단 용역</v>
          </cell>
          <cell r="H283">
            <v>44712</v>
          </cell>
          <cell r="L283">
            <v>243244000</v>
          </cell>
          <cell r="P283">
            <v>0</v>
          </cell>
        </row>
        <row r="284">
          <cell r="F284" t="str">
            <v>사직야구장 정밀안전진단용역</v>
          </cell>
          <cell r="H284">
            <v>44712</v>
          </cell>
          <cell r="L284">
            <v>122000000</v>
          </cell>
          <cell r="P284">
            <v>0</v>
          </cell>
        </row>
        <row r="285">
          <cell r="E285" t="str">
            <v>아산시</v>
          </cell>
          <cell r="F285" t="str">
            <v>탕정지구 지원시설용지(5-6BL)지식산업센터 신축공사</v>
          </cell>
          <cell r="H285">
            <v>44712</v>
          </cell>
          <cell r="L285">
            <v>83380000</v>
          </cell>
          <cell r="M285">
            <v>0.88</v>
          </cell>
          <cell r="P285">
            <v>80556300</v>
          </cell>
          <cell r="W285">
            <v>1.09788</v>
          </cell>
          <cell r="X285">
            <v>73233000</v>
          </cell>
          <cell r="Y285">
            <v>7323300</v>
          </cell>
        </row>
        <row r="286">
          <cell r="E286" t="str">
            <v>긴급공고 UMM0404-1</v>
          </cell>
          <cell r="F286" t="str">
            <v>22-해병-0여단 내진성능평가용역(C057)</v>
          </cell>
          <cell r="H286">
            <v>44714</v>
          </cell>
          <cell r="I286" t="str">
            <v>11:00</v>
          </cell>
          <cell r="L286">
            <v>1046351000</v>
          </cell>
          <cell r="M286">
            <v>0.85494999999999999</v>
          </cell>
          <cell r="P286">
            <v>0</v>
          </cell>
        </row>
        <row r="287">
          <cell r="E287" t="str">
            <v>아산시</v>
          </cell>
          <cell r="F287" t="str">
            <v>탕정지구 준주거 3블럭 1-2로트 근린생활시설 신축공사</v>
          </cell>
          <cell r="H287">
            <v>44714</v>
          </cell>
          <cell r="L287">
            <v>10240000</v>
          </cell>
          <cell r="M287">
            <v>0.88</v>
          </cell>
          <cell r="P287">
            <v>0</v>
          </cell>
        </row>
        <row r="288">
          <cell r="E288" t="str">
            <v>아산시</v>
          </cell>
          <cell r="F288" t="str">
            <v>수면사업 실증기반 지원센터 신축공사</v>
          </cell>
          <cell r="H288">
            <v>44714</v>
          </cell>
          <cell r="L288">
            <v>23837000</v>
          </cell>
          <cell r="M288">
            <v>0.88</v>
          </cell>
          <cell r="P288">
            <v>0</v>
          </cell>
          <cell r="X288">
            <v>124025000</v>
          </cell>
        </row>
        <row r="289">
          <cell r="E289" t="str">
            <v>중구</v>
          </cell>
          <cell r="F289" t="str">
            <v>북성동1가 98-218 외2필지 복합시설 신축공사</v>
          </cell>
          <cell r="H289">
            <v>44714</v>
          </cell>
          <cell r="L289">
            <v>22000000</v>
          </cell>
          <cell r="M289">
            <v>0.88</v>
          </cell>
          <cell r="P289">
            <v>19518400</v>
          </cell>
          <cell r="W289">
            <v>1.0082100000000001</v>
          </cell>
          <cell r="X289">
            <v>17744000</v>
          </cell>
          <cell r="Y289">
            <v>1774400</v>
          </cell>
        </row>
        <row r="290">
          <cell r="E290" t="str">
            <v>아산시</v>
          </cell>
          <cell r="F290" t="str">
            <v>임낙규 점포주택 신축공사</v>
          </cell>
          <cell r="H290">
            <v>44714</v>
          </cell>
          <cell r="L290">
            <v>9900000</v>
          </cell>
          <cell r="M290">
            <v>0.88</v>
          </cell>
          <cell r="P290">
            <v>8755400</v>
          </cell>
          <cell r="W290">
            <v>1.004977</v>
          </cell>
          <cell r="X290">
            <v>8755400</v>
          </cell>
        </row>
        <row r="291">
          <cell r="E291" t="str">
            <v xml:space="preserve">서구청 </v>
          </cell>
          <cell r="F291" t="str">
            <v>인천 서구 당하동 마크포레스트-어반 신축공사</v>
          </cell>
          <cell r="H291">
            <v>44714</v>
          </cell>
          <cell r="L291">
            <v>26400000</v>
          </cell>
          <cell r="M291">
            <v>0.88</v>
          </cell>
          <cell r="P291">
            <v>23694000</v>
          </cell>
          <cell r="W291">
            <v>1.02</v>
          </cell>
          <cell r="X291">
            <v>21540000</v>
          </cell>
          <cell r="Y291">
            <v>2154000</v>
          </cell>
        </row>
        <row r="292">
          <cell r="E292" t="str">
            <v>계양동</v>
          </cell>
          <cell r="F292" t="str">
            <v>작전동 오피스텔 및 근린생활시설 신축공사</v>
          </cell>
          <cell r="H292">
            <v>44714</v>
          </cell>
          <cell r="L292">
            <v>63600000</v>
          </cell>
          <cell r="M292">
            <v>0.88</v>
          </cell>
          <cell r="P292">
            <v>59537700</v>
          </cell>
          <cell r="W292">
            <v>1.0637799999999999</v>
          </cell>
        </row>
        <row r="293">
          <cell r="E293" t="str">
            <v xml:space="preserve">부평구 </v>
          </cell>
          <cell r="F293" t="str">
            <v>인천광역시 부평구 부평동 767-1번지 외 13필지 정기안전점검</v>
          </cell>
          <cell r="H293">
            <v>44714</v>
          </cell>
          <cell r="L293">
            <v>66641599</v>
          </cell>
          <cell r="M293">
            <v>0.87744999999999995</v>
          </cell>
          <cell r="P293">
            <v>63300000</v>
          </cell>
          <cell r="W293">
            <v>1.08378</v>
          </cell>
          <cell r="X293">
            <v>0</v>
          </cell>
        </row>
        <row r="294">
          <cell r="E294" t="str">
            <v>20220542364 - 00</v>
          </cell>
          <cell r="F294" t="str">
            <v>한국환경공단 대전청사 내진성능평가 용역</v>
          </cell>
          <cell r="H294">
            <v>44720</v>
          </cell>
          <cell r="I294" t="str">
            <v>10:00</v>
          </cell>
          <cell r="L294">
            <v>42520000</v>
          </cell>
          <cell r="P294">
            <v>0</v>
          </cell>
        </row>
        <row r="295">
          <cell r="F295" t="str">
            <v>배방읍 세교리 1540 근린생활시설 신축공사</v>
          </cell>
          <cell r="H295">
            <v>44720</v>
          </cell>
          <cell r="L295">
            <v>16720000</v>
          </cell>
          <cell r="M295">
            <v>0.88</v>
          </cell>
          <cell r="P295">
            <v>15562800</v>
          </cell>
          <cell r="W295">
            <v>1.0577700000000001</v>
          </cell>
          <cell r="X295">
            <v>14148000</v>
          </cell>
          <cell r="Y295">
            <v>1414800</v>
          </cell>
        </row>
        <row r="296">
          <cell r="F296" t="str">
            <v>그린이에스 사무동 증축공사</v>
          </cell>
          <cell r="H296">
            <v>44720</v>
          </cell>
          <cell r="L296">
            <v>3300000</v>
          </cell>
          <cell r="M296">
            <v>0.88</v>
          </cell>
          <cell r="P296">
            <v>3146000</v>
          </cell>
          <cell r="X296">
            <v>15562800</v>
          </cell>
        </row>
        <row r="297">
          <cell r="E297" t="str">
            <v>20220545392 - 00</v>
          </cell>
          <cell r="F297" t="str">
            <v xml:space="preserve">유펙스켐(주) 제2공장 신축공사] </v>
          </cell>
          <cell r="H297">
            <v>44721</v>
          </cell>
          <cell r="L297">
            <v>2910000</v>
          </cell>
          <cell r="M297">
            <v>0.87744999999999995</v>
          </cell>
          <cell r="P297">
            <v>2660000</v>
          </cell>
          <cell r="W297">
            <v>1.044</v>
          </cell>
          <cell r="X297">
            <v>0</v>
          </cell>
        </row>
        <row r="298">
          <cell r="E298" t="str">
            <v>계양구</v>
          </cell>
          <cell r="F298" t="str">
            <v>계산동 메디풀사옥 신축공사</v>
          </cell>
          <cell r="H298">
            <v>44725</v>
          </cell>
          <cell r="L298">
            <v>9240000</v>
          </cell>
          <cell r="M298">
            <v>0.88</v>
          </cell>
          <cell r="P298">
            <v>8844000</v>
          </cell>
          <cell r="W298">
            <v>1.0876999999999999</v>
          </cell>
          <cell r="X298">
            <v>8040000</v>
          </cell>
        </row>
        <row r="299">
          <cell r="E299" t="str">
            <v>아산시</v>
          </cell>
          <cell r="F299" t="str">
            <v>아산배방 상업4블럭 오피스텔 신축공사</v>
          </cell>
          <cell r="H299">
            <v>44725</v>
          </cell>
          <cell r="L299">
            <v>126998933</v>
          </cell>
          <cell r="M299">
            <v>0.88</v>
          </cell>
          <cell r="P299">
            <v>117544900</v>
          </cell>
          <cell r="W299">
            <v>1.0517700000000001</v>
          </cell>
          <cell r="X299">
            <v>106858999.99999999</v>
          </cell>
        </row>
        <row r="300">
          <cell r="E300" t="str">
            <v>한국자산관리</v>
          </cell>
          <cell r="F300" t="str">
            <v>나라키움 정책연수원 신축사업</v>
          </cell>
          <cell r="H300">
            <v>44725</v>
          </cell>
          <cell r="L300">
            <v>9000000</v>
          </cell>
          <cell r="M300">
            <v>0.88</v>
          </cell>
          <cell r="P300">
            <v>8632800</v>
          </cell>
          <cell r="W300">
            <v>1.08999</v>
          </cell>
        </row>
        <row r="301">
          <cell r="E301" t="str">
            <v xml:space="preserve">서구청 </v>
          </cell>
          <cell r="F301" t="str">
            <v>당하동 1286-10 외 1필지</v>
          </cell>
          <cell r="H301">
            <v>44725</v>
          </cell>
          <cell r="L301">
            <v>16500000</v>
          </cell>
          <cell r="M301">
            <v>0.88</v>
          </cell>
          <cell r="P301">
            <v>14531000</v>
          </cell>
        </row>
        <row r="302">
          <cell r="E302" t="str">
            <v>20220545343 - 00</v>
          </cell>
          <cell r="F302" t="str">
            <v xml:space="preserve">주택건설공사 안전점검 수행기관 지정 공고[천안 두정동 공동주택 신축공사] </v>
          </cell>
          <cell r="H302">
            <v>44726</v>
          </cell>
          <cell r="I302" t="str">
            <v>14:00</v>
          </cell>
          <cell r="L302">
            <v>173729580</v>
          </cell>
          <cell r="M302">
            <v>0.88</v>
          </cell>
          <cell r="P302">
            <v>154600000</v>
          </cell>
          <cell r="W302">
            <v>1.0142199999999999</v>
          </cell>
        </row>
        <row r="303">
          <cell r="E303" t="str">
            <v xml:space="preserve">lh입찰 </v>
          </cell>
          <cell r="F303" t="str">
            <v>강원고성마을정비형아파트건설공사1공구정기안전점검(a)</v>
          </cell>
          <cell r="H303">
            <v>44726</v>
          </cell>
          <cell r="L303">
            <v>28984000</v>
          </cell>
          <cell r="P303">
            <v>0</v>
          </cell>
        </row>
        <row r="304">
          <cell r="E304" t="str">
            <v>20220607080 - 00</v>
          </cell>
          <cell r="F304" t="str">
            <v>인천뮤지엄파크 사업부지 내 건축물 정밀안전진단용역</v>
          </cell>
          <cell r="H304">
            <v>44726</v>
          </cell>
          <cell r="L304">
            <v>89628000</v>
          </cell>
          <cell r="P304">
            <v>0</v>
          </cell>
        </row>
        <row r="305">
          <cell r="E305" t="str">
            <v xml:space="preserve">lh입찰 </v>
          </cell>
          <cell r="F305" t="str">
            <v>강원대 캠퍼스 혁신파크 HUB동 건설공사 정기안전점검(a)</v>
          </cell>
          <cell r="H305">
            <v>44727</v>
          </cell>
          <cell r="L305">
            <v>39748000</v>
          </cell>
          <cell r="P305">
            <v>0</v>
          </cell>
          <cell r="X305">
            <v>0</v>
          </cell>
        </row>
        <row r="306">
          <cell r="E306" t="str">
            <v xml:space="preserve">부평구 </v>
          </cell>
          <cell r="F306" t="str">
            <v>인천광역시 부평구 청천동 396-2</v>
          </cell>
          <cell r="H306">
            <v>44729</v>
          </cell>
          <cell r="L306">
            <v>49280000</v>
          </cell>
          <cell r="M306">
            <v>0.87744999999999995</v>
          </cell>
          <cell r="P306">
            <v>43607300</v>
          </cell>
          <cell r="W306">
            <v>1.0084770000000001</v>
          </cell>
          <cell r="X306">
            <v>39643000</v>
          </cell>
        </row>
        <row r="307">
          <cell r="E307" t="str">
            <v xml:space="preserve">아산시청 </v>
          </cell>
          <cell r="F307" t="str">
            <v>㈜이녹스첨단소재 TX-PROJEC 신축공사</v>
          </cell>
          <cell r="H307">
            <v>44733</v>
          </cell>
          <cell r="L307">
            <v>7920000</v>
          </cell>
          <cell r="M307">
            <v>0.88</v>
          </cell>
          <cell r="P307">
            <v>6986100</v>
          </cell>
          <cell r="W307">
            <v>1.0024770000000001</v>
          </cell>
          <cell r="X307">
            <v>6350999.9999999991</v>
          </cell>
        </row>
        <row r="308">
          <cell r="E308" t="str">
            <v>B220086 - 00</v>
          </cell>
          <cell r="F308" t="str">
            <v>인천검단 AA35-1,2BL 아파트 건설공사 8공구정기안전점검(a)</v>
          </cell>
          <cell r="H308">
            <v>44734</v>
          </cell>
          <cell r="I308" t="str">
            <v>17:45</v>
          </cell>
          <cell r="L308">
            <v>432256836</v>
          </cell>
          <cell r="P308">
            <v>356700000</v>
          </cell>
        </row>
        <row r="309">
          <cell r="E309" t="str">
            <v>20220617049 - 01</v>
          </cell>
          <cell r="F309" t="str">
            <v>월드인 천안물류센터 신축공사</v>
          </cell>
          <cell r="H309">
            <v>44734</v>
          </cell>
          <cell r="L309">
            <v>97291000</v>
          </cell>
          <cell r="M309">
            <v>0.88</v>
          </cell>
          <cell r="P309">
            <v>86430000</v>
          </cell>
          <cell r="W309">
            <v>1.0094399999999999</v>
          </cell>
          <cell r="Y309">
            <v>0.88830719999999996</v>
          </cell>
        </row>
        <row r="310">
          <cell r="E310" t="str">
            <v>B220082 - 00</v>
          </cell>
          <cell r="F310" t="str">
            <v xml:space="preserve">건축)인천영종 A-33BL 아파트 건설공사 7공구 정기안전점검  </v>
          </cell>
          <cell r="H310">
            <v>44734</v>
          </cell>
          <cell r="L310">
            <v>217026000</v>
          </cell>
          <cell r="P310">
            <v>180000000</v>
          </cell>
        </row>
        <row r="311">
          <cell r="E311" t="str">
            <v>B220083 - 00</v>
          </cell>
          <cell r="F311" t="str">
            <v xml:space="preserve">건축)인천영종 A-37BL 아파트 건설공사 9공구 정기안전점검  </v>
          </cell>
          <cell r="H311">
            <v>44734</v>
          </cell>
          <cell r="L311" t="str">
            <v xml:space="preserve">
245,280,000 </v>
          </cell>
          <cell r="P311">
            <v>203100000</v>
          </cell>
        </row>
        <row r="312">
          <cell r="E312" t="str">
            <v>B220084 - 00</v>
          </cell>
          <cell r="F312" t="str">
            <v>(건축)인천영종 A60BL 아파트 건설공사 8공구 정기안전점검</v>
          </cell>
          <cell r="H312">
            <v>44734</v>
          </cell>
          <cell r="L312">
            <v>292800000</v>
          </cell>
          <cell r="P312">
            <v>242470000</v>
          </cell>
        </row>
        <row r="313">
          <cell r="E313" t="str">
            <v>B220085 - 00</v>
          </cell>
          <cell r="F313" t="str">
            <v>건축)00사단 기부채납사업(2단계, 도시지역작전훈련장) 건축공사 정기안전점검 (a)</v>
          </cell>
          <cell r="H313">
            <v>44734</v>
          </cell>
          <cell r="L313">
            <v>85631790</v>
          </cell>
          <cell r="P313">
            <v>107000000</v>
          </cell>
        </row>
        <row r="314">
          <cell r="E314" t="str">
            <v>20220612036 - 00</v>
          </cell>
          <cell r="F314" t="str">
            <v>천안삼거리공원 명품화사업 건축공사</v>
          </cell>
          <cell r="H314">
            <v>44735</v>
          </cell>
          <cell r="L314">
            <v>38034670</v>
          </cell>
          <cell r="M314">
            <v>0.88</v>
          </cell>
          <cell r="P314">
            <v>33787000</v>
          </cell>
          <cell r="W314">
            <v>1.009477</v>
          </cell>
          <cell r="X314">
            <v>0</v>
          </cell>
        </row>
        <row r="315">
          <cell r="E315" t="str">
            <v>20220628080 - 00</v>
          </cell>
          <cell r="F315" t="str">
            <v xml:space="preserve">서천군 청사(건축물 3개동) 정밀안전진단 및 내진성능평가 용역 (긴급공고) </v>
          </cell>
          <cell r="H315">
            <v>44736</v>
          </cell>
          <cell r="L315">
            <v>69900000</v>
          </cell>
          <cell r="P315">
            <v>80536800</v>
          </cell>
        </row>
        <row r="316">
          <cell r="E316" t="str">
            <v xml:space="preserve">아산시 </v>
          </cell>
          <cell r="F316" t="str">
            <v>배방 복합커뮤니센터 신축공사</v>
          </cell>
          <cell r="H316">
            <v>44739</v>
          </cell>
          <cell r="L316">
            <v>11880000</v>
          </cell>
          <cell r="M316">
            <v>0.88</v>
          </cell>
          <cell r="P316">
            <v>10500600</v>
          </cell>
          <cell r="W316">
            <v>1.004478</v>
          </cell>
          <cell r="X316">
            <v>9546000</v>
          </cell>
        </row>
        <row r="317">
          <cell r="E317" t="str">
            <v>국가철도공단</v>
          </cell>
          <cell r="F317" t="str">
            <v>KR철도어린이집 신축공사</v>
          </cell>
          <cell r="H317">
            <v>44742</v>
          </cell>
          <cell r="L317">
            <v>4378000</v>
          </cell>
          <cell r="M317">
            <v>0.88</v>
          </cell>
          <cell r="P317">
            <v>4059000</v>
          </cell>
          <cell r="W317">
            <v>1.04478</v>
          </cell>
          <cell r="X317">
            <v>3689999.9999999995</v>
          </cell>
        </row>
        <row r="318">
          <cell r="E318" t="str">
            <v>국가철도공단</v>
          </cell>
          <cell r="F318" t="str">
            <v>수도권고속철도 자곡병렬급전구분소 증축공사</v>
          </cell>
          <cell r="H318">
            <v>44742</v>
          </cell>
          <cell r="L318">
            <v>4378000</v>
          </cell>
          <cell r="M318">
            <v>0.88</v>
          </cell>
          <cell r="P318">
            <v>4059000</v>
          </cell>
          <cell r="W318">
            <v>1.04478</v>
          </cell>
          <cell r="X318">
            <v>3689999.9999999995</v>
          </cell>
        </row>
        <row r="319">
          <cell r="E319" t="str">
            <v>국가철도공단</v>
          </cell>
          <cell r="F319" t="str">
            <v>경부고속철도 시험선 구간 신청주변전소 외 2동 신축 기타공사</v>
          </cell>
          <cell r="H319">
            <v>44742</v>
          </cell>
          <cell r="L319">
            <v>10150967</v>
          </cell>
          <cell r="M319">
            <v>0.88</v>
          </cell>
          <cell r="P319">
            <v>9332400</v>
          </cell>
          <cell r="W319">
            <v>1.04478</v>
          </cell>
          <cell r="X319">
            <v>8484000</v>
          </cell>
        </row>
        <row r="320">
          <cell r="F320" t="str">
            <v>22-본청 등 2개소 정밀안전점검용역</v>
          </cell>
          <cell r="H320">
            <v>44742</v>
          </cell>
          <cell r="L320">
            <v>80536800</v>
          </cell>
          <cell r="M320">
            <v>0.88</v>
          </cell>
          <cell r="P320">
            <v>71189000</v>
          </cell>
          <cell r="W320">
            <v>1.004478</v>
          </cell>
        </row>
        <row r="321">
          <cell r="F321" t="str">
            <v>22-본청 등 2개소 정밀안전점검용역</v>
          </cell>
          <cell r="H321">
            <v>44742</v>
          </cell>
          <cell r="L321">
            <v>80536800</v>
          </cell>
          <cell r="M321">
            <v>0.88</v>
          </cell>
          <cell r="P321">
            <v>74961800</v>
          </cell>
          <cell r="W321">
            <v>1.0577000000000001</v>
          </cell>
        </row>
        <row r="322">
          <cell r="E322" t="str">
            <v xml:space="preserve">보령시 </v>
          </cell>
          <cell r="F322" t="str">
            <v>대천동 (주)케이티엠 사옥 신축공사</v>
          </cell>
          <cell r="H322">
            <v>44743</v>
          </cell>
          <cell r="L322">
            <v>8800000</v>
          </cell>
          <cell r="M322">
            <v>0.88</v>
          </cell>
          <cell r="P322">
            <v>7920000</v>
          </cell>
        </row>
        <row r="323">
          <cell r="E323" t="str">
            <v>보령시 공고 제2022–1078호</v>
          </cell>
          <cell r="F323" t="str">
            <v>명천동 1173번지 상의 근린시설 및 단독주택 신축공사</v>
          </cell>
          <cell r="H323">
            <v>44743</v>
          </cell>
          <cell r="L323">
            <v>4500000</v>
          </cell>
          <cell r="P323">
            <v>3938000</v>
          </cell>
        </row>
        <row r="324">
          <cell r="E324" t="str">
            <v>20220700490 - 00</v>
          </cell>
          <cell r="F324" t="str">
            <v>광시국민체육센터 건립사업 안전점검 수행기관 지정 공고</v>
          </cell>
          <cell r="H324">
            <v>44749</v>
          </cell>
          <cell r="L324">
            <v>3000000</v>
          </cell>
          <cell r="M324">
            <v>0.87744999999999995</v>
          </cell>
          <cell r="P324">
            <v>2782400</v>
          </cell>
          <cell r="W324">
            <v>1.0569999999999999</v>
          </cell>
        </row>
        <row r="325">
          <cell r="E325" t="str">
            <v xml:space="preserve">아산시 </v>
          </cell>
          <cell r="F325" t="str">
            <v>탕정신도시 근린생활시설 신축공사</v>
          </cell>
          <cell r="H325">
            <v>44750</v>
          </cell>
          <cell r="L325">
            <v>17160000</v>
          </cell>
          <cell r="M325">
            <v>0.88</v>
          </cell>
          <cell r="P325">
            <v>15212600</v>
          </cell>
          <cell r="W325">
            <v>1.0074000000000001</v>
          </cell>
          <cell r="Y325">
            <v>13829636.363636363</v>
          </cell>
        </row>
        <row r="326">
          <cell r="E326" t="str">
            <v xml:space="preserve">아산시 </v>
          </cell>
          <cell r="F326" t="str">
            <v>ENF 아산 거동(위험물창고) 증축공사</v>
          </cell>
          <cell r="H326">
            <v>44750</v>
          </cell>
          <cell r="L326">
            <v>4180000</v>
          </cell>
          <cell r="M326">
            <v>0.88</v>
          </cell>
          <cell r="P326">
            <v>3696000</v>
          </cell>
          <cell r="W326">
            <v>1.0049999999999999</v>
          </cell>
          <cell r="Y326">
            <v>3359999.9999999995</v>
          </cell>
        </row>
        <row r="327">
          <cell r="E327" t="str">
            <v xml:space="preserve">E22S042000 </v>
          </cell>
          <cell r="F327" t="str">
            <v>양양양수 및 청송양수 6개동 내진성능평가</v>
          </cell>
          <cell r="H327">
            <v>44752</v>
          </cell>
          <cell r="L327">
            <v>68147200</v>
          </cell>
          <cell r="M327">
            <v>0.87744999999999995</v>
          </cell>
          <cell r="P327">
            <v>59936700</v>
          </cell>
          <cell r="W327">
            <v>1.0023569999999999</v>
          </cell>
        </row>
        <row r="328">
          <cell r="F328" t="str">
            <v>서산시 대산읍 독곶리 452-4</v>
          </cell>
          <cell r="H328">
            <v>44752</v>
          </cell>
          <cell r="L328">
            <v>3800000</v>
          </cell>
          <cell r="P328">
            <v>3322000</v>
          </cell>
        </row>
        <row r="329">
          <cell r="E329" t="str">
            <v>긴급공고 LPN0109-1</v>
          </cell>
          <cell r="F329" t="str">
            <v>안전점검 및 내진성능평가 용역(1공구)</v>
          </cell>
          <cell r="H329">
            <v>44753</v>
          </cell>
          <cell r="I329" t="str">
            <v xml:space="preserve">등록마감 </v>
          </cell>
          <cell r="L329">
            <v>141614705</v>
          </cell>
          <cell r="M329">
            <v>0.87744999999999995</v>
          </cell>
          <cell r="P329">
            <v>125676000</v>
          </cell>
          <cell r="W329">
            <v>1.0114000000000001</v>
          </cell>
        </row>
        <row r="330">
          <cell r="E330" t="str">
            <v>2022LPN01122022-13275 - 01</v>
          </cell>
          <cell r="F330" t="str">
            <v>양양양수 및 청송양수 6개동 내진성능평가</v>
          </cell>
          <cell r="H330">
            <v>44753</v>
          </cell>
          <cell r="I330" t="str">
            <v xml:space="preserve">등록마감 </v>
          </cell>
          <cell r="L330">
            <v>144380392</v>
          </cell>
        </row>
        <row r="331">
          <cell r="E331" t="str">
            <v xml:space="preserve">lh입찰 </v>
          </cell>
          <cell r="F331" t="str">
            <v xml:space="preserve">(건축)인천서구(거북이기지) 행복주택 건설공사 정기안전점검 </v>
          </cell>
          <cell r="H331">
            <v>44753</v>
          </cell>
          <cell r="L331" t="str">
            <v xml:space="preserve">
12,595,000 </v>
          </cell>
        </row>
        <row r="332">
          <cell r="E332" t="str">
            <v>B220095 - 00</v>
          </cell>
          <cell r="F332" t="str">
            <v>(건축)인천서구(거북이기지) 행복주택 건설공사 정기안전점검</v>
          </cell>
          <cell r="H332">
            <v>44753</v>
          </cell>
          <cell r="L332" t="str">
            <v xml:space="preserve">
12,595,000 </v>
          </cell>
          <cell r="P332">
            <v>25800000</v>
          </cell>
        </row>
        <row r="333">
          <cell r="E333" t="str">
            <v>20220700212 - 00</v>
          </cell>
          <cell r="F333" t="str">
            <v>천안시 두정동 반도유보라 공동주택 신축공사</v>
          </cell>
          <cell r="H333">
            <v>44755</v>
          </cell>
          <cell r="L333">
            <v>151999000</v>
          </cell>
          <cell r="M333">
            <v>0.88</v>
          </cell>
          <cell r="P333">
            <v>135230000</v>
          </cell>
          <cell r="W333">
            <v>1.0109999999999999</v>
          </cell>
          <cell r="Y333">
            <v>0.88967999999999992</v>
          </cell>
        </row>
        <row r="334">
          <cell r="E334" t="str">
            <v>B220097 - 00</v>
          </cell>
          <cell r="F334" t="str">
            <v xml:space="preserve">
(건축)00사단 기부채납사업(2단계, 도시지역작전훈련장) 건축공사 정기안전점검 재공고  </v>
          </cell>
          <cell r="H334">
            <v>44755</v>
          </cell>
          <cell r="L334">
            <v>85631790</v>
          </cell>
          <cell r="P334">
            <v>185000000</v>
          </cell>
        </row>
        <row r="335">
          <cell r="E335" t="str">
            <v>B220098 - 00</v>
          </cell>
          <cell r="F335" t="str">
            <v xml:space="preserve">(건축)인천서구(어울림센터) 행복주택 건설공사 정기안전점검 </v>
          </cell>
          <cell r="H335">
            <v>44756</v>
          </cell>
          <cell r="L335">
            <v>23330000</v>
          </cell>
          <cell r="P335">
            <v>53000000</v>
          </cell>
        </row>
        <row r="336">
          <cell r="E336" t="str">
            <v>20220633629 - 00</v>
          </cell>
          <cell r="F336" t="str">
            <v xml:space="preserve">서울검찰청사 정밀안전진단 용역 </v>
          </cell>
          <cell r="H336">
            <v>44756</v>
          </cell>
          <cell r="L336">
            <v>200200000</v>
          </cell>
          <cell r="M336">
            <v>0.87744999999999995</v>
          </cell>
          <cell r="P336">
            <v>177229000</v>
          </cell>
          <cell r="W336">
            <v>1.0088999999999999</v>
          </cell>
        </row>
        <row r="337">
          <cell r="E337" t="str">
            <v>20220706273 - 00</v>
          </cell>
          <cell r="F337" t="str">
            <v>성성동 675 근린생활시설 신축공사</v>
          </cell>
          <cell r="H337">
            <v>44756</v>
          </cell>
          <cell r="L337">
            <v>3686000</v>
          </cell>
          <cell r="M337">
            <v>0.88</v>
          </cell>
          <cell r="P337">
            <v>0</v>
          </cell>
        </row>
        <row r="338">
          <cell r="E338" t="str">
            <v xml:space="preserve">남동구 </v>
          </cell>
          <cell r="F338" t="str">
            <v>만수동 5-398번지 외 1필지 주거복합 신축공사</v>
          </cell>
          <cell r="H338">
            <v>44756</v>
          </cell>
          <cell r="L338">
            <v>27240000</v>
          </cell>
          <cell r="M338">
            <v>0.88</v>
          </cell>
          <cell r="P338">
            <v>25224000</v>
          </cell>
          <cell r="W338">
            <v>1.05227</v>
          </cell>
        </row>
        <row r="339">
          <cell r="E339" t="str">
            <v>20220633582 - 00</v>
          </cell>
          <cell r="F339" t="str">
            <v xml:space="preserve">당진전통시장 정밀안전진단용역 </v>
          </cell>
          <cell r="H339">
            <v>44756</v>
          </cell>
          <cell r="L339" t="str">
            <v xml:space="preserve">
144,452,000 </v>
          </cell>
          <cell r="W339">
            <v>0</v>
          </cell>
        </row>
        <row r="340">
          <cell r="E340" t="str">
            <v>20220707802 - 00</v>
          </cell>
          <cell r="F340" t="str">
            <v xml:space="preserve">인천광역시 소재 사회복지기관 11개소 정밀안전점검 용역 </v>
          </cell>
          <cell r="H340">
            <v>44757</v>
          </cell>
          <cell r="L340">
            <v>55000000</v>
          </cell>
          <cell r="M340">
            <v>0.88</v>
          </cell>
        </row>
        <row r="341">
          <cell r="E341" t="str">
            <v>20220708702 - 00</v>
          </cell>
          <cell r="F341" t="str">
            <v xml:space="preserve">뚜쥬루과자점 천안 근린생활시설 신축공사] </v>
          </cell>
          <cell r="H341">
            <v>44757</v>
          </cell>
          <cell r="L341">
            <v>2425000</v>
          </cell>
          <cell r="M341">
            <v>0.88</v>
          </cell>
        </row>
        <row r="342">
          <cell r="E342" t="str">
            <v>20220710853 - 00</v>
          </cell>
          <cell r="F342" t="str">
            <v xml:space="preserve">내산초등학교 본관교사 내진성능평가 용역 </v>
          </cell>
          <cell r="H342">
            <v>44757</v>
          </cell>
          <cell r="L342">
            <v>34784000</v>
          </cell>
          <cell r="M342">
            <v>0.88</v>
          </cell>
        </row>
        <row r="343">
          <cell r="E343" t="str">
            <v>중구청</v>
          </cell>
          <cell r="F343" t="str">
            <v>인천 중구 신흥동3가 31-24번지 외 1필지 오피스텔 신축공사</v>
          </cell>
          <cell r="H343">
            <v>44757</v>
          </cell>
          <cell r="L343">
            <v>42100000</v>
          </cell>
          <cell r="M343">
            <v>0.88</v>
          </cell>
          <cell r="P343">
            <v>39600000</v>
          </cell>
          <cell r="X343">
            <v>36450000</v>
          </cell>
          <cell r="Y343">
            <v>3645000</v>
          </cell>
        </row>
        <row r="344">
          <cell r="E344" t="str">
            <v>20220710015 - 00</v>
          </cell>
          <cell r="F344" t="str">
            <v>광덕면 광덕리 174 외 3필지</v>
          </cell>
          <cell r="H344">
            <v>44760</v>
          </cell>
          <cell r="L344">
            <v>3298000</v>
          </cell>
          <cell r="M344">
            <v>0.88</v>
          </cell>
          <cell r="P344">
            <v>2948000</v>
          </cell>
          <cell r="W344">
            <v>1.0157799999999999</v>
          </cell>
        </row>
        <row r="345">
          <cell r="E345" t="str">
            <v>20220711677 - 00</v>
          </cell>
          <cell r="F345" t="str">
            <v xml:space="preserve">2022년도 제3종시설물(건축물) 실태조사 용역 </v>
          </cell>
          <cell r="H345">
            <v>44760</v>
          </cell>
          <cell r="L345">
            <v>325700000</v>
          </cell>
        </row>
        <row r="346">
          <cell r="E346" t="str">
            <v xml:space="preserve">남동구 </v>
          </cell>
          <cell r="F346" t="str">
            <v>간석동 174-5 외 2필지 오피스텔 신축공사</v>
          </cell>
          <cell r="H346">
            <v>44760</v>
          </cell>
          <cell r="L346">
            <v>91000000</v>
          </cell>
          <cell r="M346">
            <v>0.88</v>
          </cell>
          <cell r="P346">
            <v>80463500</v>
          </cell>
          <cell r="W346">
            <v>1.004788</v>
          </cell>
        </row>
        <row r="347">
          <cell r="E347" t="str">
            <v>20220712175 - 00</v>
          </cell>
          <cell r="F347" t="str">
            <v xml:space="preserve">용현여중 외 2교(제물포여중, 광성중) 내진성능평가용역 </v>
          </cell>
          <cell r="H347">
            <v>44761</v>
          </cell>
          <cell r="L347">
            <v>150133000</v>
          </cell>
          <cell r="M347">
            <v>0.87744999999999995</v>
          </cell>
          <cell r="P347">
            <v>133680000</v>
          </cell>
          <cell r="W347">
            <v>1.0147699999999999</v>
          </cell>
          <cell r="Y347">
            <v>0.89040993649999989</v>
          </cell>
        </row>
        <row r="348">
          <cell r="E348" t="str">
            <v>20220712208 - 00</v>
          </cell>
          <cell r="F348" t="str">
            <v>넥스콘테크놀러지㈜ 천안 신공장 증축공사</v>
          </cell>
          <cell r="H348">
            <v>44761</v>
          </cell>
          <cell r="L348">
            <v>7760000</v>
          </cell>
          <cell r="M348">
            <v>0.88</v>
          </cell>
          <cell r="P348">
            <v>6874000</v>
          </cell>
          <cell r="W348">
            <v>1.006589</v>
          </cell>
          <cell r="Y348">
            <v>0.88579831999999992</v>
          </cell>
        </row>
        <row r="349">
          <cell r="E349" t="str">
            <v>20220714872 - 00</v>
          </cell>
          <cell r="F349" t="str">
            <v xml:space="preserve">인성여중 외 1교(선인중) 내진성능평가용역 </v>
          </cell>
          <cell r="H349">
            <v>44761</v>
          </cell>
          <cell r="L349">
            <v>74326000</v>
          </cell>
          <cell r="M349">
            <v>0.88</v>
          </cell>
        </row>
        <row r="350">
          <cell r="E350" t="str">
            <v xml:space="preserve">인천시 </v>
          </cell>
          <cell r="F350" t="str">
            <v>루원복합청사 건립사업</v>
          </cell>
          <cell r="H350">
            <v>44761</v>
          </cell>
          <cell r="L350">
            <v>43912000</v>
          </cell>
          <cell r="M350">
            <v>0.88</v>
          </cell>
          <cell r="P350">
            <v>40758300</v>
          </cell>
          <cell r="W350">
            <v>1.05477</v>
          </cell>
          <cell r="X350">
            <v>37053000</v>
          </cell>
          <cell r="Y350">
            <v>3705300</v>
          </cell>
        </row>
        <row r="351">
          <cell r="E351" t="str">
            <v>아산시</v>
          </cell>
          <cell r="F351" t="str">
            <v>권곡동 391-4 제2종 근린생활시설 신축공사</v>
          </cell>
          <cell r="H351">
            <v>44761</v>
          </cell>
          <cell r="L351">
            <v>3300000</v>
          </cell>
          <cell r="M351">
            <v>0.88</v>
          </cell>
          <cell r="P351">
            <v>2916100</v>
          </cell>
          <cell r="W351">
            <v>1.00451</v>
          </cell>
          <cell r="X351">
            <v>2651000</v>
          </cell>
        </row>
        <row r="352">
          <cell r="E352" t="str">
            <v xml:space="preserve">인천시 </v>
          </cell>
          <cell r="F352" t="str">
            <v>동춘인라인롤러경기장 개보수공사</v>
          </cell>
          <cell r="H352">
            <v>44762</v>
          </cell>
          <cell r="L352">
            <v>13618000</v>
          </cell>
          <cell r="M352">
            <v>0.88</v>
          </cell>
        </row>
        <row r="353">
          <cell r="E353" t="str">
            <v>20220700629 - 00</v>
          </cell>
          <cell r="F353" t="str">
            <v>정부세종청사(5~6동) 정밀안전진단 및 내진성능평가 용역</v>
          </cell>
          <cell r="H353">
            <v>44764</v>
          </cell>
          <cell r="L353">
            <v>383050000</v>
          </cell>
          <cell r="M353">
            <v>0.87744999999999995</v>
          </cell>
          <cell r="P353">
            <v>342416000</v>
          </cell>
          <cell r="W353">
            <v>1.01877</v>
          </cell>
        </row>
        <row r="354">
          <cell r="E354" t="str">
            <v>20220716309 - 00</v>
          </cell>
          <cell r="F354" t="str">
            <v xml:space="preserve">킨텍스 제2전시장 정밀안전진단 및 내진성능평가 </v>
          </cell>
          <cell r="H354">
            <v>44764</v>
          </cell>
          <cell r="L354">
            <v>466400000</v>
          </cell>
        </row>
        <row r="355">
          <cell r="E355" t="str">
            <v>20220723810 - 00</v>
          </cell>
          <cell r="F355" t="str">
            <v>천안시 실내배드민턴장 정밀안전진단 용역</v>
          </cell>
          <cell r="H355">
            <v>44768</v>
          </cell>
          <cell r="I355" t="str">
            <v>14:00</v>
          </cell>
          <cell r="L355">
            <v>43170000</v>
          </cell>
          <cell r="M355">
            <v>0.88</v>
          </cell>
          <cell r="P355">
            <v>41777200</v>
          </cell>
          <cell r="W355">
            <v>1.0996999999999999</v>
          </cell>
        </row>
        <row r="356">
          <cell r="E356" t="str">
            <v>인천신용보증재단</v>
          </cell>
          <cell r="F356" t="str">
            <v>소상공인복합클러스터 조성사업</v>
          </cell>
          <cell r="H356">
            <v>44769</v>
          </cell>
          <cell r="L356">
            <v>21000000</v>
          </cell>
          <cell r="M356">
            <v>0.88</v>
          </cell>
          <cell r="P356">
            <v>19436000</v>
          </cell>
          <cell r="W356">
            <v>1.0517700000000001</v>
          </cell>
        </row>
        <row r="357">
          <cell r="E357" t="str">
            <v>20220708649 - 00</v>
          </cell>
          <cell r="F357" t="str">
            <v xml:space="preserve">부산법원종합청사 정밀안전진단용역 </v>
          </cell>
          <cell r="H357">
            <v>44770</v>
          </cell>
          <cell r="L357">
            <v>203770000</v>
          </cell>
          <cell r="M357">
            <v>0.87744999999999995</v>
          </cell>
          <cell r="P357">
            <v>181370000</v>
          </cell>
          <cell r="W357">
            <v>1.0144</v>
          </cell>
        </row>
        <row r="358">
          <cell r="E358" t="str">
            <v>아산시</v>
          </cell>
          <cell r="F358" t="str">
            <v>아산 배방 라온프라이빗 공동주택 신축공사</v>
          </cell>
          <cell r="H358">
            <v>44770</v>
          </cell>
          <cell r="L358">
            <v>71742870</v>
          </cell>
          <cell r="M358">
            <v>0.88</v>
          </cell>
          <cell r="P358">
            <v>64130000</v>
          </cell>
          <cell r="W358">
            <v>1.0157799999999999</v>
          </cell>
        </row>
        <row r="359">
          <cell r="E359" t="str">
            <v>남 동 구</v>
          </cell>
          <cell r="F359" t="str">
            <v>구월동 1282-13 외 1필지 길재활요양원 신축공사</v>
          </cell>
          <cell r="H359">
            <v>44771</v>
          </cell>
        </row>
        <row r="360">
          <cell r="E360" t="str">
            <v>20220730174 - 00</v>
          </cell>
          <cell r="F360" t="str">
            <v>한국유미코아 유한책임회사 3공장 증축공사</v>
          </cell>
          <cell r="H360">
            <v>44771</v>
          </cell>
          <cell r="L360">
            <v>2910000</v>
          </cell>
          <cell r="M360">
            <v>0.88</v>
          </cell>
          <cell r="P360">
            <v>2711400</v>
          </cell>
          <cell r="W360">
            <v>1.0588</v>
          </cell>
        </row>
        <row r="361">
          <cell r="E361" t="str">
            <v xml:space="preserve">인천자유경제구역 </v>
          </cell>
          <cell r="F361" t="str">
            <v>인천 연수구 송도동 205번지 외 1필지 근린생활시설 신축공사</v>
          </cell>
          <cell r="H361">
            <v>44771</v>
          </cell>
          <cell r="L361">
            <v>72218740</v>
          </cell>
          <cell r="M361">
            <v>0.88</v>
          </cell>
          <cell r="P361">
            <v>64493000</v>
          </cell>
          <cell r="W361">
            <v>1.0146999999999999</v>
          </cell>
        </row>
        <row r="362">
          <cell r="E362" t="str">
            <v xml:space="preserve">아산시 </v>
          </cell>
          <cell r="F362" t="str">
            <v>㈜스마테크 아산공장 신축공사</v>
          </cell>
          <cell r="H362">
            <v>44771</v>
          </cell>
          <cell r="L362">
            <v>3960000</v>
          </cell>
          <cell r="M362">
            <v>0.88</v>
          </cell>
          <cell r="P362">
            <v>3659100</v>
          </cell>
          <cell r="W362">
            <v>1.05</v>
          </cell>
          <cell r="X362">
            <v>3652000</v>
          </cell>
        </row>
        <row r="363">
          <cell r="E363" t="str">
            <v xml:space="preserve">아산시 </v>
          </cell>
          <cell r="F363" t="str">
            <v>권곡동 54-7 오피스텔 신축공사</v>
          </cell>
          <cell r="H363">
            <v>44775</v>
          </cell>
          <cell r="L363">
            <v>9900000</v>
          </cell>
          <cell r="M363">
            <v>0.88</v>
          </cell>
          <cell r="P363">
            <v>9108000</v>
          </cell>
          <cell r="W363">
            <v>1.0449999999999999</v>
          </cell>
        </row>
        <row r="364">
          <cell r="E364" t="str">
            <v>20220734187 - 00</v>
          </cell>
          <cell r="F364" t="str">
            <v>월전초등학교외1교 정밀안전진단 용역</v>
          </cell>
          <cell r="H364">
            <v>44777</v>
          </cell>
          <cell r="L364">
            <v>38630000</v>
          </cell>
          <cell r="M364">
            <v>0.88</v>
          </cell>
          <cell r="P364">
            <v>36000000</v>
          </cell>
          <cell r="W364">
            <v>1.0589</v>
          </cell>
          <cell r="X364">
            <v>32727272.727272723</v>
          </cell>
        </row>
        <row r="365">
          <cell r="E365" t="str">
            <v xml:space="preserve">아산시 </v>
          </cell>
          <cell r="F365" t="str">
            <v>아산시 탕정면 용두리 715 숙박시설 신축공사</v>
          </cell>
          <cell r="H365">
            <v>44777</v>
          </cell>
          <cell r="L365">
            <v>26950000</v>
          </cell>
          <cell r="M365">
            <v>0.88</v>
          </cell>
          <cell r="P365">
            <v>24538800</v>
          </cell>
          <cell r="W365">
            <v>1.0347</v>
          </cell>
          <cell r="X365">
            <v>22308000</v>
          </cell>
        </row>
        <row r="366">
          <cell r="E366" t="str">
            <v>인천경기</v>
          </cell>
          <cell r="F366" t="str">
            <v>22년 내진성능평가 검증용역</v>
          </cell>
          <cell r="H366">
            <v>44778</v>
          </cell>
          <cell r="L366">
            <v>87207000</v>
          </cell>
          <cell r="M366">
            <v>0.88</v>
          </cell>
        </row>
        <row r="367">
          <cell r="F367" t="str">
            <v>인천광역시 부평구 부평동 52-21 외 6필지</v>
          </cell>
          <cell r="H367">
            <v>44778</v>
          </cell>
          <cell r="L367">
            <v>10293896</v>
          </cell>
          <cell r="M367">
            <v>0.88</v>
          </cell>
          <cell r="P367">
            <v>9944000</v>
          </cell>
          <cell r="W367">
            <v>1.0978000000000001</v>
          </cell>
          <cell r="X367">
            <v>9040000</v>
          </cell>
          <cell r="Y367">
            <v>9040000</v>
          </cell>
        </row>
        <row r="368">
          <cell r="F368" t="str">
            <v>인천광역시 부평구 부평동  533-3외 1필지</v>
          </cell>
          <cell r="H368">
            <v>44778</v>
          </cell>
          <cell r="L368">
            <v>16170000</v>
          </cell>
          <cell r="M368">
            <v>0.88</v>
          </cell>
          <cell r="W368">
            <v>1.0978000000000001</v>
          </cell>
          <cell r="X368">
            <v>0</v>
          </cell>
          <cell r="Y368">
            <v>9040000</v>
          </cell>
        </row>
        <row r="369">
          <cell r="F369" t="str">
            <v>간석동 173-7 외 2필지 주상복합 신축공사</v>
          </cell>
          <cell r="H369">
            <v>44778</v>
          </cell>
          <cell r="L369">
            <v>66000000</v>
          </cell>
          <cell r="M369">
            <v>0.88</v>
          </cell>
          <cell r="P369">
            <v>60320000</v>
          </cell>
          <cell r="W369">
            <v>1.0387</v>
          </cell>
        </row>
        <row r="370">
          <cell r="E370" t="str">
            <v>20220802003 - 00</v>
          </cell>
          <cell r="F370" t="str">
            <v>청보초등학교외 1교 정밀안전진단 용역</v>
          </cell>
          <cell r="H370">
            <v>44781</v>
          </cell>
          <cell r="L370">
            <v>34460000</v>
          </cell>
          <cell r="M370">
            <v>0.88</v>
          </cell>
          <cell r="P370">
            <v>31713000</v>
          </cell>
          <cell r="W370">
            <v>1.0458000000000001</v>
          </cell>
        </row>
        <row r="371">
          <cell r="E371" t="str">
            <v>20220602720 - 00</v>
          </cell>
          <cell r="F371" t="str">
            <v>천안고등학교 내진성능평가용역</v>
          </cell>
          <cell r="H371">
            <v>44781</v>
          </cell>
          <cell r="L371">
            <v>74315000</v>
          </cell>
          <cell r="M371">
            <v>0.88</v>
          </cell>
          <cell r="P371">
            <v>65666000</v>
          </cell>
          <cell r="W371">
            <v>1.0041100000000001</v>
          </cell>
          <cell r="X371">
            <v>0</v>
          </cell>
        </row>
        <row r="372">
          <cell r="E372" t="str">
            <v>인천경기</v>
          </cell>
          <cell r="F372" t="str">
            <v>22년 신영사업 내진성능평가 용역(4공구)</v>
          </cell>
          <cell r="H372">
            <v>44781</v>
          </cell>
          <cell r="L372">
            <v>158678000</v>
          </cell>
          <cell r="M372">
            <v>0.87744999999999995</v>
          </cell>
          <cell r="X372">
            <v>0</v>
          </cell>
        </row>
        <row r="373">
          <cell r="E373" t="str">
            <v>인천경기</v>
          </cell>
          <cell r="F373" t="str">
            <v>22년 신영사업 내진성능평가 용역(1공구)</v>
          </cell>
          <cell r="H373">
            <v>44781</v>
          </cell>
          <cell r="L373">
            <v>196909000</v>
          </cell>
          <cell r="M373">
            <v>0.87744999999999995</v>
          </cell>
        </row>
        <row r="374">
          <cell r="E374" t="str">
            <v>인천경기</v>
          </cell>
          <cell r="F374" t="str">
            <v>22년 신영사업 내진성능평가 용역(2공구)</v>
          </cell>
          <cell r="H374">
            <v>44781</v>
          </cell>
          <cell r="L374">
            <v>166676000</v>
          </cell>
          <cell r="M374">
            <v>0.87744999999999995</v>
          </cell>
        </row>
        <row r="375">
          <cell r="E375" t="str">
            <v>인천경기</v>
          </cell>
          <cell r="F375" t="str">
            <v>22년 신영사업 내진성능평가 용역(3공구)</v>
          </cell>
          <cell r="H375">
            <v>44781</v>
          </cell>
          <cell r="L375">
            <v>189940000</v>
          </cell>
          <cell r="M375">
            <v>0.87744999999999995</v>
          </cell>
        </row>
        <row r="376">
          <cell r="E376" t="str">
            <v xml:space="preserve">계양구 </v>
          </cell>
          <cell r="F376" t="str">
            <v>효성영광교회 증축공사</v>
          </cell>
          <cell r="H376">
            <v>44781</v>
          </cell>
          <cell r="L376">
            <v>24000000</v>
          </cell>
          <cell r="M376">
            <v>0.88</v>
          </cell>
          <cell r="P376">
            <v>22363000</v>
          </cell>
          <cell r="W376">
            <v>1.0589</v>
          </cell>
          <cell r="X376">
            <v>20330000</v>
          </cell>
          <cell r="Y376">
            <v>20330000</v>
          </cell>
        </row>
        <row r="377">
          <cell r="E377" t="str">
            <v>20220802420 - 00</v>
          </cell>
          <cell r="F377" t="str">
            <v>평화개발㈜ 판매시설 증축공사</v>
          </cell>
          <cell r="H377">
            <v>44783</v>
          </cell>
          <cell r="L377">
            <v>2910000</v>
          </cell>
          <cell r="M377">
            <v>0.88</v>
          </cell>
          <cell r="P377">
            <v>2577000</v>
          </cell>
          <cell r="W377">
            <v>1.0094110000000001</v>
          </cell>
        </row>
        <row r="378">
          <cell r="E378" t="str">
            <v>20220808003 - 00</v>
          </cell>
          <cell r="F378" t="str">
            <v xml:space="preserve">천안인애학교 외 1교 내진성능평가 용역 (긴급공고) </v>
          </cell>
          <cell r="H378">
            <v>44785</v>
          </cell>
          <cell r="L378">
            <v>44609000</v>
          </cell>
          <cell r="M378">
            <v>0.88</v>
          </cell>
          <cell r="P378">
            <v>39408000</v>
          </cell>
          <cell r="W378">
            <v>1.003887</v>
          </cell>
        </row>
        <row r="379">
          <cell r="E379" t="str">
            <v>20220808281 - 00</v>
          </cell>
          <cell r="F379" t="str">
            <v>두정동 1452번지 오피스텔 신축공사]</v>
          </cell>
          <cell r="H379">
            <v>44789</v>
          </cell>
          <cell r="L379">
            <v>73401840</v>
          </cell>
          <cell r="M379">
            <v>0.87744999999999995</v>
          </cell>
          <cell r="P379">
            <v>64716000</v>
          </cell>
          <cell r="W379">
            <v>1.0048109999999999</v>
          </cell>
        </row>
        <row r="380">
          <cell r="E380" t="str">
            <v>20220809496 - 00</v>
          </cell>
          <cell r="F380" t="str">
            <v xml:space="preserve">인천글로벌캠퍼스 2022년 정밀안전진단 등 건축분야 법정점검 용역(가격입찰 후 P.Q)  </v>
          </cell>
          <cell r="H380">
            <v>44789</v>
          </cell>
          <cell r="L380">
            <v>294279065</v>
          </cell>
        </row>
        <row r="381">
          <cell r="E381" t="str">
            <v>20220808619 - 01</v>
          </cell>
          <cell r="F381" t="str">
            <v xml:space="preserve">본관 정밀안전진단 및 내진성능평가 용역 (정정공고) </v>
          </cell>
          <cell r="H381">
            <v>44790</v>
          </cell>
          <cell r="L381">
            <v>240200000</v>
          </cell>
          <cell r="M381">
            <v>0.87744999999999995</v>
          </cell>
        </row>
        <row r="382">
          <cell r="E382" t="str">
            <v>20220804698 - 00</v>
          </cell>
          <cell r="F382" t="str">
            <v>유관순사적지 교육 및 사무동 증축공사</v>
          </cell>
          <cell r="H382">
            <v>44791</v>
          </cell>
          <cell r="L382">
            <v>5500000</v>
          </cell>
          <cell r="M382">
            <v>0.88</v>
          </cell>
          <cell r="P382">
            <v>4868200</v>
          </cell>
          <cell r="W382">
            <v>1.005811</v>
          </cell>
        </row>
        <row r="383">
          <cell r="E383" t="str">
            <v>9234462-00(링크)</v>
          </cell>
          <cell r="F383" t="str">
            <v>경부선 구미종합역사 정밀안전점검 용역</v>
          </cell>
          <cell r="H383">
            <v>44791</v>
          </cell>
          <cell r="L383">
            <v>26752000</v>
          </cell>
          <cell r="P383">
            <v>24500000</v>
          </cell>
        </row>
        <row r="384">
          <cell r="F384" t="str">
            <v>준주거 4-7-2 근린생활시설 신축공사</v>
          </cell>
          <cell r="H384">
            <v>44791</v>
          </cell>
          <cell r="L384">
            <v>16500000</v>
          </cell>
          <cell r="M384">
            <v>0.88</v>
          </cell>
          <cell r="P384">
            <v>14795000</v>
          </cell>
          <cell r="W384">
            <v>1.0189999999999999</v>
          </cell>
          <cell r="X384">
            <v>13449999.999999998</v>
          </cell>
          <cell r="Y384">
            <v>13450000</v>
          </cell>
        </row>
        <row r="385">
          <cell r="E385" t="str">
            <v>9234462-00(일맥)</v>
          </cell>
          <cell r="F385" t="str">
            <v xml:space="preserve">경부선 구미종합역사 정밀안전점검 용역 </v>
          </cell>
          <cell r="H385">
            <v>44792</v>
          </cell>
          <cell r="L385">
            <v>26752000</v>
          </cell>
          <cell r="P385">
            <v>23636000</v>
          </cell>
        </row>
        <row r="386">
          <cell r="E386" t="str">
            <v>20220816197 - 00</v>
          </cell>
          <cell r="F386" t="str">
            <v xml:space="preserve">2022년 하반기 인천중 등 27교(54동) 제3종 시설물 정기점검 용역 </v>
          </cell>
          <cell r="H386">
            <v>44795</v>
          </cell>
          <cell r="L386">
            <v>77517000</v>
          </cell>
          <cell r="M386">
            <v>0.88</v>
          </cell>
        </row>
        <row r="387">
          <cell r="E387" t="str">
            <v>20220816183 - 00</v>
          </cell>
          <cell r="F387" t="str">
            <v>2022년하반기 인천정각초등37교(54동) 제3종 시설물 정기점검 용역</v>
          </cell>
          <cell r="H387">
            <v>44795</v>
          </cell>
          <cell r="L387">
            <v>77836000</v>
          </cell>
          <cell r="M387">
            <v>0.88</v>
          </cell>
        </row>
        <row r="388">
          <cell r="E388" t="str">
            <v>20220816124 - 00</v>
          </cell>
          <cell r="F388" t="str">
            <v xml:space="preserve">2022년 하반기 상인천초 등 37교(54동) 제3종 시설물 정기점검 용역 수의계약 견적제출 안내공고 </v>
          </cell>
          <cell r="H388">
            <v>44795</v>
          </cell>
          <cell r="L388">
            <v>77781000</v>
          </cell>
          <cell r="M388">
            <v>0.88</v>
          </cell>
        </row>
        <row r="389">
          <cell r="E389" t="str">
            <v>20220818007 - 00</v>
          </cell>
          <cell r="F389" t="str">
            <v xml:space="preserve">PQ공고-2022년 삼산월드체육관 정밀안전진단 및 내진성능평가 용역 </v>
          </cell>
          <cell r="H389">
            <v>44799</v>
          </cell>
          <cell r="L389">
            <v>136972000</v>
          </cell>
          <cell r="M389">
            <v>0.87744999999999995</v>
          </cell>
        </row>
        <row r="390">
          <cell r="E390" t="str">
            <v>20220821815 - 01</v>
          </cell>
          <cell r="F390" t="str">
            <v>인천공단소방서 다목적훈련장 증축공사</v>
          </cell>
          <cell r="H390">
            <v>44802</v>
          </cell>
          <cell r="L390">
            <v>6402000</v>
          </cell>
          <cell r="M390">
            <v>0.87744999999999995</v>
          </cell>
          <cell r="P390">
            <v>5702400</v>
          </cell>
          <cell r="W390">
            <v>1.0147699999999999</v>
          </cell>
          <cell r="Y390">
            <v>5184000</v>
          </cell>
        </row>
        <row r="391">
          <cell r="E391" t="str">
            <v>20220822168 - 00</v>
          </cell>
          <cell r="F391" t="str">
            <v>입장면 용정리 물류창고 신축공사</v>
          </cell>
          <cell r="H391">
            <v>44803</v>
          </cell>
          <cell r="L391">
            <v>132114000</v>
          </cell>
          <cell r="M391">
            <v>0.88</v>
          </cell>
          <cell r="P391">
            <v>116370000</v>
          </cell>
          <cell r="W391">
            <v>1.003789</v>
          </cell>
        </row>
        <row r="392">
          <cell r="F392" t="str">
            <v>아산 방축동 136-1번지 일원 공동주택</v>
          </cell>
          <cell r="H392">
            <v>44803</v>
          </cell>
          <cell r="L392">
            <v>80627860</v>
          </cell>
          <cell r="M392">
            <v>0.88</v>
          </cell>
          <cell r="P392">
            <v>72371600</v>
          </cell>
          <cell r="W392">
            <v>1.02</v>
          </cell>
        </row>
        <row r="393">
          <cell r="F393" t="str">
            <v>인천 중구 무의동 276-23 외 6필지 근린생활시설 신축공사</v>
          </cell>
          <cell r="H393">
            <v>44803</v>
          </cell>
          <cell r="L393">
            <v>13600000</v>
          </cell>
        </row>
        <row r="394">
          <cell r="E394" t="str">
            <v>미추홀구</v>
          </cell>
          <cell r="F394" t="str">
            <v>인천도화2차 주상복합 신축공사</v>
          </cell>
          <cell r="H394">
            <v>44804</v>
          </cell>
          <cell r="L394">
            <v>105930281</v>
          </cell>
          <cell r="M394">
            <v>0.87744999999999995</v>
          </cell>
          <cell r="P394">
            <v>93244000</v>
          </cell>
          <cell r="W394">
            <v>1.003188</v>
          </cell>
        </row>
        <row r="395">
          <cell r="F395" t="str">
            <v>아산시입찰  아산탕정지구 상업 4-1-1 오피스텔 신축공사</v>
          </cell>
          <cell r="H395">
            <v>44804</v>
          </cell>
          <cell r="L395">
            <v>82454900</v>
          </cell>
          <cell r="M395">
            <v>0.88</v>
          </cell>
          <cell r="P395">
            <v>72784800</v>
          </cell>
          <cell r="W395">
            <v>1.0031000000000001</v>
          </cell>
          <cell r="Y395">
            <v>66167999.999999993</v>
          </cell>
        </row>
        <row r="396">
          <cell r="E396" t="str">
            <v xml:space="preserve">인천자유경제구역 </v>
          </cell>
          <cell r="F396" t="str">
            <v>로지스밸리 HTNS 아암물류센터 신축공사</v>
          </cell>
          <cell r="H396">
            <v>44804</v>
          </cell>
          <cell r="L396">
            <v>74525000</v>
          </cell>
          <cell r="M396">
            <v>0.88</v>
          </cell>
          <cell r="P396">
            <v>65777800</v>
          </cell>
          <cell r="W396">
            <v>1.002988</v>
          </cell>
          <cell r="Y396">
            <v>59797999.999999993</v>
          </cell>
        </row>
        <row r="397">
          <cell r="E397" t="str">
            <v>20220828560 - 02</v>
          </cell>
          <cell r="F397" t="str">
            <v xml:space="preserve">국유재산(건물) 정밀안전점검 용역 (정정공고) </v>
          </cell>
          <cell r="H397">
            <v>44805</v>
          </cell>
          <cell r="L397">
            <v>98558900</v>
          </cell>
          <cell r="M397">
            <v>0.88</v>
          </cell>
        </row>
        <row r="398">
          <cell r="E398" t="str">
            <v>20220827060 - 00</v>
          </cell>
          <cell r="F398" t="str">
            <v>강화초 외 4교 정밀안전점검용역</v>
          </cell>
          <cell r="H398">
            <v>44805</v>
          </cell>
          <cell r="L398">
            <v>31335000</v>
          </cell>
          <cell r="M398">
            <v>0.88</v>
          </cell>
          <cell r="P398">
            <v>28900000</v>
          </cell>
          <cell r="W398">
            <v>1.04819</v>
          </cell>
        </row>
        <row r="399">
          <cell r="F399" t="str">
            <v>연수구 동춘동 공동주택 신축공사</v>
          </cell>
          <cell r="H399">
            <v>44805</v>
          </cell>
          <cell r="L399">
            <v>61500000</v>
          </cell>
          <cell r="M399">
            <v>0.88</v>
          </cell>
          <cell r="P399">
            <v>54919000</v>
          </cell>
          <cell r="W399">
            <v>1.0147699999999999</v>
          </cell>
        </row>
        <row r="400">
          <cell r="E400" t="str">
            <v>미추홀구</v>
          </cell>
          <cell r="F400" t="str">
            <v>인천터미널복합개발</v>
          </cell>
          <cell r="H400">
            <v>44805</v>
          </cell>
          <cell r="L400">
            <v>271000000</v>
          </cell>
          <cell r="M400">
            <v>0.87744999999999995</v>
          </cell>
          <cell r="P400">
            <v>238473000</v>
          </cell>
          <cell r="W400">
            <v>1.002877</v>
          </cell>
        </row>
        <row r="401">
          <cell r="E401" t="str">
            <v>미추홀구</v>
          </cell>
          <cell r="F401" t="str">
            <v>학익4구역 주택재개발정비사업</v>
          </cell>
          <cell r="H401">
            <v>44805</v>
          </cell>
          <cell r="L401">
            <v>106697784</v>
          </cell>
          <cell r="M401">
            <v>0.87744999999999995</v>
          </cell>
          <cell r="P401">
            <v>93918000</v>
          </cell>
          <cell r="W401">
            <v>1.003177</v>
          </cell>
          <cell r="Y401">
            <v>85380000</v>
          </cell>
        </row>
        <row r="402">
          <cell r="F402" t="str">
            <v>동화경금속공업(주)아산공장 증축공사</v>
          </cell>
          <cell r="H402">
            <v>44805</v>
          </cell>
          <cell r="L402">
            <v>3300000</v>
          </cell>
          <cell r="M402">
            <v>0.88</v>
          </cell>
          <cell r="P402">
            <v>2909500</v>
          </cell>
          <cell r="W402">
            <v>1.0021469999999999</v>
          </cell>
          <cell r="Y402">
            <v>2645000</v>
          </cell>
        </row>
        <row r="403">
          <cell r="E403" t="str">
            <v>9234755 - 00</v>
          </cell>
          <cell r="F403" t="str">
            <v>경의선 행신역 등 5개역 정밀안전점검 용역</v>
          </cell>
          <cell r="H403">
            <v>44806</v>
          </cell>
          <cell r="L403">
            <v>34995000</v>
          </cell>
        </row>
        <row r="404">
          <cell r="E404" t="str">
            <v xml:space="preserve">남동구 </v>
          </cell>
          <cell r="F404" t="str">
            <v>논현동 676-8번지 요양병원 신축공사</v>
          </cell>
          <cell r="H404">
            <v>44806</v>
          </cell>
          <cell r="L404">
            <v>72119941</v>
          </cell>
          <cell r="M404">
            <v>0.88</v>
          </cell>
          <cell r="P404">
            <v>63602000</v>
          </cell>
          <cell r="W404">
            <v>1.0021469999999999</v>
          </cell>
          <cell r="Y404">
            <v>57819999.999999993</v>
          </cell>
        </row>
        <row r="405">
          <cell r="E405" t="str">
            <v>20220827991 - 00</v>
          </cell>
          <cell r="F405" t="str">
            <v>성성동 917 근린생활 및 주차타워 신축공사</v>
          </cell>
          <cell r="H405">
            <v>44809</v>
          </cell>
          <cell r="L405">
            <v>10476000</v>
          </cell>
          <cell r="M405">
            <v>0.88</v>
          </cell>
          <cell r="P405">
            <v>9247000</v>
          </cell>
          <cell r="W405">
            <v>1.0031110000000001</v>
          </cell>
        </row>
        <row r="406">
          <cell r="E406" t="str">
            <v>20220900263 - 00</v>
          </cell>
          <cell r="F406" t="str">
            <v xml:space="preserve">은하초등학교 외1교(홍동중) 내진성능평가용역 (긴급공고) </v>
          </cell>
          <cell r="H406">
            <v>44811</v>
          </cell>
          <cell r="L406">
            <v>89257000</v>
          </cell>
          <cell r="M406">
            <v>0.88</v>
          </cell>
          <cell r="P406">
            <v>78717000</v>
          </cell>
          <cell r="W406">
            <v>1.0021770000000001</v>
          </cell>
        </row>
        <row r="407">
          <cell r="E407" t="str">
            <v>인천지역본부</v>
          </cell>
          <cell r="F407" t="str">
            <v xml:space="preserve">건축) 김포한강 Ac-05BL 외단열공사 정기안전점검 </v>
          </cell>
          <cell r="H407">
            <v>44811</v>
          </cell>
          <cell r="L407">
            <v>3743000</v>
          </cell>
          <cell r="P407">
            <v>12470000</v>
          </cell>
        </row>
        <row r="408">
          <cell r="E408" t="str">
            <v>20220903092 - 00</v>
          </cell>
          <cell r="F408" t="str">
            <v>㈜엘케이켐 공장 신축공사</v>
          </cell>
          <cell r="H408">
            <v>44817</v>
          </cell>
          <cell r="L408">
            <v>5820000</v>
          </cell>
          <cell r="M408">
            <v>0.88</v>
          </cell>
          <cell r="P408">
            <v>5134300</v>
          </cell>
          <cell r="W408">
            <v>1.0024770000000001</v>
          </cell>
        </row>
        <row r="409">
          <cell r="E409" t="str">
            <v>20220905579 - 00</v>
          </cell>
          <cell r="F409" t="str">
            <v xml:space="preserve">충화초등학교 본관교사 내진성능평가 용역 </v>
          </cell>
          <cell r="G409">
            <v>44812</v>
          </cell>
          <cell r="H409">
            <v>44819</v>
          </cell>
          <cell r="L409">
            <v>34482000</v>
          </cell>
          <cell r="M409">
            <v>0.88</v>
          </cell>
          <cell r="P409">
            <v>30469300</v>
          </cell>
          <cell r="W409">
            <v>1.004124</v>
          </cell>
        </row>
        <row r="410">
          <cell r="E410" t="str">
            <v>20220906180 - 00</v>
          </cell>
          <cell r="F410" t="str">
            <v>웅천고등학교 기숙사 내진성능평가용역</v>
          </cell>
          <cell r="G410">
            <v>44817</v>
          </cell>
          <cell r="H410">
            <v>44819</v>
          </cell>
          <cell r="L410">
            <v>26198000</v>
          </cell>
          <cell r="M410">
            <v>0.88</v>
          </cell>
          <cell r="P410">
            <v>23149000</v>
          </cell>
          <cell r="W410">
            <v>1.004124</v>
          </cell>
        </row>
        <row r="411">
          <cell r="E411" t="str">
            <v>20220909024 - 00</v>
          </cell>
          <cell r="F411" t="str">
            <v>청소초등학교 다목적강당, 다목적교실 내진성능평가용역</v>
          </cell>
          <cell r="G411">
            <v>44818</v>
          </cell>
          <cell r="H411">
            <v>44823</v>
          </cell>
          <cell r="L411">
            <v>38719000</v>
          </cell>
          <cell r="M411">
            <v>0.88</v>
          </cell>
          <cell r="P411">
            <v>34151000</v>
          </cell>
          <cell r="W411">
            <v>1.002297</v>
          </cell>
        </row>
        <row r="412">
          <cell r="E412" t="str">
            <v>20220903092 - 00</v>
          </cell>
          <cell r="F412" t="str">
            <v>㈜엘케이켐 공장 신축공사</v>
          </cell>
          <cell r="H412">
            <v>44823</v>
          </cell>
          <cell r="L412">
            <v>5820000</v>
          </cell>
          <cell r="M412">
            <v>0.88</v>
          </cell>
          <cell r="P412">
            <v>5141000</v>
          </cell>
          <cell r="W412">
            <v>1.0037700000000001</v>
          </cell>
        </row>
        <row r="413">
          <cell r="F413" t="str">
            <v>송도5동 행정복지센터 신축공사</v>
          </cell>
          <cell r="G413">
            <v>44823</v>
          </cell>
          <cell r="H413">
            <v>44824</v>
          </cell>
          <cell r="L413">
            <v>12000000</v>
          </cell>
          <cell r="M413">
            <v>0.88</v>
          </cell>
          <cell r="P413">
            <v>10584000</v>
          </cell>
          <cell r="W413">
            <v>1.0023</v>
          </cell>
        </row>
        <row r="414">
          <cell r="F414" t="str">
            <v xml:space="preserve">계양구 효성동 </v>
          </cell>
          <cell r="G414">
            <v>44824</v>
          </cell>
          <cell r="H414">
            <v>44824</v>
          </cell>
          <cell r="L414">
            <v>31812000</v>
          </cell>
          <cell r="M414">
            <v>0.88</v>
          </cell>
          <cell r="P414">
            <v>28086300</v>
          </cell>
          <cell r="W414">
            <v>1.003247</v>
          </cell>
          <cell r="Y414">
            <v>0.88285736000000004</v>
          </cell>
        </row>
        <row r="415">
          <cell r="E415" t="str">
            <v>세종시 입찰</v>
          </cell>
          <cell r="G415">
            <v>44824</v>
          </cell>
          <cell r="H415">
            <v>44824</v>
          </cell>
          <cell r="L415">
            <v>3000000</v>
          </cell>
          <cell r="M415">
            <v>0.88</v>
          </cell>
          <cell r="P415">
            <v>2648000</v>
          </cell>
          <cell r="W415">
            <v>1.0029999999999999</v>
          </cell>
        </row>
        <row r="416">
          <cell r="E416" t="str">
            <v xml:space="preserve">남동구 </v>
          </cell>
          <cell r="F416" t="str">
            <v>구월동 1548-1번지 관광호텔 신축공사</v>
          </cell>
          <cell r="G416">
            <v>44824</v>
          </cell>
          <cell r="H416">
            <v>44824</v>
          </cell>
          <cell r="L416">
            <v>27000000</v>
          </cell>
          <cell r="M416">
            <v>0.88</v>
          </cell>
          <cell r="P416">
            <v>23848000</v>
          </cell>
          <cell r="W416">
            <v>1.0037</v>
          </cell>
          <cell r="Y416">
            <v>21680000</v>
          </cell>
        </row>
        <row r="417">
          <cell r="F417" t="str">
            <v>천안 동부바이오일반산업단지 용수공급시설공사</v>
          </cell>
          <cell r="G417">
            <v>44824</v>
          </cell>
          <cell r="H417">
            <v>44824</v>
          </cell>
          <cell r="L417">
            <v>1067000</v>
          </cell>
        </row>
        <row r="418">
          <cell r="E418" t="str">
            <v xml:space="preserve">남동구 </v>
          </cell>
          <cell r="F418" t="str">
            <v>논현동 751-2번지 복합건축물 신축공사</v>
          </cell>
          <cell r="G418">
            <v>44824</v>
          </cell>
          <cell r="H418">
            <v>44824</v>
          </cell>
          <cell r="L418">
            <v>56065364</v>
          </cell>
          <cell r="M418">
            <v>0.88</v>
          </cell>
          <cell r="P418">
            <v>49459000</v>
          </cell>
          <cell r="W418">
            <v>1.0024770000000001</v>
          </cell>
        </row>
        <row r="419">
          <cell r="E419" t="str">
            <v xml:space="preserve">남동구 </v>
          </cell>
          <cell r="F419" t="str">
            <v>간석동 179-6번지 철거공사</v>
          </cell>
          <cell r="G419">
            <v>44824</v>
          </cell>
          <cell r="H419">
            <v>44824</v>
          </cell>
          <cell r="L419">
            <v>3600000</v>
          </cell>
          <cell r="M419">
            <v>0.88</v>
          </cell>
          <cell r="P419">
            <v>3175000</v>
          </cell>
          <cell r="W419">
            <v>1.0024770000000001</v>
          </cell>
        </row>
        <row r="420">
          <cell r="E420" t="str">
            <v xml:space="preserve">남동구 </v>
          </cell>
          <cell r="F420" t="str">
            <v>간석동 144-1 외 2필지 업무시설 신축공사</v>
          </cell>
          <cell r="G420">
            <v>44824</v>
          </cell>
          <cell r="H420">
            <v>44824</v>
          </cell>
          <cell r="L420">
            <v>9000000</v>
          </cell>
          <cell r="M420">
            <v>0.88</v>
          </cell>
          <cell r="P420">
            <v>7986000</v>
          </cell>
          <cell r="Y420">
            <v>7259999.9999999991</v>
          </cell>
        </row>
        <row r="421">
          <cell r="F421" t="str">
            <v xml:space="preserve">아산시 </v>
          </cell>
          <cell r="G421">
            <v>44824</v>
          </cell>
          <cell r="H421">
            <v>44824</v>
          </cell>
          <cell r="L421">
            <v>8580000</v>
          </cell>
          <cell r="M421">
            <v>0.88</v>
          </cell>
          <cell r="P421">
            <v>7571300</v>
          </cell>
          <cell r="W421">
            <v>1.002788</v>
          </cell>
          <cell r="Y421">
            <v>6882999.9999999991</v>
          </cell>
        </row>
        <row r="422">
          <cell r="F422" t="str">
            <v>주공4단지구역 주택재건축정비사업</v>
          </cell>
          <cell r="G422">
            <v>44824</v>
          </cell>
          <cell r="H422">
            <v>44824</v>
          </cell>
          <cell r="L422">
            <v>124070954</v>
          </cell>
        </row>
        <row r="423">
          <cell r="F423" t="str">
            <v>하나머티리얼즈(주) 아산사업장 2단지 신축공사</v>
          </cell>
          <cell r="G423">
            <v>44824</v>
          </cell>
          <cell r="H423">
            <v>44824</v>
          </cell>
          <cell r="L423">
            <v>184684495</v>
          </cell>
          <cell r="M423">
            <v>0.88</v>
          </cell>
          <cell r="P423">
            <v>163007900</v>
          </cell>
          <cell r="W423">
            <v>1.002988</v>
          </cell>
          <cell r="Y423">
            <v>148189000</v>
          </cell>
        </row>
        <row r="424">
          <cell r="E424" t="str">
            <v>20220909533-00  </v>
          </cell>
          <cell r="F424" t="str">
            <v>㈜엘케이켐 공장 신축공사 재공고</v>
          </cell>
          <cell r="G424">
            <v>44824</v>
          </cell>
          <cell r="H424">
            <v>44824</v>
          </cell>
          <cell r="L424">
            <v>5820000</v>
          </cell>
          <cell r="M424">
            <v>0.88</v>
          </cell>
          <cell r="P424">
            <v>5141000</v>
          </cell>
          <cell r="W424">
            <v>1.0037700000000001</v>
          </cell>
        </row>
        <row r="425">
          <cell r="E425" t="str">
            <v>20220912361 - 00</v>
          </cell>
          <cell r="F425" t="str">
            <v xml:space="preserve">계룡시 건설공사 안전점검 수행기관 지정 공고 </v>
          </cell>
          <cell r="H425">
            <v>44825</v>
          </cell>
          <cell r="L425">
            <v>3300000</v>
          </cell>
          <cell r="M425">
            <v>0.88</v>
          </cell>
          <cell r="P425">
            <v>2915000</v>
          </cell>
          <cell r="W425">
            <v>1.0037879999999999</v>
          </cell>
        </row>
        <row r="426">
          <cell r="E426" t="str">
            <v>2022-3006</v>
          </cell>
          <cell r="F426" t="str">
            <v>에드워드코리아 탕정 신공장(C4-A프로젝트)신축공사</v>
          </cell>
          <cell r="H426">
            <v>44825</v>
          </cell>
          <cell r="L426">
            <v>6600000</v>
          </cell>
          <cell r="M426">
            <v>0.88</v>
          </cell>
          <cell r="P426">
            <v>5824500</v>
          </cell>
          <cell r="W426">
            <v>1.00298</v>
          </cell>
        </row>
        <row r="427">
          <cell r="E427" t="str">
            <v>20220918541 - 00</v>
          </cell>
          <cell r="F427" t="str">
            <v>신흥초 외 29교(68개동) 제3종시설물 하반기 정기안전점검용역</v>
          </cell>
          <cell r="H427">
            <v>44830</v>
          </cell>
          <cell r="L427">
            <v>73183000</v>
          </cell>
          <cell r="M427">
            <v>0.88</v>
          </cell>
        </row>
        <row r="428">
          <cell r="E428" t="str">
            <v>20220918559 - 00</v>
          </cell>
          <cell r="F428" t="str">
            <v>인천국제고 외 24교(65개동) 제3종시설물 하반기 정기안전점검용역</v>
          </cell>
          <cell r="H428">
            <v>44830</v>
          </cell>
          <cell r="L428">
            <v>71995000</v>
          </cell>
          <cell r="M428">
            <v>0.88</v>
          </cell>
        </row>
        <row r="429">
          <cell r="E429" t="str">
            <v>20220915822 - 00</v>
          </cell>
          <cell r="F429" t="str">
            <v xml:space="preserve">만월중학교 교사동 정밀점검 용역 수의계약 견적제출 안내공고 </v>
          </cell>
          <cell r="H429">
            <v>44831</v>
          </cell>
          <cell r="L429">
            <v>14545000</v>
          </cell>
          <cell r="M429">
            <v>0.9</v>
          </cell>
          <cell r="P429">
            <v>13143000</v>
          </cell>
          <cell r="W429">
            <v>1.004</v>
          </cell>
          <cell r="Y429">
            <v>0.90360000000000007</v>
          </cell>
        </row>
        <row r="430">
          <cell r="E430" t="str">
            <v>20220919157 - 00</v>
          </cell>
          <cell r="F430" t="str">
            <v>두정동 1411번지 오피스텔 신축공사</v>
          </cell>
          <cell r="H430">
            <v>44833</v>
          </cell>
          <cell r="L430">
            <v>69064000</v>
          </cell>
          <cell r="M430">
            <v>0.88</v>
          </cell>
          <cell r="P430">
            <v>60847000</v>
          </cell>
          <cell r="W430">
            <v>1.0011776999999999</v>
          </cell>
        </row>
        <row r="431">
          <cell r="E431" t="str">
            <v>20220924254 - 00</v>
          </cell>
          <cell r="F431" t="str">
            <v xml:space="preserve">논산부창초등학교 교사동(나) 외 3개동 내진성능평가용역 </v>
          </cell>
          <cell r="H431">
            <v>44834</v>
          </cell>
          <cell r="L431">
            <v>62929000</v>
          </cell>
          <cell r="M431">
            <v>0.88</v>
          </cell>
          <cell r="P431">
            <v>55475600</v>
          </cell>
          <cell r="W431">
            <v>1.00177</v>
          </cell>
        </row>
        <row r="432">
          <cell r="E432" t="str">
            <v>20220924273 - 00</v>
          </cell>
          <cell r="F432" t="str">
            <v xml:space="preserve">양촌초등학교 주11동(교사동) 외 2개동 내진성능평가용역 </v>
          </cell>
          <cell r="H432">
            <v>44834</v>
          </cell>
          <cell r="L432">
            <v>49666000</v>
          </cell>
          <cell r="M432">
            <v>0.88</v>
          </cell>
          <cell r="P432">
            <v>43464000</v>
          </cell>
          <cell r="W432">
            <v>0.99447700000000006</v>
          </cell>
          <cell r="Y432">
            <v>0.87513976000000004</v>
          </cell>
        </row>
        <row r="433">
          <cell r="E433" t="str">
            <v>B220133 - 00</v>
          </cell>
          <cell r="F433" t="str">
            <v xml:space="preserve">시흥정왕 행복주택 및 어울림센터 정기안전점검 </v>
          </cell>
          <cell r="H433">
            <v>44838</v>
          </cell>
          <cell r="L433">
            <v>131489221</v>
          </cell>
        </row>
        <row r="434">
          <cell r="E434" t="str">
            <v>9235121-00</v>
          </cell>
          <cell r="F434" t="str">
            <v>경원선 덕계역 외 4개역 정밀안전점검 용역</v>
          </cell>
          <cell r="H434">
            <v>44838</v>
          </cell>
          <cell r="L434">
            <v>39099000</v>
          </cell>
          <cell r="M434">
            <v>0.88</v>
          </cell>
          <cell r="P434">
            <v>34260700</v>
          </cell>
          <cell r="W434">
            <v>0.99574399999999996</v>
          </cell>
          <cell r="Y434">
            <v>0</v>
          </cell>
        </row>
        <row r="435">
          <cell r="E435" t="str">
            <v>9235121-00</v>
          </cell>
          <cell r="F435" t="str">
            <v>경원선 덕계역 외 4개역 정밀안전점검 용역</v>
          </cell>
          <cell r="H435">
            <v>44838</v>
          </cell>
          <cell r="L435">
            <v>39099000</v>
          </cell>
          <cell r="M435">
            <v>0.88</v>
          </cell>
          <cell r="P435">
            <v>35400000</v>
          </cell>
          <cell r="Y435">
            <v>0</v>
          </cell>
        </row>
        <row r="436">
          <cell r="F436" t="str">
            <v>아산시 탕정지구 205, 1-1 근생/주택 신축공사</v>
          </cell>
          <cell r="H436">
            <v>44839</v>
          </cell>
          <cell r="L436">
            <v>8800000</v>
          </cell>
          <cell r="M436">
            <v>0.88</v>
          </cell>
          <cell r="P436">
            <v>7770400</v>
          </cell>
          <cell r="W436">
            <v>1.003477</v>
          </cell>
        </row>
        <row r="437">
          <cell r="F437" t="str">
            <v>아산시 둔포 국민체육센터 건립사업</v>
          </cell>
          <cell r="H437">
            <v>44839</v>
          </cell>
          <cell r="L437">
            <v>14000000</v>
          </cell>
          <cell r="M437">
            <v>0.88</v>
          </cell>
          <cell r="P437">
            <v>12355200</v>
          </cell>
          <cell r="W437">
            <v>1.002788</v>
          </cell>
        </row>
        <row r="438">
          <cell r="F438" t="str">
            <v xml:space="preserve">게양구 작전동 </v>
          </cell>
          <cell r="H438">
            <v>44839</v>
          </cell>
          <cell r="L438">
            <v>4400000</v>
          </cell>
          <cell r="M438">
            <v>0.88</v>
          </cell>
          <cell r="P438">
            <v>3883000</v>
          </cell>
          <cell r="W438">
            <v>1.002788</v>
          </cell>
        </row>
        <row r="439">
          <cell r="E439" t="str">
            <v>20220929782-00  </v>
          </cell>
          <cell r="F439" t="str">
            <v xml:space="preserve">안전점검 수행기관 지정 공고(인천세관 컨테이너 검색기 도입) </v>
          </cell>
          <cell r="G439">
            <v>44838</v>
          </cell>
          <cell r="H439">
            <v>44840</v>
          </cell>
          <cell r="L439">
            <v>5720000</v>
          </cell>
          <cell r="M439">
            <v>0.87744999999999995</v>
          </cell>
          <cell r="P439">
            <v>5434000</v>
          </cell>
          <cell r="W439">
            <v>1.0827</v>
          </cell>
        </row>
        <row r="440">
          <cell r="E440" t="str">
            <v>20220930141 - 00</v>
          </cell>
          <cell r="F440" t="str">
            <v xml:space="preserve">해미도서관 본관동 내진성능평가용역 </v>
          </cell>
          <cell r="G440">
            <v>44838</v>
          </cell>
          <cell r="H440">
            <v>44841</v>
          </cell>
          <cell r="L440">
            <v>30557000</v>
          </cell>
          <cell r="M440">
            <v>0.88</v>
          </cell>
          <cell r="P440">
            <v>28444500</v>
          </cell>
          <cell r="W440">
            <v>1.0578000000000001</v>
          </cell>
        </row>
        <row r="441">
          <cell r="E441" t="str">
            <v>B220133</v>
          </cell>
          <cell r="F441" t="str">
            <v>시흥정왕 행복주택 및 어울림센터 정기안전점검</v>
          </cell>
          <cell r="G441">
            <v>44841</v>
          </cell>
          <cell r="H441">
            <v>44841</v>
          </cell>
          <cell r="L441">
            <v>131489221</v>
          </cell>
          <cell r="M441">
            <v>0.88</v>
          </cell>
        </row>
        <row r="442">
          <cell r="E442" t="str">
            <v>20221000901 - 00</v>
          </cell>
          <cell r="F442" t="str">
            <v>제물포고 외 1교(2개동) 정밀안전점검용역</v>
          </cell>
          <cell r="G442">
            <v>44839</v>
          </cell>
          <cell r="H442">
            <v>44845</v>
          </cell>
          <cell r="L442">
            <v>16411000</v>
          </cell>
          <cell r="M442">
            <v>0.9</v>
          </cell>
          <cell r="P442">
            <v>14706600</v>
          </cell>
          <cell r="W442">
            <v>0.99570999999999998</v>
          </cell>
        </row>
        <row r="443">
          <cell r="E443" t="str">
            <v>20221001602 - 00</v>
          </cell>
          <cell r="F443" t="str">
            <v xml:space="preserve">연남초 외 1교(세종도원초) 내진성능평가 용역 </v>
          </cell>
          <cell r="G443">
            <v>44840</v>
          </cell>
          <cell r="H443">
            <v>44845</v>
          </cell>
          <cell r="L443">
            <v>46030000</v>
          </cell>
          <cell r="M443">
            <v>0.88</v>
          </cell>
          <cell r="P443">
            <v>40668000</v>
          </cell>
          <cell r="W443">
            <v>1.004</v>
          </cell>
        </row>
        <row r="444">
          <cell r="E444" t="str">
            <v>20221001634 - 00</v>
          </cell>
          <cell r="F444" t="str">
            <v xml:space="preserve">전의초 외 1교(연서초) 내진성능평가 용역 </v>
          </cell>
          <cell r="G444">
            <v>44840</v>
          </cell>
          <cell r="H444">
            <v>44845</v>
          </cell>
          <cell r="L444">
            <v>26250000</v>
          </cell>
          <cell r="M444">
            <v>0.88</v>
          </cell>
          <cell r="P444">
            <v>23001000</v>
          </cell>
          <cell r="W444">
            <v>0.99571100000000001</v>
          </cell>
        </row>
        <row r="445">
          <cell r="E445" t="str">
            <v xml:space="preserve">아산시 </v>
          </cell>
          <cell r="F445" t="str">
            <v>신인동 종교시설 신축공사</v>
          </cell>
          <cell r="G445">
            <v>44846</v>
          </cell>
          <cell r="H445">
            <v>44846</v>
          </cell>
          <cell r="L445">
            <v>4400000</v>
          </cell>
          <cell r="M445">
            <v>0.88</v>
          </cell>
          <cell r="P445">
            <v>3875800</v>
          </cell>
          <cell r="W445">
            <v>1.000788</v>
          </cell>
        </row>
        <row r="446">
          <cell r="E446" t="str">
            <v>20221003734 - 00</v>
          </cell>
          <cell r="F446" t="str">
            <v>천안시 문화동 주상복합 신축사업</v>
          </cell>
          <cell r="H446">
            <v>44847</v>
          </cell>
          <cell r="L446">
            <v>113684000</v>
          </cell>
          <cell r="M446">
            <v>0.88</v>
          </cell>
          <cell r="P446">
            <v>101822000</v>
          </cell>
          <cell r="W446">
            <v>1.0178</v>
          </cell>
        </row>
        <row r="447">
          <cell r="E447" t="str">
            <v>20221006071 - 00</v>
          </cell>
          <cell r="F447" t="str">
            <v>숭덕여고 교사1동 내진성능평가 용역 수의계약 견적제출 안내공고</v>
          </cell>
          <cell r="G447">
            <v>44841</v>
          </cell>
          <cell r="H447">
            <v>44848</v>
          </cell>
          <cell r="L447">
            <v>43949000</v>
          </cell>
          <cell r="M447">
            <v>0.88</v>
          </cell>
        </row>
        <row r="448">
          <cell r="E448" t="str">
            <v xml:space="preserve"> 20221005561 - 00</v>
          </cell>
          <cell r="F448" t="str">
            <v>예산중앙초등학교 3동교사 내진성능평가용역</v>
          </cell>
          <cell r="G448">
            <v>44845</v>
          </cell>
          <cell r="H448">
            <v>44848</v>
          </cell>
          <cell r="L448">
            <v>27565000</v>
          </cell>
          <cell r="M448">
            <v>0.88</v>
          </cell>
          <cell r="P448">
            <v>24261000</v>
          </cell>
          <cell r="W448">
            <v>1.000167</v>
          </cell>
        </row>
        <row r="449">
          <cell r="E449" t="str">
            <v>20221006749 - 00</v>
          </cell>
          <cell r="F449" t="str">
            <v xml:space="preserve">공주시 종합사회복지관 내진성능평가 용역 </v>
          </cell>
          <cell r="G449">
            <v>44845</v>
          </cell>
          <cell r="H449">
            <v>44848</v>
          </cell>
          <cell r="L449">
            <v>29070000</v>
          </cell>
          <cell r="M449">
            <v>0.88</v>
          </cell>
        </row>
        <row r="450">
          <cell r="E450" t="str">
            <v>20221007366 - 00</v>
          </cell>
          <cell r="F450" t="str">
            <v xml:space="preserve">소정초등학교 정밀안전진단 및 내진성능평가 용역 </v>
          </cell>
          <cell r="G450">
            <v>44846</v>
          </cell>
          <cell r="H450">
            <v>44848</v>
          </cell>
          <cell r="L450">
            <v>52030000</v>
          </cell>
          <cell r="M450">
            <v>0.88</v>
          </cell>
          <cell r="P450">
            <v>45862900</v>
          </cell>
          <cell r="W450">
            <v>1.0016700000000001</v>
          </cell>
          <cell r="Y450">
            <v>0.88146960000000008</v>
          </cell>
        </row>
        <row r="451">
          <cell r="E451" t="str">
            <v>20221009646 - 00</v>
          </cell>
          <cell r="F451" t="str">
            <v>세종국민체육센터 외 2교(조치원신봉초, 연봉초)내진성능평가 용역</v>
          </cell>
          <cell r="G451">
            <v>44847</v>
          </cell>
          <cell r="H451">
            <v>44851</v>
          </cell>
          <cell r="L451">
            <v>57530000</v>
          </cell>
          <cell r="M451">
            <v>0.88</v>
          </cell>
          <cell r="P451">
            <v>50662000</v>
          </cell>
          <cell r="W451">
            <v>1.0006999999999999</v>
          </cell>
        </row>
        <row r="452">
          <cell r="E452" t="str">
            <v>20221003933 - 00</v>
          </cell>
          <cell r="F452" t="str">
            <v xml:space="preserve">세종특별자치시교육청학생해양수련원외 1교(세종여고)내진성능평가 용역 </v>
          </cell>
          <cell r="G452">
            <v>44847</v>
          </cell>
          <cell r="H452">
            <v>44851</v>
          </cell>
          <cell r="L452">
            <v>59370000</v>
          </cell>
          <cell r="M452">
            <v>0.88</v>
          </cell>
          <cell r="P452">
            <v>52282200</v>
          </cell>
          <cell r="W452">
            <v>1.0006999999999999</v>
          </cell>
        </row>
        <row r="453">
          <cell r="E453" t="str">
            <v>20221010260 - 00</v>
          </cell>
          <cell r="F453" t="str">
            <v xml:space="preserve">(가칭)학생교육문화원 정밀안전진단 및 내진성능평가 용역 </v>
          </cell>
          <cell r="G453">
            <v>44848</v>
          </cell>
          <cell r="H453">
            <v>44852</v>
          </cell>
          <cell r="L453">
            <v>101090000</v>
          </cell>
          <cell r="M453">
            <v>0.88</v>
          </cell>
          <cell r="P453">
            <v>89063300</v>
          </cell>
          <cell r="W453">
            <v>1.0011699999999999</v>
          </cell>
        </row>
        <row r="454">
          <cell r="E454" t="str">
            <v>20221012687 - 00</v>
          </cell>
          <cell r="F454" t="str">
            <v xml:space="preserve">구항초등학교 교사동 및 갈산고등학교 다목적강당 내진성능평가용역 (긴급공고) </v>
          </cell>
          <cell r="G454">
            <v>44850</v>
          </cell>
          <cell r="H454">
            <v>44853</v>
          </cell>
          <cell r="L454">
            <v>68496000</v>
          </cell>
          <cell r="M454">
            <v>0.88</v>
          </cell>
          <cell r="P454">
            <v>60343000</v>
          </cell>
          <cell r="W454">
            <v>1.0011099999999999</v>
          </cell>
        </row>
        <row r="455">
          <cell r="E455" t="str">
            <v>20221006234 - 00</v>
          </cell>
          <cell r="F455" t="str">
            <v>주택건설공사 안전점검 수행기관 지정 공고[롯데캐슬 더 청당]</v>
          </cell>
          <cell r="H455">
            <v>44853</v>
          </cell>
          <cell r="L455">
            <v>170530200</v>
          </cell>
          <cell r="M455">
            <v>0.88</v>
          </cell>
          <cell r="P455">
            <v>150783000</v>
          </cell>
          <cell r="W455">
            <v>1.00478</v>
          </cell>
        </row>
        <row r="456">
          <cell r="E456" t="str">
            <v>20221011912 - 00</v>
          </cell>
          <cell r="F456" t="str">
            <v xml:space="preserve">2022학년도 건양중 내진성능평가(2동) 용역 수의계약 소액수의 견적 공고건 (긴급공고) </v>
          </cell>
          <cell r="G456">
            <v>44847</v>
          </cell>
          <cell r="H456">
            <v>44854</v>
          </cell>
          <cell r="L456">
            <v>31773000</v>
          </cell>
        </row>
        <row r="457">
          <cell r="E457" t="str">
            <v>2022-1686</v>
          </cell>
          <cell r="F457" t="str">
            <v>인천광역시 부평구 부평동 390-3 외 1필지</v>
          </cell>
          <cell r="G457">
            <v>44848</v>
          </cell>
          <cell r="H457">
            <v>44854</v>
          </cell>
          <cell r="L457">
            <v>12000000</v>
          </cell>
          <cell r="M457">
            <v>0.87744999999999995</v>
          </cell>
          <cell r="P457">
            <v>11558800</v>
          </cell>
          <cell r="W457">
            <v>1.0978000000000001</v>
          </cell>
        </row>
        <row r="458">
          <cell r="E458" t="str">
            <v>20221012832 - 00</v>
          </cell>
          <cell r="F458" t="str">
            <v>금당초등학교 교사동 내진성능평가용역 (긴급공고)</v>
          </cell>
          <cell r="G458">
            <v>44851</v>
          </cell>
          <cell r="H458">
            <v>44854</v>
          </cell>
          <cell r="L458">
            <v>37819000</v>
          </cell>
          <cell r="M458">
            <v>0.88</v>
          </cell>
          <cell r="P458">
            <v>33173600</v>
          </cell>
          <cell r="W458">
            <v>0.99678</v>
          </cell>
        </row>
        <row r="459">
          <cell r="E459" t="str">
            <v xml:space="preserve">계양구청 </v>
          </cell>
          <cell r="F459" t="str">
            <v>인천 계양구 서운동 234번지 근린생활 신축공사</v>
          </cell>
          <cell r="H459">
            <v>44854</v>
          </cell>
          <cell r="L459">
            <v>12000000</v>
          </cell>
          <cell r="M459">
            <v>0.88</v>
          </cell>
        </row>
        <row r="460">
          <cell r="E460" t="str">
            <v>20221014512 - 00</v>
          </cell>
          <cell r="F460" t="str">
            <v>2022년도 제3종시설물 실태조사 용역 (313개)</v>
          </cell>
          <cell r="H460">
            <v>44854</v>
          </cell>
          <cell r="L460">
            <v>67000000</v>
          </cell>
        </row>
        <row r="461">
          <cell r="E461" t="str">
            <v>아산시</v>
          </cell>
          <cell r="F461" t="str">
            <v>탕정 갈산리 486-1 근린생활시설 신축공사</v>
          </cell>
          <cell r="G461">
            <v>44854</v>
          </cell>
          <cell r="H461">
            <v>44855</v>
          </cell>
          <cell r="L461">
            <v>13500000</v>
          </cell>
          <cell r="M461">
            <v>0.88</v>
          </cell>
          <cell r="P461">
            <v>12474000</v>
          </cell>
          <cell r="W461">
            <v>1.05</v>
          </cell>
        </row>
        <row r="462">
          <cell r="E462" t="str">
            <v>20221018624 - 00</v>
          </cell>
          <cell r="F462" t="str">
            <v>인천문화예술회관 정밀안전진단 용역</v>
          </cell>
          <cell r="G462">
            <v>44853</v>
          </cell>
          <cell r="H462">
            <v>44858</v>
          </cell>
          <cell r="L462">
            <v>99018000</v>
          </cell>
          <cell r="M462">
            <v>0.88</v>
          </cell>
          <cell r="P462">
            <v>86855000</v>
          </cell>
          <cell r="W462">
            <v>0.99678</v>
          </cell>
        </row>
        <row r="463">
          <cell r="E463" t="str">
            <v>20221010058-00  </v>
          </cell>
          <cell r="F463" t="str">
            <v>주택건설공사 안전점검 수행기관 지정 공고 [천안시 두정동 공동주택(두정롯데)</v>
          </cell>
          <cell r="G463">
            <v>44854</v>
          </cell>
          <cell r="H463">
            <v>44858</v>
          </cell>
          <cell r="L463">
            <v>146250183</v>
          </cell>
          <cell r="M463">
            <v>0.88</v>
          </cell>
          <cell r="P463">
            <v>128850800</v>
          </cell>
          <cell r="W463">
            <v>1.0011699999999999</v>
          </cell>
        </row>
        <row r="464">
          <cell r="E464" t="str">
            <v>20221021065 - 00</v>
          </cell>
          <cell r="F464" t="str">
            <v>강남자원회수시설 건축물 정밀안전진단 용역(링크)</v>
          </cell>
          <cell r="H464">
            <v>44858</v>
          </cell>
          <cell r="L464">
            <v>188540000</v>
          </cell>
          <cell r="M464">
            <v>0.87744999999999995</v>
          </cell>
          <cell r="P464">
            <v>174367900</v>
          </cell>
          <cell r="W464">
            <v>1.054</v>
          </cell>
        </row>
        <row r="465">
          <cell r="E465" t="str">
            <v>20221021065 - 00</v>
          </cell>
          <cell r="F465" t="str">
            <v>강남자원회수시설 건축물 정밀안전진단 용역(일맥)</v>
          </cell>
          <cell r="H465">
            <v>44858</v>
          </cell>
          <cell r="L465">
            <v>188540000</v>
          </cell>
          <cell r="M465">
            <v>0.87744999999999995</v>
          </cell>
          <cell r="P465">
            <v>164509700</v>
          </cell>
          <cell r="W465">
            <v>0.99441000000000002</v>
          </cell>
        </row>
        <row r="466">
          <cell r="E466" t="str">
            <v>아산시</v>
          </cell>
          <cell r="F466" t="str">
            <v>㈜대한엔지니어링 공장 신축공사</v>
          </cell>
          <cell r="H466">
            <v>44858</v>
          </cell>
          <cell r="L466">
            <v>3432000</v>
          </cell>
          <cell r="M466">
            <v>0.88</v>
          </cell>
          <cell r="P466">
            <v>3092100</v>
          </cell>
          <cell r="W466">
            <v>1.024</v>
          </cell>
          <cell r="Y466">
            <v>2811000</v>
          </cell>
        </row>
        <row r="467">
          <cell r="E467" t="str">
            <v xml:space="preserve">LCH0150- 1 </v>
          </cell>
          <cell r="F467" t="str">
            <v>내진성능평가용역(6공구)(용-29))</v>
          </cell>
          <cell r="H467">
            <v>44858</v>
          </cell>
        </row>
        <row r="468">
          <cell r="F468" t="str">
            <v>내진성능평가용역(7공구)(용-30))</v>
          </cell>
          <cell r="H468">
            <v>44858</v>
          </cell>
          <cell r="L468">
            <v>104376000</v>
          </cell>
        </row>
        <row r="469">
          <cell r="E469" t="str">
            <v>20221020460 - 00</v>
          </cell>
          <cell r="F469" t="str">
            <v>구월여중 교사2옹 내진성능평가용역 수의계약 견적제출 안내공고</v>
          </cell>
          <cell r="H469">
            <v>44859</v>
          </cell>
          <cell r="I469" t="str">
            <v>10:00</v>
          </cell>
          <cell r="L469">
            <v>28722000</v>
          </cell>
          <cell r="M469">
            <v>0.88</v>
          </cell>
          <cell r="P469">
            <v>25899700</v>
          </cell>
          <cell r="W469">
            <v>1.0246999999999999</v>
          </cell>
        </row>
        <row r="470">
          <cell r="E470" t="str">
            <v xml:space="preserve">B220137 - 00 </v>
          </cell>
          <cell r="F470" t="str">
            <v xml:space="preserve">(건축)부천원종 A-1BL, A-2BL, C-1BL 아파트 건설공사 2공구 정기안전점검 </v>
          </cell>
          <cell r="H470">
            <v>44859</v>
          </cell>
          <cell r="I470" t="str">
            <v>20:30</v>
          </cell>
          <cell r="L470">
            <v>201239000</v>
          </cell>
          <cell r="P470">
            <v>167000000</v>
          </cell>
        </row>
        <row r="471">
          <cell r="E471" t="str">
            <v>20221011878 - 02</v>
          </cell>
          <cell r="F471" t="str">
            <v>2022학년도 건양고 내진성능평가(교사동 외 4개동) 소액수의 견적 공고 (긴급공고) (정정공고)</v>
          </cell>
          <cell r="G471">
            <v>44847</v>
          </cell>
          <cell r="H471">
            <v>44859</v>
          </cell>
          <cell r="L471">
            <v>94234000</v>
          </cell>
          <cell r="M471">
            <v>0.88</v>
          </cell>
          <cell r="P471">
            <v>82937600</v>
          </cell>
          <cell r="W471">
            <v>1.00014</v>
          </cell>
        </row>
        <row r="472">
          <cell r="E472" t="str">
            <v xml:space="preserve">20221017946 - 00 </v>
          </cell>
          <cell r="F472" t="str">
            <v xml:space="preserve">풀무농업고등기술학교 내진성능평가(3동) 용역 </v>
          </cell>
          <cell r="G472">
            <v>44852</v>
          </cell>
          <cell r="H472">
            <v>44859</v>
          </cell>
          <cell r="L472">
            <v>72084000</v>
          </cell>
          <cell r="M472">
            <v>0.88</v>
          </cell>
          <cell r="P472">
            <v>63059700</v>
          </cell>
          <cell r="W472">
            <v>0.99409999999999998</v>
          </cell>
        </row>
        <row r="473">
          <cell r="E473" t="str">
            <v>20221021585 - 00</v>
          </cell>
          <cell r="F473" t="str">
            <v>공주대학교 22년도 하반기 제3종 시설물 정기안전점검(1구역) 용역</v>
          </cell>
          <cell r="H473">
            <v>44859</v>
          </cell>
          <cell r="L473">
            <v>31160000</v>
          </cell>
        </row>
        <row r="474">
          <cell r="E474" t="str">
            <v>20221021622 - 00</v>
          </cell>
          <cell r="F474" t="str">
            <v xml:space="preserve">공주대학교 22년도 하반기 제3종 시설물 정기안전점검(2구역) 용역 </v>
          </cell>
          <cell r="H474">
            <v>44859</v>
          </cell>
          <cell r="L474">
            <v>32176000</v>
          </cell>
        </row>
        <row r="475">
          <cell r="E475" t="str">
            <v>20221013993 - 00</v>
          </cell>
          <cell r="F475" t="str">
            <v>주택건설공사 안전점검 수행기관 지정 공고[천안 일봉근린공원 비공원시설 1BL</v>
          </cell>
          <cell r="G475">
            <v>44858</v>
          </cell>
          <cell r="H475">
            <v>44860</v>
          </cell>
          <cell r="L475">
            <v>128992820</v>
          </cell>
          <cell r="M475">
            <v>0.88</v>
          </cell>
          <cell r="P475">
            <v>113729000</v>
          </cell>
          <cell r="W475">
            <v>1.001897</v>
          </cell>
        </row>
        <row r="476">
          <cell r="E476" t="str">
            <v>20221014015 - 00</v>
          </cell>
          <cell r="F476" t="str">
            <v>주택건설공사 안전점검 수행기관 지정 공고[천안 일봉근린공원 비공원시설 2BL</v>
          </cell>
          <cell r="G476">
            <v>44858</v>
          </cell>
          <cell r="H476">
            <v>44860</v>
          </cell>
          <cell r="L476">
            <v>200412480</v>
          </cell>
          <cell r="M476">
            <v>0.88</v>
          </cell>
          <cell r="P476">
            <v>177050000</v>
          </cell>
          <cell r="W476">
            <v>1.0038977</v>
          </cell>
        </row>
        <row r="477">
          <cell r="E477" t="str">
            <v>20221022359 - 00</v>
          </cell>
          <cell r="F477" t="str">
            <v xml:space="preserve">대산중학교 내진성능평가용역 소액수의 견적제출 공고 (긴급공고) </v>
          </cell>
          <cell r="H477">
            <v>44860</v>
          </cell>
          <cell r="L477">
            <v>49638000</v>
          </cell>
          <cell r="M477">
            <v>0.88</v>
          </cell>
          <cell r="P477">
            <v>43763500</v>
          </cell>
          <cell r="W477">
            <v>1.001878</v>
          </cell>
        </row>
        <row r="478">
          <cell r="E478" t="str">
            <v>20221022402 - 00</v>
          </cell>
          <cell r="F478" t="str">
            <v xml:space="preserve">천안초등학교 외 1교(천안신용초) 내진성능평가 용역 (긴급공고) </v>
          </cell>
          <cell r="H478">
            <v>44860</v>
          </cell>
          <cell r="L478">
            <v>87748000</v>
          </cell>
          <cell r="M478">
            <v>0.88</v>
          </cell>
          <cell r="P478">
            <v>77386000</v>
          </cell>
          <cell r="W478">
            <v>1.0021800000000001</v>
          </cell>
          <cell r="Y478">
            <v>0.8819184000000001</v>
          </cell>
        </row>
        <row r="479">
          <cell r="E479" t="str">
            <v>20221022343 - 00</v>
          </cell>
          <cell r="F479" t="str">
            <v xml:space="preserve">목천초등학교 외 1교(천안신촌초) 내진성능평가 용역 (긴급공고) </v>
          </cell>
          <cell r="H479">
            <v>44860</v>
          </cell>
          <cell r="L479">
            <v>89466000</v>
          </cell>
          <cell r="M479">
            <v>0.88</v>
          </cell>
          <cell r="P479">
            <v>79004000</v>
          </cell>
          <cell r="W479">
            <v>1.0034780000000001</v>
          </cell>
          <cell r="Y479">
            <v>0.88306064000000006</v>
          </cell>
        </row>
        <row r="480">
          <cell r="E480" t="str">
            <v>20221022252 - 00</v>
          </cell>
          <cell r="F480" t="str">
            <v>용곡초등학교 외 1교(직산초) 내진성능평가용역 (긴급공고</v>
          </cell>
          <cell r="H480">
            <v>44860</v>
          </cell>
          <cell r="L480">
            <v>86647000</v>
          </cell>
          <cell r="M480">
            <v>0.88</v>
          </cell>
          <cell r="P480">
            <v>76347000</v>
          </cell>
          <cell r="W480">
            <v>1.0012779999999999</v>
          </cell>
        </row>
        <row r="481">
          <cell r="E481" t="str">
            <v>20221022184 - 00</v>
          </cell>
          <cell r="F481" t="str">
            <v xml:space="preserve">행정초등학교 외 1교 내진성능평가용역 (긴급공고) </v>
          </cell>
          <cell r="H481">
            <v>44860</v>
          </cell>
          <cell r="L481">
            <v>69139000</v>
          </cell>
          <cell r="M481">
            <v>0.88</v>
          </cell>
          <cell r="P481">
            <v>60973000</v>
          </cell>
          <cell r="W481">
            <v>1.0021439999999999</v>
          </cell>
        </row>
        <row r="482">
          <cell r="F482" t="str">
            <v>인천광역시 계양구 작전동 공동주택 신축공사</v>
          </cell>
          <cell r="H482">
            <v>44860</v>
          </cell>
          <cell r="L482">
            <v>125107145</v>
          </cell>
          <cell r="M482">
            <v>0.87744999999999995</v>
          </cell>
          <cell r="P482">
            <v>110006600</v>
          </cell>
          <cell r="W482">
            <v>1.0021100000000001</v>
          </cell>
          <cell r="Y482">
            <v>100005999.99999999</v>
          </cell>
        </row>
        <row r="483">
          <cell r="F483" t="str">
            <v>아산시</v>
          </cell>
          <cell r="H483">
            <v>44860</v>
          </cell>
          <cell r="L483">
            <v>13200000</v>
          </cell>
          <cell r="M483">
            <v>0.88</v>
          </cell>
          <cell r="P483">
            <v>11640200</v>
          </cell>
          <cell r="W483">
            <v>1.0021100000000001</v>
          </cell>
          <cell r="Y483">
            <v>10582000</v>
          </cell>
        </row>
        <row r="484">
          <cell r="E484" t="str">
            <v>아산시</v>
          </cell>
          <cell r="F484" t="str">
            <v>아산시</v>
          </cell>
          <cell r="H484">
            <v>44860</v>
          </cell>
          <cell r="L484">
            <v>2640000</v>
          </cell>
          <cell r="M484">
            <v>0.88</v>
          </cell>
          <cell r="P484">
            <v>2327600</v>
          </cell>
          <cell r="W484">
            <v>1.0021100000000001</v>
          </cell>
          <cell r="Y484">
            <v>2116000</v>
          </cell>
        </row>
        <row r="485">
          <cell r="E485" t="str">
            <v>20221018470 - 00</v>
          </cell>
          <cell r="F485" t="str">
            <v xml:space="preserve">건설공사 안전점검 수행기관 지정공고(내포신도시 RH4-2BL) </v>
          </cell>
          <cell r="H485">
            <v>44862</v>
          </cell>
          <cell r="L485">
            <v>163891200</v>
          </cell>
          <cell r="M485">
            <v>0.88</v>
          </cell>
          <cell r="P485">
            <v>144560900</v>
          </cell>
          <cell r="W485">
            <v>1.00234</v>
          </cell>
        </row>
        <row r="486">
          <cell r="E486" t="str">
            <v>20221026983 - 00</v>
          </cell>
          <cell r="F486" t="str">
            <v xml:space="preserve">간석여중 교사동 및 교사급식동 내진성능평가용역 수의계약 견적제출 안내공고 </v>
          </cell>
          <cell r="H486">
            <v>44862</v>
          </cell>
          <cell r="L486">
            <v>60405000</v>
          </cell>
          <cell r="M486">
            <v>0.88</v>
          </cell>
          <cell r="P486">
            <v>58152000</v>
          </cell>
          <cell r="W486">
            <v>1.0939700000000001</v>
          </cell>
          <cell r="Y486">
            <v>0.96269360000000015</v>
          </cell>
        </row>
        <row r="487">
          <cell r="E487" t="str">
            <v>20221026968 - 00</v>
          </cell>
          <cell r="F487" t="str">
            <v xml:space="preserve">만수중 교사1동 및 교사2동 내진성능평가용역 수의계약 견적제출 안내공고 </v>
          </cell>
          <cell r="H487">
            <v>44862</v>
          </cell>
          <cell r="L487">
            <v>51528000</v>
          </cell>
          <cell r="M487">
            <v>0.88</v>
          </cell>
          <cell r="P487">
            <v>49606000</v>
          </cell>
          <cell r="W487">
            <v>1.0939700000000001</v>
          </cell>
        </row>
        <row r="488">
          <cell r="E488" t="str">
            <v>아산시</v>
          </cell>
          <cell r="F488" t="str">
            <v>배방읍 세교리 1549 근린생활시설 신축공사</v>
          </cell>
          <cell r="H488">
            <v>44862</v>
          </cell>
          <cell r="L488">
            <v>16720000</v>
          </cell>
          <cell r="M488">
            <v>0.88</v>
          </cell>
          <cell r="P488">
            <v>14745500</v>
          </cell>
          <cell r="W488">
            <v>1.00214</v>
          </cell>
          <cell r="Y488">
            <v>13404999.999999998</v>
          </cell>
        </row>
        <row r="489">
          <cell r="E489" t="str">
            <v>아산시</v>
          </cell>
          <cell r="F489" t="str">
            <v>배방읍 세교리 1550 근린생활시설 신축공사</v>
          </cell>
          <cell r="H489">
            <v>44862</v>
          </cell>
          <cell r="L489">
            <v>16720000</v>
          </cell>
          <cell r="M489">
            <v>0.88</v>
          </cell>
          <cell r="P489">
            <v>14773000</v>
          </cell>
          <cell r="W489">
            <v>1.0041</v>
          </cell>
          <cell r="Y489">
            <v>13429999.999999998</v>
          </cell>
        </row>
        <row r="490">
          <cell r="E490" t="str">
            <v>아산시</v>
          </cell>
          <cell r="F490" t="str">
            <v>온양농협 대규모점포(하나로마트) 신축공사</v>
          </cell>
          <cell r="H490">
            <v>44862</v>
          </cell>
          <cell r="L490">
            <v>34320000</v>
          </cell>
          <cell r="M490">
            <v>0.88</v>
          </cell>
          <cell r="P490">
            <v>30265400</v>
          </cell>
          <cell r="W490">
            <v>1.00214</v>
          </cell>
          <cell r="Y490">
            <v>27513999.999999996</v>
          </cell>
        </row>
        <row r="491">
          <cell r="E491" t="str">
            <v>20221015167 - 00</v>
          </cell>
          <cell r="F491" t="str">
            <v>작전동 선우아파트 재건축 정밀안전진단 용역</v>
          </cell>
          <cell r="G491">
            <v>44858</v>
          </cell>
          <cell r="H491">
            <v>44865</v>
          </cell>
          <cell r="L491">
            <v>133000000</v>
          </cell>
        </row>
        <row r="492">
          <cell r="E492" t="str">
            <v xml:space="preserve"> 20221025243 - 00</v>
          </cell>
          <cell r="F492" t="str">
            <v>[(주)노디너리 성거산업단지 공장사옥 신축</v>
          </cell>
          <cell r="H492">
            <v>44865</v>
          </cell>
          <cell r="L492">
            <v>11640000</v>
          </cell>
          <cell r="M492">
            <v>0.88</v>
          </cell>
          <cell r="P492">
            <v>10272000</v>
          </cell>
          <cell r="W492">
            <v>1.002788</v>
          </cell>
        </row>
        <row r="493">
          <cell r="E493" t="str">
            <v xml:space="preserve"> 	9235532-00 </v>
          </cell>
          <cell r="F493" t="str">
            <v xml:space="preserve">[기술자제한]경인선 도화역사 등 6동 정밀안전점검 및 내진성능평가 용역 </v>
          </cell>
          <cell r="G493">
            <v>44862</v>
          </cell>
          <cell r="H493">
            <v>44866</v>
          </cell>
          <cell r="L493">
            <v>101101000</v>
          </cell>
          <cell r="M493">
            <v>0.87744999999999995</v>
          </cell>
        </row>
        <row r="494">
          <cell r="E494" t="str">
            <v xml:space="preserve">9235541-00 </v>
          </cell>
          <cell r="F494" t="str">
            <v xml:space="preserve">기술자제한]경인선 구일역사 등 7동 정밀안전점검 및 내진성능평가 용역 </v>
          </cell>
          <cell r="H494">
            <v>44866</v>
          </cell>
          <cell r="L494">
            <v>87373000</v>
          </cell>
          <cell r="M494">
            <v>0.87744999999999995</v>
          </cell>
        </row>
        <row r="495">
          <cell r="E495" t="str">
            <v xml:space="preserve">9235528-00 </v>
          </cell>
          <cell r="F495" t="str">
            <v>[기술자제한]경인선 인천역사 등 7동 정밀안전점검 및 내진성능평가 용역</v>
          </cell>
          <cell r="H495">
            <v>44866</v>
          </cell>
          <cell r="L495">
            <v>98355400</v>
          </cell>
          <cell r="M495">
            <v>0.87744999999999995</v>
          </cell>
        </row>
        <row r="496">
          <cell r="E496" t="str">
            <v>20221008648 - 00</v>
          </cell>
          <cell r="F496" t="str">
            <v>2022년 하반기 제3종시설물 정기안전점검 용역648 - 00   (55개 건물)</v>
          </cell>
          <cell r="G496">
            <v>44865</v>
          </cell>
          <cell r="H496">
            <v>44867</v>
          </cell>
          <cell r="I496">
            <v>44867</v>
          </cell>
          <cell r="L496">
            <v>139476000</v>
          </cell>
          <cell r="M496">
            <v>0.88</v>
          </cell>
          <cell r="P496">
            <v>123324400</v>
          </cell>
          <cell r="W496">
            <v>1.0047699999999999</v>
          </cell>
        </row>
        <row r="497">
          <cell r="E497" t="str">
            <v>20221033248 - 00</v>
          </cell>
          <cell r="F497" t="str">
            <v xml:space="preserve">제주월드컵경기장 정밀안전진단용역(PQ 후 가격입찰) (긴급공고) </v>
          </cell>
          <cell r="H497">
            <v>44868</v>
          </cell>
        </row>
        <row r="498">
          <cell r="F498" t="str">
            <v xml:space="preserve"> 세종시 4-2생활권 복합4-2-2BL 도시형공장 신축공사</v>
          </cell>
          <cell r="H498">
            <v>44868</v>
          </cell>
          <cell r="L498">
            <v>12000000</v>
          </cell>
          <cell r="M498">
            <v>0.88</v>
          </cell>
          <cell r="P498">
            <v>10582000</v>
          </cell>
          <cell r="W498">
            <v>1.0021100000000001</v>
          </cell>
        </row>
        <row r="499">
          <cell r="F499" t="str">
            <v xml:space="preserve">강원 정선 마을 정비형 아파트 1공구 </v>
          </cell>
          <cell r="H499">
            <v>44869</v>
          </cell>
          <cell r="L499">
            <v>27824000</v>
          </cell>
          <cell r="M499">
            <v>0.88</v>
          </cell>
          <cell r="P499">
            <v>24171800</v>
          </cell>
          <cell r="W499">
            <v>0.98719999999999997</v>
          </cell>
          <cell r="Y499">
            <v>0.86873599999999995</v>
          </cell>
        </row>
        <row r="500">
          <cell r="E500" t="str">
            <v>20221034673 - 00</v>
          </cell>
          <cell r="F500" t="str">
            <v>`㈜지앤 천안공장 증축공사</v>
          </cell>
          <cell r="H500">
            <v>44872</v>
          </cell>
          <cell r="L500">
            <v>3880000</v>
          </cell>
          <cell r="M500">
            <v>0.88</v>
          </cell>
          <cell r="P500">
            <v>3427000</v>
          </cell>
          <cell r="W500">
            <v>1.003547</v>
          </cell>
        </row>
        <row r="501">
          <cell r="E501" t="str">
            <v>서구청</v>
          </cell>
          <cell r="F501" t="str">
            <v>인천 검단 하버시티 신축공사(검단신도시 27-1-2)</v>
          </cell>
          <cell r="H501">
            <v>44872</v>
          </cell>
          <cell r="L501">
            <v>13200000</v>
          </cell>
          <cell r="M501">
            <v>0.88</v>
          </cell>
          <cell r="P501">
            <v>11635800</v>
          </cell>
          <cell r="W501">
            <v>1.0017879999999999</v>
          </cell>
          <cell r="Y501">
            <v>10578000</v>
          </cell>
        </row>
        <row r="502">
          <cell r="E502">
            <v>222</v>
          </cell>
          <cell r="F502" t="str">
            <v>아산탕정지구 2-A13BL) 주택건설공사(금강 펜테리움)</v>
          </cell>
          <cell r="H502">
            <v>44873</v>
          </cell>
          <cell r="L502">
            <v>141135000</v>
          </cell>
          <cell r="M502">
            <v>0.88</v>
          </cell>
          <cell r="P502">
            <v>124668300</v>
          </cell>
          <cell r="W502">
            <v>1.0037799999999999</v>
          </cell>
          <cell r="Y502">
            <v>0.88332639999999996</v>
          </cell>
        </row>
        <row r="503">
          <cell r="E503" t="str">
            <v>홍성</v>
          </cell>
          <cell r="F503" t="str">
            <v xml:space="preserve">RM 14블럭 </v>
          </cell>
          <cell r="H503">
            <v>44873</v>
          </cell>
          <cell r="L503">
            <v>211487984</v>
          </cell>
          <cell r="M503">
            <v>0.87744999999999995</v>
          </cell>
          <cell r="P503">
            <v>186270000</v>
          </cell>
          <cell r="W503">
            <v>1.0037799999999999</v>
          </cell>
        </row>
        <row r="504">
          <cell r="E504" t="str">
            <v>홍성</v>
          </cell>
          <cell r="F504" t="str">
            <v xml:space="preserve">이편한세상 </v>
          </cell>
          <cell r="H504">
            <v>44873</v>
          </cell>
          <cell r="L504">
            <v>121028478</v>
          </cell>
          <cell r="M504">
            <v>0.87744999999999995</v>
          </cell>
          <cell r="P504">
            <v>106257000</v>
          </cell>
          <cell r="W504">
            <v>1.000578</v>
          </cell>
        </row>
        <row r="505">
          <cell r="E505" t="str">
            <v>서구청</v>
          </cell>
          <cell r="F505" t="str">
            <v>서구 석남동 지하주차장 건설공사</v>
          </cell>
          <cell r="H505">
            <v>44873</v>
          </cell>
          <cell r="L505">
            <v>14427000</v>
          </cell>
          <cell r="M505">
            <v>0.88</v>
          </cell>
          <cell r="P505">
            <v>12748000</v>
          </cell>
          <cell r="W505">
            <v>1.0041100000000001</v>
          </cell>
          <cell r="Y505">
            <v>11589090.909090908</v>
          </cell>
        </row>
        <row r="506">
          <cell r="E506" t="str">
            <v>부평구</v>
          </cell>
          <cell r="F506" t="str">
            <v>인천광역시 부평구 부평동 645-33번지 신축공사</v>
          </cell>
          <cell r="H506">
            <v>44874</v>
          </cell>
          <cell r="L506">
            <v>7000000</v>
          </cell>
          <cell r="M506">
            <v>0.88</v>
          </cell>
          <cell r="P506">
            <v>6185300</v>
          </cell>
          <cell r="W506">
            <v>1.0041100000000001</v>
          </cell>
          <cell r="Y506">
            <v>5623000</v>
          </cell>
        </row>
        <row r="507">
          <cell r="E507" t="str">
            <v xml:space="preserve">아산시 </v>
          </cell>
          <cell r="F507" t="str">
            <v>이녹스첨단소재 연구동 신축PJT</v>
          </cell>
          <cell r="H507">
            <v>44880</v>
          </cell>
          <cell r="L507">
            <v>6600000</v>
          </cell>
          <cell r="M507">
            <v>0.88</v>
          </cell>
          <cell r="P507">
            <v>5892700</v>
          </cell>
          <cell r="W507">
            <v>1.0145</v>
          </cell>
          <cell r="Y507">
            <v>5357000</v>
          </cell>
        </row>
        <row r="508">
          <cell r="E508" t="str">
            <v>20221106179 - 00</v>
          </cell>
          <cell r="F508" t="str">
            <v xml:space="preserve">여주시 수도사업소 정밀안전진단용역 (긴급공고)  </v>
          </cell>
          <cell r="H508">
            <v>44881</v>
          </cell>
          <cell r="L508" t="str">
            <v xml:space="preserve">
197,010,000 </v>
          </cell>
        </row>
        <row r="509">
          <cell r="E509" t="str">
            <v>계양구</v>
          </cell>
          <cell r="F509" t="str">
            <v xml:space="preserve">작전동 286-2번지 </v>
          </cell>
          <cell r="H509">
            <v>44882</v>
          </cell>
        </row>
        <row r="510">
          <cell r="E510" t="str">
            <v>20221117572 - 01</v>
          </cell>
          <cell r="F510" t="str">
            <v xml:space="preserve">대명중학교 본동(1동)및 특별교실동(2동) 내진성능평가용역 소액수의 견적공고 (정정공고) </v>
          </cell>
          <cell r="H510">
            <v>44883</v>
          </cell>
          <cell r="L510">
            <v>57073000</v>
          </cell>
          <cell r="M510">
            <v>0.88</v>
          </cell>
        </row>
        <row r="511">
          <cell r="E511" t="str">
            <v>세종시 입찰</v>
          </cell>
          <cell r="F511" t="str">
            <v>세종 전기 1공장 증축 공사</v>
          </cell>
          <cell r="H511">
            <v>44883</v>
          </cell>
          <cell r="L511">
            <v>118489625</v>
          </cell>
          <cell r="M511">
            <v>0.88</v>
          </cell>
          <cell r="P511">
            <v>104515000</v>
          </cell>
          <cell r="W511">
            <v>1.002345</v>
          </cell>
        </row>
        <row r="512">
          <cell r="E512" t="str">
            <v xml:space="preserve">남동구 </v>
          </cell>
          <cell r="F512" t="str">
            <v>간석동 3-9 외 1필지</v>
          </cell>
          <cell r="H512">
            <v>44883</v>
          </cell>
          <cell r="L512">
            <v>15000000</v>
          </cell>
          <cell r="M512">
            <v>0.88</v>
          </cell>
          <cell r="P512">
            <v>13230000</v>
          </cell>
          <cell r="W512">
            <v>1.002345</v>
          </cell>
        </row>
        <row r="513">
          <cell r="E513" t="str">
            <v xml:space="preserve">서구청 </v>
          </cell>
          <cell r="F513" t="str">
            <v>신현동 근린생활시설 신축공사</v>
          </cell>
          <cell r="H513">
            <v>44885</v>
          </cell>
          <cell r="L513">
            <v>3740000</v>
          </cell>
          <cell r="M513">
            <v>0.88</v>
          </cell>
          <cell r="P513">
            <v>3294500</v>
          </cell>
          <cell r="W513">
            <v>1.0011399999999999</v>
          </cell>
          <cell r="Y513">
            <v>2994999.9999999995</v>
          </cell>
        </row>
        <row r="514">
          <cell r="E514">
            <v>20221112935</v>
          </cell>
          <cell r="F514" t="str">
            <v>천안시 신부동 공동주택 신축공사(더샵 신부센트라)</v>
          </cell>
          <cell r="H514">
            <v>44886</v>
          </cell>
          <cell r="L514">
            <v>154501627</v>
          </cell>
          <cell r="M514">
            <v>0.88</v>
          </cell>
        </row>
        <row r="515">
          <cell r="E515" t="str">
            <v>세종시 입찰</v>
          </cell>
          <cell r="F515" t="str">
            <v xml:space="preserve"> 세종시 소담동 3-3생활권 C12-2BL 신축공사(부가세 별도)</v>
          </cell>
          <cell r="H515">
            <v>44886</v>
          </cell>
          <cell r="L515">
            <v>22500000</v>
          </cell>
          <cell r="M515">
            <v>0.87744999999999995</v>
          </cell>
          <cell r="P515">
            <v>19819600</v>
          </cell>
          <cell r="W515">
            <v>1.0038977</v>
          </cell>
        </row>
        <row r="516">
          <cell r="E516" t="str">
            <v>인천도시공사</v>
          </cell>
          <cell r="F516" t="str">
            <v xml:space="preserve"> 인천글로벌캠퍼스 교수아파트 증축사업 건설공사</v>
          </cell>
          <cell r="H516">
            <v>44887</v>
          </cell>
          <cell r="L516">
            <v>65175000</v>
          </cell>
          <cell r="M516">
            <v>0.88</v>
          </cell>
          <cell r="P516">
            <v>57488200</v>
          </cell>
          <cell r="W516">
            <v>1.002345</v>
          </cell>
          <cell r="Y516">
            <v>0.88206360000000006</v>
          </cell>
        </row>
        <row r="517">
          <cell r="E517" t="str">
            <v>세종시 입찰</v>
          </cell>
          <cell r="F517" t="str">
            <v>세종시 금남면 영대리 460-1번지 근린생활시설 신축공사 부가세 별도)</v>
          </cell>
          <cell r="H517">
            <v>44887</v>
          </cell>
          <cell r="L517">
            <v>3000000</v>
          </cell>
          <cell r="M517">
            <v>0.88</v>
          </cell>
        </row>
        <row r="518">
          <cell r="E518" t="str">
            <v>세종시 입찰</v>
          </cell>
          <cell r="F518" t="str">
            <v>세종시 금남면 호탄리 192번지 이도커피 신축공사</v>
          </cell>
          <cell r="H518">
            <v>44887</v>
          </cell>
          <cell r="L518">
            <v>2400000</v>
          </cell>
          <cell r="M518">
            <v>0.88</v>
          </cell>
        </row>
        <row r="519">
          <cell r="E519" t="str">
            <v xml:space="preserve">서구청 </v>
          </cell>
          <cell r="F519" t="str">
            <v>오류동 공장 신축공사(오류동 1644-8)</v>
          </cell>
          <cell r="H519">
            <v>44887</v>
          </cell>
          <cell r="L519">
            <v>9900000</v>
          </cell>
          <cell r="M519">
            <v>0.88</v>
          </cell>
          <cell r="P519">
            <v>8724100</v>
          </cell>
          <cell r="W519">
            <v>1.0014110000000001</v>
          </cell>
          <cell r="Y519">
            <v>7930999.9999999991</v>
          </cell>
        </row>
        <row r="520">
          <cell r="E520" t="str">
            <v xml:space="preserve">인천공항공사 </v>
          </cell>
          <cell r="F520" t="str">
            <v>정기안전점검 수행기관 모집 공고(긴급)</v>
          </cell>
          <cell r="H520">
            <v>44887</v>
          </cell>
        </row>
        <row r="521">
          <cell r="E521" t="str">
            <v xml:space="preserve">남동구 </v>
          </cell>
          <cell r="F521" t="str">
            <v>남촌동 618-8번지 록키 지식산업센터 신축공사</v>
          </cell>
          <cell r="H521">
            <v>44888</v>
          </cell>
          <cell r="L521">
            <v>2400000</v>
          </cell>
          <cell r="M521">
            <v>0.88</v>
          </cell>
          <cell r="P521">
            <v>2115000</v>
          </cell>
          <cell r="W521">
            <v>1.0013399999999999</v>
          </cell>
          <cell r="Y521">
            <v>0.88117919999999994</v>
          </cell>
        </row>
        <row r="522">
          <cell r="E522" t="str">
            <v>20221115961 - 00</v>
          </cell>
          <cell r="F522" t="str">
            <v>청당동 128-1번지 근린생활시설 신축공사</v>
          </cell>
          <cell r="H522">
            <v>44889</v>
          </cell>
          <cell r="L522">
            <v>5820000</v>
          </cell>
          <cell r="M522">
            <v>0.88</v>
          </cell>
          <cell r="P522">
            <v>5151200</v>
          </cell>
          <cell r="W522">
            <v>1.0057700000000001</v>
          </cell>
        </row>
        <row r="523">
          <cell r="E523" t="str">
            <v>인천광역시 경제자유구역청</v>
          </cell>
          <cell r="F523" t="str">
            <v>영종하늘도시 A26BL 제일풍경채 공동주택 신축공사</v>
          </cell>
          <cell r="H523">
            <v>44889</v>
          </cell>
          <cell r="L523">
            <v>195495646</v>
          </cell>
          <cell r="M523">
            <v>0.88</v>
          </cell>
          <cell r="P523">
            <v>172262800</v>
          </cell>
          <cell r="W523">
            <v>1.001317</v>
          </cell>
        </row>
        <row r="524">
          <cell r="E524" t="str">
            <v xml:space="preserve">남동구 </v>
          </cell>
          <cell r="F524" t="str">
            <v>서창동 732번지 종교시설 신축공사</v>
          </cell>
          <cell r="H524">
            <v>44889</v>
          </cell>
          <cell r="L524">
            <v>6800000</v>
          </cell>
          <cell r="M524">
            <v>0.88</v>
          </cell>
          <cell r="P524">
            <v>5999000</v>
          </cell>
          <cell r="W524">
            <v>1.0024</v>
          </cell>
          <cell r="Y524">
            <v>0.88211200000000001</v>
          </cell>
        </row>
        <row r="525">
          <cell r="E525" t="str">
            <v xml:space="preserve">보령 </v>
          </cell>
          <cell r="F525" t="str">
            <v>동대동 648-5번지 외 10필지 상의 제1종근린생활시설, 위험물저장 및 처리시설 신축공사</v>
          </cell>
          <cell r="H525">
            <v>44890</v>
          </cell>
          <cell r="L525">
            <v>9000000</v>
          </cell>
          <cell r="M525">
            <v>0.88</v>
          </cell>
          <cell r="P525">
            <v>7938600</v>
          </cell>
          <cell r="W525">
            <v>1.002345</v>
          </cell>
        </row>
        <row r="526">
          <cell r="E526" t="str">
            <v>세종시 입찰</v>
          </cell>
          <cell r="F526" t="str">
            <v>세종시 금남면 호탄리 192번지 이도커피 신축공사</v>
          </cell>
          <cell r="H526">
            <v>44887</v>
          </cell>
          <cell r="L526">
            <v>2400000</v>
          </cell>
          <cell r="M526">
            <v>0.88</v>
          </cell>
        </row>
        <row r="527">
          <cell r="E527" t="str">
            <v>국방과학연구소</v>
          </cell>
          <cell r="F527" t="str">
            <v>제5-2실험동 신축공사</v>
          </cell>
          <cell r="H527">
            <v>44890</v>
          </cell>
          <cell r="L527">
            <v>6000000</v>
          </cell>
          <cell r="M527">
            <v>0.88</v>
          </cell>
          <cell r="P527">
            <v>5292320</v>
          </cell>
          <cell r="W527">
            <v>1.002345</v>
          </cell>
          <cell r="Y527">
            <v>4811200</v>
          </cell>
        </row>
        <row r="528">
          <cell r="E528" t="str">
            <v>20221123645-00  </v>
          </cell>
          <cell r="F528" t="str">
            <v xml:space="preserve">보령대청아파트 </v>
          </cell>
          <cell r="H528">
            <v>44893</v>
          </cell>
          <cell r="L528">
            <v>77600000</v>
          </cell>
          <cell r="M528">
            <v>0.88</v>
          </cell>
          <cell r="P528">
            <v>68500400</v>
          </cell>
          <cell r="W528">
            <v>1.0031099999999999</v>
          </cell>
        </row>
        <row r="529">
          <cell r="E529" t="str">
            <v>세종시 입찰</v>
          </cell>
          <cell r="F529" t="str">
            <v>세종시 금남면 호탄리 192번지 이도커피 신축공사</v>
          </cell>
          <cell r="H529">
            <v>44887</v>
          </cell>
          <cell r="L529">
            <v>2400000</v>
          </cell>
          <cell r="M529">
            <v>0.88</v>
          </cell>
        </row>
        <row r="530">
          <cell r="E530" t="str">
            <v>천안시</v>
          </cell>
          <cell r="F530" t="str">
            <v>반도체급 불산 2공장 건축공사</v>
          </cell>
          <cell r="H530">
            <v>44894</v>
          </cell>
          <cell r="L530">
            <v>3686000</v>
          </cell>
        </row>
        <row r="531">
          <cell r="E531" t="str">
            <v xml:space="preserve">제 1 8 9 1 부 대 </v>
          </cell>
          <cell r="F531" t="str">
            <v>22년 내진성능평가 용역(4공구)</v>
          </cell>
          <cell r="H531">
            <v>44894</v>
          </cell>
          <cell r="L531">
            <v>117846000</v>
          </cell>
        </row>
        <row r="532">
          <cell r="F532" t="str">
            <v>22년 내진성능평가 용역 검증용역 (4공구)</v>
          </cell>
          <cell r="H532">
            <v>44889</v>
          </cell>
        </row>
        <row r="533">
          <cell r="E533" t="str">
            <v xml:space="preserve">북부교육지원청 </v>
          </cell>
          <cell r="F533" t="str">
            <v>삼산고 다목적강당 및 급식소 증축공사 (인천 부평구 영성중로 54) "의 건설공사 안전점검</v>
          </cell>
          <cell r="H533">
            <v>44894</v>
          </cell>
          <cell r="K533">
            <v>0</v>
          </cell>
        </row>
        <row r="534">
          <cell r="F534" t="str">
            <v>인천광역시 부평구 부평동 529-82외 1필지</v>
          </cell>
          <cell r="H534">
            <v>44894</v>
          </cell>
          <cell r="L534">
            <v>22033950</v>
          </cell>
          <cell r="M534">
            <v>0.88</v>
          </cell>
          <cell r="P534">
            <v>19425000</v>
          </cell>
          <cell r="W534">
            <v>1.001789</v>
          </cell>
        </row>
        <row r="535">
          <cell r="F535" t="str">
            <v>서산시 대산읍 대죽리 1212-3 외 2필지(현대오일뱅크 단지 내)</v>
          </cell>
          <cell r="H535">
            <v>44897</v>
          </cell>
          <cell r="L535">
            <v>7600000</v>
          </cell>
          <cell r="M535">
            <v>0.88</v>
          </cell>
          <cell r="P535">
            <v>6702000</v>
          </cell>
          <cell r="W535">
            <v>1.0021199999999999</v>
          </cell>
        </row>
        <row r="536">
          <cell r="E536" t="str">
            <v>20221136626 - 00</v>
          </cell>
          <cell r="F536" t="str">
            <v xml:space="preserve">건축분야 건설공사 안전점검 수행기관 지정 공고[HS 불당 더원 신축공사] </v>
          </cell>
          <cell r="H536">
            <v>44897</v>
          </cell>
          <cell r="L536">
            <v>212897764</v>
          </cell>
          <cell r="M536">
            <v>0.88</v>
          </cell>
          <cell r="P536">
            <v>187816000</v>
          </cell>
        </row>
        <row r="537">
          <cell r="E537" t="str">
            <v>20221205334 - 00</v>
          </cell>
          <cell r="F537" t="str">
            <v>건축분야 건설공사 안전점검 수행기관 지정 공고[천안시청소년복합커뮤니티센터 건립공사]</v>
          </cell>
          <cell r="H537">
            <v>44900</v>
          </cell>
          <cell r="I537" t="str">
            <v>12/13</v>
          </cell>
          <cell r="L537">
            <v>35987000</v>
          </cell>
          <cell r="M537">
            <v>0.88</v>
          </cell>
          <cell r="P537">
            <v>31766800</v>
          </cell>
          <cell r="W537">
            <v>1.0031000000000001</v>
          </cell>
        </row>
        <row r="538">
          <cell r="E538" t="str">
            <v>20221140171 - 00</v>
          </cell>
          <cell r="F538" t="str">
            <v xml:space="preserve">덕산복합문화체육센터 건립사업 안전점검 수행기관 지정용역 </v>
          </cell>
          <cell r="H538">
            <v>44896</v>
          </cell>
          <cell r="I538" t="str">
            <v>12/07</v>
          </cell>
          <cell r="L538">
            <v>3300000</v>
          </cell>
        </row>
        <row r="539">
          <cell r="E539" t="str">
            <v>20221210450 - 00</v>
          </cell>
          <cell r="F539" t="str">
            <v>주택건설공사 안전점검 수행기관 지정 공고[힐스테이트 천안역 스카이움/천안시 성정동 주상복합 신축공사</v>
          </cell>
          <cell r="H539">
            <v>44904</v>
          </cell>
          <cell r="I539" t="str">
            <v>12/19</v>
          </cell>
          <cell r="L539">
            <v>145614900</v>
          </cell>
          <cell r="M539">
            <v>0.88</v>
          </cell>
        </row>
        <row r="540">
          <cell r="E540" t="str">
            <v>서구청</v>
          </cell>
          <cell r="F540" t="str">
            <v>검단신도시 AA23블록 공동주택 신축공사</v>
          </cell>
          <cell r="H540">
            <v>44911</v>
          </cell>
          <cell r="I540">
            <v>44911</v>
          </cell>
          <cell r="L540">
            <v>160800000</v>
          </cell>
          <cell r="M540">
            <v>0.88</v>
          </cell>
          <cell r="P540">
            <v>141675000</v>
          </cell>
          <cell r="W540">
            <v>1.0012099999999999</v>
          </cell>
          <cell r="Y540">
            <v>0.88106479999999998</v>
          </cell>
        </row>
        <row r="541">
          <cell r="F541" t="str">
            <v>아산시 근생 및 의료시설 신축공사</v>
          </cell>
          <cell r="H541">
            <v>44907</v>
          </cell>
          <cell r="L541">
            <v>9900000</v>
          </cell>
          <cell r="M541">
            <v>0.88</v>
          </cell>
          <cell r="P541">
            <v>8927200</v>
          </cell>
          <cell r="W541">
            <v>1.0246999999999999</v>
          </cell>
          <cell r="X541">
            <v>8115600</v>
          </cell>
          <cell r="Y541">
            <v>811560</v>
          </cell>
        </row>
        <row r="542">
          <cell r="E542" t="str">
            <v>20221223001 - 00</v>
          </cell>
          <cell r="F542" t="str">
            <v>남천안현대서비스(주)자동차관련시설신축공사]</v>
          </cell>
          <cell r="H542">
            <v>44904</v>
          </cell>
          <cell r="I542" t="str">
            <v>12/19</v>
          </cell>
          <cell r="L542">
            <v>4656000</v>
          </cell>
          <cell r="M542">
            <v>0.88</v>
          </cell>
        </row>
        <row r="543">
          <cell r="E543" t="str">
            <v>20221228941 - 00</v>
          </cell>
          <cell r="F543" t="str">
            <v>보령 동대동 아파트 신축공사</v>
          </cell>
          <cell r="H543">
            <v>44923</v>
          </cell>
          <cell r="I543">
            <v>44923</v>
          </cell>
          <cell r="L543">
            <v>189704840</v>
          </cell>
          <cell r="M543">
            <v>0.88</v>
          </cell>
          <cell r="P543">
            <v>167330900</v>
          </cell>
          <cell r="W543">
            <v>1.00234</v>
          </cell>
          <cell r="Y543">
            <v>19401000</v>
          </cell>
        </row>
        <row r="544">
          <cell r="E544" t="str">
            <v xml:space="preserve">서구청 </v>
          </cell>
          <cell r="F544" t="str">
            <v>인천검단지구 디케프라자 신축공사(검단신도시 5-2-1)</v>
          </cell>
          <cell r="H544">
            <v>44911</v>
          </cell>
          <cell r="I544">
            <v>44911</v>
          </cell>
          <cell r="L544">
            <v>15840000</v>
          </cell>
          <cell r="M544">
            <v>0.88</v>
          </cell>
          <cell r="P544">
            <v>14248300</v>
          </cell>
          <cell r="W544">
            <v>1.0222</v>
          </cell>
          <cell r="X544">
            <v>12953000</v>
          </cell>
          <cell r="Y544">
            <v>1295300</v>
          </cell>
        </row>
        <row r="545">
          <cell r="E545" t="str">
            <v>20221225001 - 00</v>
          </cell>
          <cell r="F545" t="str">
            <v>갈산중학교 및 구산중학교 내진성능평가용역</v>
          </cell>
          <cell r="H545">
            <v>44915</v>
          </cell>
          <cell r="I545" t="str">
            <v>12/20</v>
          </cell>
          <cell r="L545">
            <v>68042000</v>
          </cell>
          <cell r="M545">
            <v>0.88</v>
          </cell>
          <cell r="P545">
            <v>63601400</v>
          </cell>
          <cell r="W545">
            <v>1.0622</v>
          </cell>
          <cell r="Y545">
            <v>0.93473600000000001</v>
          </cell>
        </row>
        <row r="546">
          <cell r="E546" t="str">
            <v>20221227511 - 00</v>
          </cell>
          <cell r="F546" t="str">
            <v>석모119안전센터 신축 건설공사 안전점검 수행기관 지정공고 (긴급공고)</v>
          </cell>
          <cell r="H546">
            <v>44914</v>
          </cell>
          <cell r="I546">
            <v>44916</v>
          </cell>
          <cell r="L546">
            <v>6402000</v>
          </cell>
          <cell r="M546">
            <v>0.87744999999999995</v>
          </cell>
        </row>
        <row r="547">
          <cell r="E547" t="str">
            <v>20221232841 - 00</v>
          </cell>
          <cell r="F547" t="str">
            <v xml:space="preserve">건축분야 건설공사 안전점검 수행기관 지정 공고[대전충남양돈농협 포크빌 통합사업] </v>
          </cell>
          <cell r="H547">
            <v>44918</v>
          </cell>
          <cell r="L547">
            <v>3880000</v>
          </cell>
          <cell r="M547">
            <v>0.88</v>
          </cell>
          <cell r="P547">
            <v>3421000</v>
          </cell>
          <cell r="W547">
            <v>1.00231</v>
          </cell>
        </row>
        <row r="548">
          <cell r="E548" t="str">
            <v xml:space="preserve">lh입찰 </v>
          </cell>
          <cell r="F548" t="str">
            <v xml:space="preserve">부천도당 및 인천사곡 행복주택 건설공사 정기안전점검 </v>
          </cell>
          <cell r="H548">
            <v>44909</v>
          </cell>
          <cell r="I548" t="str">
            <v>12/22</v>
          </cell>
          <cell r="L548">
            <v>257000000</v>
          </cell>
          <cell r="M548">
            <v>0.88</v>
          </cell>
          <cell r="P548">
            <v>257000000</v>
          </cell>
        </row>
        <row r="549">
          <cell r="E549" t="str">
            <v xml:space="preserve">인천시 </v>
          </cell>
          <cell r="F549" t="str">
            <v>영종하늘도시 A61BL 모아엘가 아파트 신축공사</v>
          </cell>
          <cell r="H549">
            <v>44921</v>
          </cell>
          <cell r="I549">
            <v>44921</v>
          </cell>
          <cell r="L549">
            <v>157297866</v>
          </cell>
          <cell r="M549">
            <v>0.88</v>
          </cell>
          <cell r="P549">
            <v>138589000</v>
          </cell>
          <cell r="W549">
            <v>1.0012110000000001</v>
          </cell>
          <cell r="X549">
            <v>125989999.99999999</v>
          </cell>
          <cell r="Y549">
            <v>12599000</v>
          </cell>
        </row>
        <row r="550">
          <cell r="E550" t="str">
            <v>부평구</v>
          </cell>
          <cell r="F550" t="str">
            <v>산곡동 369-481, 산곡3동 행정복지센터</v>
          </cell>
          <cell r="H550">
            <v>44924</v>
          </cell>
          <cell r="L550">
            <v>15000000</v>
          </cell>
          <cell r="M550">
            <v>0.87744999999999995</v>
          </cell>
          <cell r="P550">
            <v>13189000</v>
          </cell>
          <cell r="W550">
            <v>1.0021</v>
          </cell>
          <cell r="X550">
            <v>11989999.999999998</v>
          </cell>
          <cell r="Y550">
            <v>1198999.9999999998</v>
          </cell>
        </row>
        <row r="551">
          <cell r="E551" t="str">
            <v>20221242048 - 00</v>
          </cell>
          <cell r="F551" t="str">
            <v xml:space="preserve">대우재경로당 외 3개소 내진성능평가용역 </v>
          </cell>
          <cell r="H551">
            <v>44925</v>
          </cell>
          <cell r="I551" t="str">
            <v>12/30</v>
          </cell>
          <cell r="L551">
            <v>55472727</v>
          </cell>
          <cell r="M551">
            <v>0.88</v>
          </cell>
        </row>
        <row r="552">
          <cell r="E552" t="str">
            <v>20221242977 - 00</v>
          </cell>
          <cell r="F552" t="str">
            <v xml:space="preserve">건축분야 건설공사 안전점검 수행기관 지정 공고[대전충남양돈농협 포크빌 통합사업] </v>
          </cell>
          <cell r="H552">
            <v>44918</v>
          </cell>
          <cell r="I552">
            <v>44937</v>
          </cell>
          <cell r="L552">
            <v>3880000</v>
          </cell>
          <cell r="M552">
            <v>0.88</v>
          </cell>
          <cell r="P552">
            <v>3421000</v>
          </cell>
          <cell r="W552">
            <v>1.00231</v>
          </cell>
        </row>
        <row r="553">
          <cell r="E553" t="str">
            <v>20230103183 - 00</v>
          </cell>
          <cell r="F553" t="str">
            <v xml:space="preserve">외산초등학교 교사동 내진성능평가 용역 (긴급공고) </v>
          </cell>
          <cell r="H553">
            <v>44932</v>
          </cell>
          <cell r="I553" t="str">
            <v>1/11</v>
          </cell>
          <cell r="L553" t="str">
            <v xml:space="preserve">
57,585,000 </v>
          </cell>
        </row>
        <row r="554">
          <cell r="E554" t="str">
            <v>20230103102 - 00</v>
          </cell>
          <cell r="F554" t="str">
            <v xml:space="preserve">세도중학교 교사동 내진성능평가용역 </v>
          </cell>
          <cell r="H554">
            <v>44932</v>
          </cell>
          <cell r="I554" t="str">
            <v>1/11</v>
          </cell>
          <cell r="L554">
            <v>59778000</v>
          </cell>
          <cell r="P554">
            <v>0</v>
          </cell>
        </row>
        <row r="555">
          <cell r="L555">
            <v>3000000</v>
          </cell>
          <cell r="M555">
            <v>0.88</v>
          </cell>
          <cell r="W555">
            <v>1.0038</v>
          </cell>
          <cell r="X555">
            <v>93.473736809617591</v>
          </cell>
        </row>
        <row r="556">
          <cell r="P556">
            <v>0</v>
          </cell>
        </row>
        <row r="560">
          <cell r="P560">
            <v>2650000</v>
          </cell>
        </row>
        <row r="563">
          <cell r="P563">
            <v>12320</v>
          </cell>
        </row>
        <row r="564">
          <cell r="L564">
            <v>1159568333</v>
          </cell>
        </row>
        <row r="565">
          <cell r="L565">
            <v>36.700000000000003</v>
          </cell>
        </row>
        <row r="566">
          <cell r="L566">
            <v>70.3</v>
          </cell>
          <cell r="P566">
            <v>14300</v>
          </cell>
        </row>
        <row r="567">
          <cell r="L567">
            <v>12</v>
          </cell>
        </row>
        <row r="568">
          <cell r="L568">
            <v>30.8</v>
          </cell>
        </row>
        <row r="569">
          <cell r="L569">
            <v>69.599999999999994</v>
          </cell>
        </row>
        <row r="570">
          <cell r="L570">
            <v>43.6</v>
          </cell>
          <cell r="P570">
            <v>11603</v>
          </cell>
        </row>
        <row r="571">
          <cell r="L571">
            <v>16.100000000000001</v>
          </cell>
          <cell r="X571">
            <v>43</v>
          </cell>
        </row>
        <row r="572">
          <cell r="L572">
            <v>9.9</v>
          </cell>
          <cell r="P572">
            <v>4177674443</v>
          </cell>
          <cell r="X572">
            <v>20</v>
          </cell>
        </row>
        <row r="573">
          <cell r="L573">
            <v>11.5</v>
          </cell>
          <cell r="X573">
            <v>28.5</v>
          </cell>
        </row>
        <row r="574">
          <cell r="L574">
            <v>9</v>
          </cell>
          <cell r="X574">
            <v>91.5</v>
          </cell>
        </row>
        <row r="575">
          <cell r="L575">
            <v>18.7</v>
          </cell>
        </row>
        <row r="576">
          <cell r="L576">
            <v>18.7</v>
          </cell>
        </row>
        <row r="577">
          <cell r="L577">
            <v>7</v>
          </cell>
        </row>
        <row r="578">
          <cell r="L578">
            <v>31.2</v>
          </cell>
        </row>
        <row r="579">
          <cell r="L579">
            <v>95.6</v>
          </cell>
        </row>
        <row r="580">
          <cell r="L580">
            <v>12.3</v>
          </cell>
        </row>
        <row r="581">
          <cell r="L581">
            <v>14.3</v>
          </cell>
        </row>
        <row r="582">
          <cell r="L582" t="str">
            <v>20,6</v>
          </cell>
        </row>
        <row r="583">
          <cell r="L583" t="str">
            <v>11,6</v>
          </cell>
        </row>
        <row r="585">
          <cell r="L585">
            <v>507.29999999999995</v>
          </cell>
        </row>
        <row r="590">
          <cell r="K590">
            <v>2022.7</v>
          </cell>
          <cell r="L590">
            <v>2800000</v>
          </cell>
          <cell r="M590">
            <v>2800000</v>
          </cell>
        </row>
        <row r="591">
          <cell r="K591">
            <v>8</v>
          </cell>
          <cell r="L591">
            <v>2800000</v>
          </cell>
          <cell r="M591">
            <v>5600000</v>
          </cell>
        </row>
        <row r="592">
          <cell r="K592">
            <v>9</v>
          </cell>
          <cell r="L592">
            <v>2800000</v>
          </cell>
          <cell r="M592">
            <v>8400000</v>
          </cell>
        </row>
        <row r="593">
          <cell r="K593">
            <v>10</v>
          </cell>
          <cell r="L593">
            <v>2800000</v>
          </cell>
          <cell r="M593">
            <v>11200000</v>
          </cell>
        </row>
        <row r="594">
          <cell r="K594">
            <v>11</v>
          </cell>
          <cell r="L594">
            <v>4800000</v>
          </cell>
          <cell r="M594">
            <v>16000000</v>
          </cell>
        </row>
        <row r="595">
          <cell r="K595">
            <v>8</v>
          </cell>
          <cell r="L595">
            <v>29500000</v>
          </cell>
          <cell r="M595">
            <v>45500000</v>
          </cell>
        </row>
        <row r="596">
          <cell r="K596">
            <v>9</v>
          </cell>
          <cell r="L596">
            <v>20200000</v>
          </cell>
          <cell r="M596">
            <v>65700000</v>
          </cell>
        </row>
        <row r="601">
          <cell r="L601">
            <v>88.2</v>
          </cell>
        </row>
        <row r="602">
          <cell r="L602">
            <v>50</v>
          </cell>
        </row>
        <row r="604">
          <cell r="L604" t="str">
            <v>-</v>
          </cell>
        </row>
        <row r="613">
          <cell r="L613">
            <v>16</v>
          </cell>
        </row>
        <row r="616">
          <cell r="L616">
            <v>14</v>
          </cell>
        </row>
        <row r="618">
          <cell r="L618">
            <v>8.1999999999999993</v>
          </cell>
        </row>
        <row r="622">
          <cell r="L622">
            <v>88.2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/>
  <dimension ref="A1:B10"/>
  <sheetViews>
    <sheetView topLeftCell="A10" workbookViewId="0"/>
  </sheetViews>
  <sheetFormatPr defaultRowHeight="16.5"/>
  <sheetData>
    <row r="1" spans="1:2">
      <c r="A1" s="14">
        <v>43554</v>
      </c>
      <c r="B1" s="14">
        <v>43554</v>
      </c>
    </row>
    <row r="2" spans="1:2">
      <c r="A2" s="13" t="s">
        <v>29</v>
      </c>
      <c r="B2" s="13" t="s">
        <v>30</v>
      </c>
    </row>
    <row r="3" spans="1:2">
      <c r="A3" s="13" t="s">
        <v>31</v>
      </c>
      <c r="B3" s="13" t="s">
        <v>24</v>
      </c>
    </row>
    <row r="4" spans="1:2">
      <c r="A4" s="13" t="s">
        <v>32</v>
      </c>
      <c r="B4" s="13" t="s">
        <v>33</v>
      </c>
    </row>
    <row r="5" spans="1:2">
      <c r="A5" s="13" t="s">
        <v>34</v>
      </c>
      <c r="B5" s="13" t="s">
        <v>35</v>
      </c>
    </row>
    <row r="6" spans="1:2">
      <c r="A6" s="13" t="s">
        <v>36</v>
      </c>
      <c r="B6" s="13" t="s">
        <v>37</v>
      </c>
    </row>
    <row r="7" spans="1:2">
      <c r="A7" s="13" t="s">
        <v>38</v>
      </c>
      <c r="B7" s="13" t="s">
        <v>39</v>
      </c>
    </row>
    <row r="8" spans="1:2">
      <c r="A8" s="13" t="s">
        <v>40</v>
      </c>
      <c r="B8" s="13" t="s">
        <v>28</v>
      </c>
    </row>
    <row r="9" spans="1:2">
      <c r="A9" s="13" t="s">
        <v>41</v>
      </c>
      <c r="B9" s="13" t="s">
        <v>42</v>
      </c>
    </row>
    <row r="10" spans="1:2">
      <c r="A10" s="13" t="s">
        <v>43</v>
      </c>
      <c r="B10" s="13" t="s">
        <v>44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5" zoomScaleNormal="85" workbookViewId="0">
      <selection activeCell="H23" sqref="H23"/>
    </sheetView>
  </sheetViews>
  <sheetFormatPr defaultRowHeight="16.5"/>
  <sheetData/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B050"/>
    <pageSetUpPr fitToPage="1"/>
  </sheetPr>
  <dimension ref="A1:AN1339"/>
  <sheetViews>
    <sheetView tabSelected="1" topLeftCell="D1" zoomScale="85" zoomScaleNormal="85" workbookViewId="0">
      <pane ySplit="7" topLeftCell="A1035" activePane="bottomLeft" state="frozen"/>
      <selection activeCell="B1" sqref="B1"/>
      <selection pane="bottomLeft" activeCell="I1048" sqref="I1048"/>
    </sheetView>
  </sheetViews>
  <sheetFormatPr defaultColWidth="9" defaultRowHeight="17.25" customHeight="1"/>
  <cols>
    <col min="1" max="1" width="0" style="173" hidden="1" customWidth="1"/>
    <col min="2" max="2" width="2.75" style="2" customWidth="1"/>
    <col min="3" max="3" width="7.875" style="173" customWidth="1"/>
    <col min="4" max="4" width="6.25" style="173" customWidth="1"/>
    <col min="5" max="5" width="7.875" style="173" customWidth="1"/>
    <col min="6" max="6" width="11.875" style="2" customWidth="1"/>
    <col min="7" max="7" width="5" style="2" bestFit="1" customWidth="1"/>
    <col min="8" max="8" width="17.5" style="361" customWidth="1"/>
    <col min="9" max="9" width="68.5" style="173" customWidth="1"/>
    <col min="10" max="10" width="5.25" style="362" customWidth="1"/>
    <col min="11" max="11" width="11.125" style="362" customWidth="1"/>
    <col min="12" max="12" width="9.125" style="363" customWidth="1"/>
    <col min="13" max="13" width="7.25" style="364" hidden="1" customWidth="1"/>
    <col min="14" max="14" width="13" style="173" hidden="1" customWidth="1"/>
    <col min="15" max="15" width="14.5" style="369" customWidth="1"/>
    <col min="16" max="16" width="14.875" style="366" customWidth="1"/>
    <col min="17" max="17" width="3.625" style="173" customWidth="1"/>
    <col min="18" max="18" width="4.75" style="173" customWidth="1"/>
    <col min="19" max="19" width="18.75" style="173" customWidth="1"/>
    <col min="20" max="20" width="9" style="173" hidden="1" customWidth="1"/>
    <col min="21" max="21" width="11.375" style="173" hidden="1" customWidth="1"/>
    <col min="22" max="22" width="8.375" style="173" hidden="1" customWidth="1"/>
    <col min="23" max="23" width="16.125" style="173" hidden="1" customWidth="1"/>
    <col min="24" max="24" width="9.75" style="173" hidden="1" customWidth="1"/>
    <col min="25" max="25" width="5.5" style="173" customWidth="1"/>
    <col min="26" max="26" width="10.125" style="367" customWidth="1"/>
    <col min="27" max="27" width="14.75" style="367" customWidth="1"/>
    <col min="28" max="28" width="10.125" style="368" customWidth="1"/>
    <col min="29" max="29" width="12" style="365" customWidth="1"/>
    <col min="30" max="30" width="13.375" style="367" customWidth="1"/>
    <col min="31" max="31" width="29.125" style="173" customWidth="1"/>
    <col min="32" max="32" width="18.75" style="184" customWidth="1"/>
    <col min="33" max="35" width="13" style="173" customWidth="1"/>
    <col min="36" max="36" width="15.25" style="173" bestFit="1" customWidth="1"/>
    <col min="37" max="37" width="14.625" style="173" customWidth="1"/>
    <col min="38" max="38" width="18.25" style="173" customWidth="1"/>
    <col min="39" max="39" width="18.25" style="173" bestFit="1" customWidth="1"/>
    <col min="40" max="40" width="14.625" style="173" bestFit="1" customWidth="1"/>
    <col min="41" max="41" width="12.875" style="173" bestFit="1" customWidth="1"/>
    <col min="42" max="42" width="13.5" style="173" bestFit="1" customWidth="1"/>
    <col min="43" max="16384" width="9" style="173"/>
  </cols>
  <sheetData>
    <row r="1" spans="2:40" s="1" customFormat="1" ht="14.25" thickBot="1">
      <c r="B1" s="2"/>
      <c r="F1" s="2"/>
      <c r="G1" s="2"/>
      <c r="H1" s="5"/>
      <c r="J1" s="134"/>
      <c r="K1" s="134"/>
      <c r="L1" s="181"/>
      <c r="M1" s="4"/>
      <c r="O1" s="176"/>
      <c r="Z1" s="100"/>
      <c r="AA1" s="100"/>
      <c r="AB1" s="188"/>
      <c r="AC1" s="176"/>
      <c r="AD1" s="652" t="s">
        <v>1237</v>
      </c>
      <c r="AF1" s="652"/>
      <c r="AG1" s="650"/>
    </row>
    <row r="2" spans="2:40" s="1" customFormat="1" ht="27" thickBot="1">
      <c r="B2" s="2"/>
      <c r="C2" s="6" t="s">
        <v>11</v>
      </c>
      <c r="D2" s="6"/>
      <c r="E2" s="6"/>
      <c r="F2" s="177"/>
      <c r="G2" s="178"/>
      <c r="H2" s="2"/>
      <c r="I2" s="15"/>
      <c r="J2" s="134"/>
      <c r="K2" s="134"/>
      <c r="L2" s="181"/>
      <c r="M2" s="4"/>
      <c r="O2" s="175"/>
      <c r="S2" s="822">
        <f>SUM(S9,S12,S27,S62,S63,S94,S141,S220,S241,S260,S261,S338,S352,S375,S395,S407,S579,S582,S603,S606,S610,S619,S625,S659,S661,S662,S666,S724,S730,S759,S790,S804,S755,S832,S837,S889,S870,S903,S914:S915,S930,S920,S929,S947,S941)</f>
        <v>1214210660</v>
      </c>
      <c r="Z2" s="616">
        <f>SUM(S182,O334,S363,S401,S843,S993,S996)</f>
        <v>334141800</v>
      </c>
      <c r="AA2" s="640">
        <f>S2+Z2</f>
        <v>1548352460</v>
      </c>
      <c r="AB2" s="187"/>
      <c r="AC2" s="175"/>
      <c r="AD2" s="535" t="s">
        <v>1235</v>
      </c>
      <c r="AE2" s="27"/>
      <c r="AF2" s="535" t="s">
        <v>1311</v>
      </c>
    </row>
    <row r="3" spans="2:40" s="1" customFormat="1" ht="26.25">
      <c r="B3" s="2"/>
      <c r="C3" s="6"/>
      <c r="D3" s="6"/>
      <c r="E3" s="6"/>
      <c r="F3" s="177"/>
      <c r="G3" s="178"/>
      <c r="H3" s="2"/>
      <c r="I3" s="15"/>
      <c r="J3" s="134"/>
      <c r="K3" s="134"/>
      <c r="L3" s="181"/>
      <c r="M3" s="4"/>
      <c r="O3" s="175"/>
      <c r="S3" s="736"/>
      <c r="Z3" s="737"/>
      <c r="AA3" s="640"/>
      <c r="AB3" s="187"/>
      <c r="AC3" s="175"/>
      <c r="AD3" s="738" t="s">
        <v>1513</v>
      </c>
      <c r="AE3" s="739"/>
      <c r="AF3" s="650"/>
    </row>
    <row r="4" spans="2:40" s="1" customFormat="1" ht="14.25" thickBot="1">
      <c r="B4" s="2"/>
      <c r="C4" s="2">
        <v>1</v>
      </c>
      <c r="D4" s="2"/>
      <c r="E4" s="2"/>
      <c r="F4" s="2"/>
      <c r="G4" s="2"/>
      <c r="H4" s="2">
        <v>1</v>
      </c>
      <c r="I4" s="2">
        <v>2</v>
      </c>
      <c r="J4" s="134">
        <v>3</v>
      </c>
      <c r="K4" s="134"/>
      <c r="L4" s="2">
        <v>5</v>
      </c>
      <c r="M4" s="5">
        <v>6</v>
      </c>
      <c r="N4" s="2">
        <v>7</v>
      </c>
      <c r="O4" s="176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Z4" s="100"/>
      <c r="AA4" s="100"/>
      <c r="AB4" s="188"/>
      <c r="AC4" s="176"/>
      <c r="AD4" s="652" t="s">
        <v>1236</v>
      </c>
      <c r="AF4" s="652"/>
      <c r="AG4" s="650"/>
    </row>
    <row r="5" spans="2:40" s="203" customFormat="1" ht="14.25" thickBot="1">
      <c r="B5" s="224"/>
      <c r="C5" s="938" t="s">
        <v>2</v>
      </c>
      <c r="D5" s="938" t="s">
        <v>1475</v>
      </c>
      <c r="E5" s="938" t="s">
        <v>1476</v>
      </c>
      <c r="F5" s="941" t="s">
        <v>23</v>
      </c>
      <c r="G5" s="942"/>
      <c r="H5" s="947" t="s">
        <v>3</v>
      </c>
      <c r="I5" s="938" t="s">
        <v>1</v>
      </c>
      <c r="J5" s="940" t="s">
        <v>9</v>
      </c>
      <c r="K5" s="954"/>
      <c r="L5" s="954"/>
      <c r="M5" s="954"/>
      <c r="N5" s="954"/>
      <c r="O5" s="357" t="s">
        <v>4</v>
      </c>
      <c r="P5" s="934" t="s">
        <v>12</v>
      </c>
      <c r="Q5" s="195" t="s">
        <v>13</v>
      </c>
      <c r="R5" s="195"/>
      <c r="S5" s="938" t="s">
        <v>10</v>
      </c>
      <c r="T5" s="939"/>
      <c r="U5" s="939"/>
      <c r="V5" s="939"/>
      <c r="W5" s="939"/>
      <c r="X5" s="939"/>
      <c r="Y5" s="939"/>
      <c r="Z5" s="940"/>
      <c r="AA5" s="197"/>
      <c r="AB5" s="198"/>
      <c r="AC5" s="199"/>
      <c r="AD5" s="200"/>
      <c r="AE5" s="201"/>
      <c r="AF5" s="202"/>
    </row>
    <row r="6" spans="2:40" s="203" customFormat="1" ht="27" customHeight="1" thickBot="1">
      <c r="B6" s="224"/>
      <c r="C6" s="952"/>
      <c r="D6" s="952"/>
      <c r="E6" s="952"/>
      <c r="F6" s="943"/>
      <c r="G6" s="944"/>
      <c r="H6" s="948"/>
      <c r="I6" s="952"/>
      <c r="J6" s="955" t="s">
        <v>52</v>
      </c>
      <c r="K6" s="204"/>
      <c r="L6" s="201"/>
      <c r="M6" s="926" t="s">
        <v>8</v>
      </c>
      <c r="N6" s="926"/>
      <c r="O6" s="945" t="s">
        <v>0</v>
      </c>
      <c r="P6" s="935"/>
      <c r="Q6" s="926" t="s">
        <v>5</v>
      </c>
      <c r="R6" s="927"/>
      <c r="S6" s="930" t="s">
        <v>14</v>
      </c>
      <c r="T6" s="929" t="s">
        <v>49</v>
      </c>
      <c r="U6" s="928" t="s">
        <v>14</v>
      </c>
      <c r="V6" s="928" t="s">
        <v>15</v>
      </c>
      <c r="W6" s="928" t="s">
        <v>16</v>
      </c>
      <c r="X6" s="195" t="s">
        <v>45</v>
      </c>
      <c r="Y6" s="195" t="s">
        <v>46</v>
      </c>
      <c r="Z6" s="937" t="s">
        <v>50</v>
      </c>
      <c r="AA6" s="207" t="s">
        <v>606</v>
      </c>
      <c r="AB6" s="207" t="s">
        <v>313</v>
      </c>
      <c r="AC6" s="922" t="s">
        <v>312</v>
      </c>
      <c r="AD6" s="924" t="s">
        <v>627</v>
      </c>
      <c r="AE6" s="208"/>
      <c r="AF6" s="209"/>
      <c r="AJ6" s="921"/>
      <c r="AK6" s="210"/>
    </row>
    <row r="7" spans="2:40" s="203" customFormat="1" ht="17.100000000000001" customHeight="1" thickBot="1">
      <c r="B7" s="224"/>
      <c r="C7" s="953"/>
      <c r="D7" s="953"/>
      <c r="E7" s="953"/>
      <c r="F7" s="211" t="s">
        <v>310</v>
      </c>
      <c r="G7" s="212" t="s">
        <v>311</v>
      </c>
      <c r="H7" s="213" t="s">
        <v>864</v>
      </c>
      <c r="I7" s="953"/>
      <c r="J7" s="955"/>
      <c r="K7" s="214" t="s">
        <v>306</v>
      </c>
      <c r="L7" s="215" t="s">
        <v>307</v>
      </c>
      <c r="M7" s="216"/>
      <c r="N7" s="196"/>
      <c r="O7" s="946"/>
      <c r="P7" s="936"/>
      <c r="Q7" s="205" t="s">
        <v>6</v>
      </c>
      <c r="R7" s="206" t="s">
        <v>7</v>
      </c>
      <c r="S7" s="931"/>
      <c r="T7" s="929"/>
      <c r="U7" s="928"/>
      <c r="V7" s="928"/>
      <c r="W7" s="928"/>
      <c r="X7" s="195"/>
      <c r="Y7" s="195"/>
      <c r="Z7" s="937"/>
      <c r="AA7" s="217" t="s">
        <v>314</v>
      </c>
      <c r="AB7" s="218" t="s">
        <v>315</v>
      </c>
      <c r="AC7" s="923"/>
      <c r="AD7" s="925"/>
      <c r="AE7" s="219"/>
      <c r="AF7" s="209"/>
      <c r="AJ7" s="921"/>
      <c r="AK7" s="210"/>
    </row>
    <row r="8" spans="2:40" s="221" customFormat="1" ht="17.100000000000001" customHeight="1">
      <c r="B8" s="223">
        <v>1</v>
      </c>
      <c r="C8" s="375" t="s">
        <v>644</v>
      </c>
      <c r="D8" s="375"/>
      <c r="E8" s="375"/>
      <c r="F8" s="377" t="s">
        <v>304</v>
      </c>
      <c r="G8" s="377" t="s">
        <v>121</v>
      </c>
      <c r="H8" s="378" t="s">
        <v>305</v>
      </c>
      <c r="I8" s="379" t="s">
        <v>309</v>
      </c>
      <c r="J8" s="380"/>
      <c r="K8" s="380">
        <v>45301</v>
      </c>
      <c r="L8" s="381" t="s">
        <v>308</v>
      </c>
      <c r="M8" s="382"/>
      <c r="N8" s="383"/>
      <c r="O8" s="384">
        <v>32868000</v>
      </c>
      <c r="P8" s="385">
        <v>0.88</v>
      </c>
      <c r="Q8" s="379"/>
      <c r="R8" s="386"/>
      <c r="S8" s="387">
        <f t="shared" ref="S8:S9" si="0">CEILING(Z8*P8*O8,100)</f>
        <v>29187100</v>
      </c>
      <c r="T8" s="373"/>
      <c r="U8" s="379"/>
      <c r="V8" s="379"/>
      <c r="W8" s="379"/>
      <c r="X8" s="379"/>
      <c r="Y8" s="379"/>
      <c r="Z8" s="388">
        <v>1.0091000000000001</v>
      </c>
      <c r="AA8" s="370"/>
      <c r="AB8" s="371"/>
      <c r="AC8" s="372"/>
      <c r="AD8" s="376"/>
      <c r="AE8" s="373"/>
      <c r="AF8" s="220"/>
      <c r="AM8" s="221">
        <v>12815000</v>
      </c>
      <c r="AN8" s="221">
        <f>AM8*1.1</f>
        <v>14096500.000000002</v>
      </c>
    </row>
    <row r="9" spans="2:40" s="221" customFormat="1" ht="17.100000000000001" customHeight="1">
      <c r="B9" s="223"/>
      <c r="C9" s="375"/>
      <c r="D9" s="375"/>
      <c r="E9" s="375"/>
      <c r="F9" s="399" t="s">
        <v>632</v>
      </c>
      <c r="G9" s="399" t="s">
        <v>633</v>
      </c>
      <c r="H9" s="400" t="s">
        <v>652</v>
      </c>
      <c r="I9" s="401" t="s">
        <v>653</v>
      </c>
      <c r="J9" s="402">
        <v>45650</v>
      </c>
      <c r="K9" s="402">
        <v>45652</v>
      </c>
      <c r="L9" s="403"/>
      <c r="M9" s="404"/>
      <c r="N9" s="401"/>
      <c r="O9" s="405">
        <v>108861910</v>
      </c>
      <c r="P9" s="406">
        <v>0.88</v>
      </c>
      <c r="Q9" s="401"/>
      <c r="R9" s="407"/>
      <c r="S9" s="408">
        <f t="shared" si="0"/>
        <v>95913500</v>
      </c>
      <c r="T9" s="409"/>
      <c r="U9" s="401"/>
      <c r="V9" s="401"/>
      <c r="W9" s="401"/>
      <c r="X9" s="401"/>
      <c r="Y9" s="401"/>
      <c r="Z9" s="410">
        <v>1.0012000000000001</v>
      </c>
      <c r="AA9" s="370"/>
      <c r="AB9" s="371"/>
      <c r="AC9" s="372"/>
      <c r="AD9" s="398"/>
      <c r="AE9" s="373"/>
      <c r="AF9" s="220"/>
    </row>
    <row r="10" spans="2:40" s="221" customFormat="1" ht="17.100000000000001" customHeight="1">
      <c r="B10" s="223">
        <v>2</v>
      </c>
      <c r="C10" s="375"/>
      <c r="D10" s="375"/>
      <c r="E10" s="375"/>
      <c r="F10" s="171" t="s">
        <v>632</v>
      </c>
      <c r="G10" s="171" t="s">
        <v>633</v>
      </c>
      <c r="H10" s="179" t="s">
        <v>634</v>
      </c>
      <c r="I10" s="168" t="s">
        <v>635</v>
      </c>
      <c r="J10" s="182">
        <v>45657</v>
      </c>
      <c r="K10" s="182">
        <v>45298</v>
      </c>
      <c r="L10" s="183"/>
      <c r="M10" s="172"/>
      <c r="N10" s="3"/>
      <c r="O10" s="389">
        <v>12000000</v>
      </c>
      <c r="P10" s="170">
        <v>0.88</v>
      </c>
      <c r="Q10" s="3"/>
      <c r="R10" s="331"/>
      <c r="S10" s="387">
        <f>CEILING(Z10*P10*O10,100)</f>
        <v>10594900</v>
      </c>
      <c r="T10" s="373"/>
      <c r="U10" s="379"/>
      <c r="V10" s="379"/>
      <c r="W10" s="379"/>
      <c r="X10" s="379"/>
      <c r="Y10" s="379"/>
      <c r="Z10" s="388">
        <v>1.0033000000000001</v>
      </c>
      <c r="AA10" s="390"/>
      <c r="AB10" s="391"/>
      <c r="AC10" s="374"/>
      <c r="AD10" s="392"/>
      <c r="AE10" s="373"/>
      <c r="AF10" s="220"/>
    </row>
    <row r="11" spans="2:40" ht="17.25" customHeight="1">
      <c r="C11" s="3"/>
      <c r="D11" s="3"/>
      <c r="E11" s="3"/>
      <c r="F11" s="171" t="s">
        <v>632</v>
      </c>
      <c r="G11" s="171" t="s">
        <v>633</v>
      </c>
      <c r="H11" s="179" t="s">
        <v>636</v>
      </c>
      <c r="I11" s="168" t="s">
        <v>637</v>
      </c>
      <c r="J11" s="182">
        <v>45657</v>
      </c>
      <c r="K11" s="182">
        <v>45298</v>
      </c>
      <c r="L11" s="183"/>
      <c r="M11" s="172"/>
      <c r="N11" s="3"/>
      <c r="O11" s="389">
        <v>3000000</v>
      </c>
      <c r="P11" s="170">
        <v>0.88</v>
      </c>
      <c r="Q11" s="3"/>
      <c r="R11" s="331"/>
      <c r="S11" s="393">
        <f t="shared" ref="S11" si="1">CEILING(Z11*P11*O11,100)</f>
        <v>2649000</v>
      </c>
      <c r="T11" s="332"/>
      <c r="U11" s="3"/>
      <c r="V11" s="3"/>
      <c r="W11" s="3"/>
      <c r="X11" s="3"/>
      <c r="Y11" s="3"/>
      <c r="Z11" s="186">
        <v>1.0034000000000001</v>
      </c>
      <c r="AA11" s="330"/>
      <c r="AB11" s="360"/>
      <c r="AC11" s="394"/>
      <c r="AD11" s="174"/>
      <c r="AE11" s="3"/>
      <c r="AF11" s="395"/>
    </row>
    <row r="12" spans="2:40" ht="17.25" customHeight="1">
      <c r="C12" s="3"/>
      <c r="D12" s="3"/>
      <c r="E12" s="3"/>
      <c r="F12" s="399" t="s">
        <v>632</v>
      </c>
      <c r="G12" s="399" t="s">
        <v>633</v>
      </c>
      <c r="H12" s="449" t="s">
        <v>685</v>
      </c>
      <c r="I12" s="450" t="s">
        <v>638</v>
      </c>
      <c r="J12" s="402">
        <v>45659</v>
      </c>
      <c r="K12" s="402">
        <v>45666</v>
      </c>
      <c r="L12" s="403"/>
      <c r="M12" s="404"/>
      <c r="N12" s="401"/>
      <c r="O12" s="405">
        <v>8160000</v>
      </c>
      <c r="P12" s="406">
        <v>0.88</v>
      </c>
      <c r="Q12" s="401"/>
      <c r="R12" s="407"/>
      <c r="S12" s="451">
        <f>CEILING(Z12*P12*O12,100)</f>
        <v>7204500</v>
      </c>
      <c r="T12" s="409"/>
      <c r="U12" s="401"/>
      <c r="V12" s="401"/>
      <c r="W12" s="401"/>
      <c r="X12" s="401"/>
      <c r="Y12" s="401"/>
      <c r="Z12" s="410">
        <v>1.0033000000000001</v>
      </c>
      <c r="AA12" s="330"/>
      <c r="AB12" s="360"/>
      <c r="AC12" s="394"/>
      <c r="AD12" s="174"/>
      <c r="AE12" s="3"/>
      <c r="AF12" s="395"/>
    </row>
    <row r="13" spans="2:40" ht="17.25" customHeight="1">
      <c r="C13" s="3"/>
      <c r="D13" s="3"/>
      <c r="E13" s="3"/>
      <c r="F13" s="171" t="s">
        <v>632</v>
      </c>
      <c r="G13" s="171" t="s">
        <v>633</v>
      </c>
      <c r="H13" s="180" t="s">
        <v>640</v>
      </c>
      <c r="I13" s="3" t="s">
        <v>639</v>
      </c>
      <c r="J13" s="182">
        <v>45660</v>
      </c>
      <c r="K13" s="182">
        <v>45664</v>
      </c>
      <c r="L13" s="183"/>
      <c r="M13" s="172"/>
      <c r="N13" s="3"/>
      <c r="O13" s="396">
        <v>13600000</v>
      </c>
      <c r="P13" s="170">
        <v>0.88</v>
      </c>
      <c r="Q13" s="3"/>
      <c r="R13" s="331"/>
      <c r="S13" s="397">
        <v>12700600</v>
      </c>
      <c r="T13" s="332"/>
      <c r="U13" s="3"/>
      <c r="V13" s="3"/>
      <c r="W13" s="3"/>
      <c r="X13" s="3"/>
      <c r="Y13" s="3"/>
      <c r="Z13" s="186">
        <v>1.0033000000000001</v>
      </c>
      <c r="AA13" s="330"/>
      <c r="AB13" s="360"/>
      <c r="AC13" s="394"/>
      <c r="AD13" s="174"/>
      <c r="AE13" s="3"/>
      <c r="AF13" s="395"/>
    </row>
    <row r="14" spans="2:40" ht="17.25" customHeight="1">
      <c r="C14" s="3"/>
      <c r="D14" s="3"/>
      <c r="E14" s="3"/>
      <c r="F14" s="171" t="s">
        <v>304</v>
      </c>
      <c r="G14" s="171" t="s">
        <v>633</v>
      </c>
      <c r="H14" s="180" t="s">
        <v>642</v>
      </c>
      <c r="I14" s="3" t="s">
        <v>641</v>
      </c>
      <c r="J14" s="182">
        <v>45659</v>
      </c>
      <c r="K14" s="182">
        <v>45667</v>
      </c>
      <c r="L14" s="183"/>
      <c r="M14" s="172"/>
      <c r="N14" s="3"/>
      <c r="O14" s="396">
        <v>11200000</v>
      </c>
      <c r="P14" s="170">
        <v>0.88</v>
      </c>
      <c r="Q14" s="3"/>
      <c r="R14" s="331"/>
      <c r="S14" s="397">
        <v>9889000</v>
      </c>
      <c r="T14" s="332"/>
      <c r="U14" s="3"/>
      <c r="V14" s="3"/>
      <c r="W14" s="3"/>
      <c r="X14" s="3"/>
      <c r="Y14" s="3"/>
      <c r="Z14" s="186">
        <v>1.0033000000000001</v>
      </c>
      <c r="AA14" s="330"/>
      <c r="AB14" s="360"/>
      <c r="AC14" s="394"/>
      <c r="AD14" s="174"/>
      <c r="AE14" s="3"/>
      <c r="AF14" s="395"/>
    </row>
    <row r="15" spans="2:40" ht="17.25" customHeight="1">
      <c r="C15" s="3"/>
      <c r="D15" s="3"/>
      <c r="E15" s="3"/>
      <c r="F15" s="171" t="s">
        <v>304</v>
      </c>
      <c r="G15" s="171" t="s">
        <v>633</v>
      </c>
      <c r="H15" s="180" t="s">
        <v>642</v>
      </c>
      <c r="I15" s="3" t="s">
        <v>643</v>
      </c>
      <c r="J15" s="182">
        <v>45659</v>
      </c>
      <c r="K15" s="182">
        <v>45667</v>
      </c>
      <c r="L15" s="183"/>
      <c r="M15" s="172"/>
      <c r="N15" s="3"/>
      <c r="O15" s="396">
        <v>6600000</v>
      </c>
      <c r="P15" s="170">
        <v>0.88</v>
      </c>
      <c r="Q15" s="3"/>
      <c r="R15" s="331"/>
      <c r="S15" s="397">
        <v>5827250.0000000009</v>
      </c>
      <c r="T15" s="332"/>
      <c r="U15" s="3"/>
      <c r="V15" s="3"/>
      <c r="W15" s="3"/>
      <c r="X15" s="3"/>
      <c r="Y15" s="3"/>
      <c r="Z15" s="186">
        <v>1.0033000000000001</v>
      </c>
      <c r="AA15" s="330"/>
      <c r="AB15" s="360"/>
      <c r="AC15" s="394"/>
      <c r="AD15" s="174"/>
      <c r="AE15" s="3"/>
      <c r="AF15" s="395"/>
    </row>
    <row r="16" spans="2:40" ht="17.25" customHeight="1">
      <c r="C16" s="3"/>
      <c r="D16" s="3"/>
      <c r="E16" s="3"/>
      <c r="F16" s="171" t="s">
        <v>632</v>
      </c>
      <c r="G16" s="171" t="s">
        <v>121</v>
      </c>
      <c r="H16" s="180" t="s">
        <v>646</v>
      </c>
      <c r="I16" s="3" t="s">
        <v>645</v>
      </c>
      <c r="J16" s="182">
        <v>45659</v>
      </c>
      <c r="K16" s="182">
        <v>45664</v>
      </c>
      <c r="L16" s="183"/>
      <c r="M16" s="172"/>
      <c r="N16" s="3"/>
      <c r="O16" s="389">
        <v>32000000</v>
      </c>
      <c r="P16" s="170">
        <v>0.88</v>
      </c>
      <c r="Q16" s="3"/>
      <c r="R16" s="331"/>
      <c r="S16" s="387">
        <f>CEILING(Z16*P16*O16,100)</f>
        <v>28195000</v>
      </c>
      <c r="T16" s="332"/>
      <c r="U16" s="3"/>
      <c r="V16" s="3"/>
      <c r="W16" s="3"/>
      <c r="X16" s="3"/>
      <c r="Y16" s="3"/>
      <c r="Z16" s="186">
        <v>1.0012399999999999</v>
      </c>
      <c r="AA16" s="330"/>
      <c r="AB16" s="360"/>
      <c r="AC16" s="394"/>
      <c r="AD16" s="174"/>
      <c r="AE16" s="3"/>
      <c r="AF16" s="395"/>
    </row>
    <row r="17" spans="3:32" ht="17.25" customHeight="1">
      <c r="C17" s="3"/>
      <c r="D17" s="3"/>
      <c r="E17" s="3"/>
      <c r="F17" s="411" t="s">
        <v>632</v>
      </c>
      <c r="G17" s="411" t="s">
        <v>633</v>
      </c>
      <c r="H17" s="412" t="s">
        <v>648</v>
      </c>
      <c r="I17" s="438" t="s">
        <v>647</v>
      </c>
      <c r="J17" s="439">
        <v>45660</v>
      </c>
      <c r="K17" s="439">
        <v>45664</v>
      </c>
      <c r="L17" s="440"/>
      <c r="M17" s="441"/>
      <c r="N17" s="438"/>
      <c r="O17" s="442">
        <v>11400000</v>
      </c>
      <c r="P17" s="443">
        <v>0.88</v>
      </c>
      <c r="Q17" s="438"/>
      <c r="R17" s="444"/>
      <c r="S17" s="445">
        <f>CEILING(Z17*P17*O17,100)</f>
        <v>10065200</v>
      </c>
      <c r="T17" s="446"/>
      <c r="U17" s="438"/>
      <c r="V17" s="438"/>
      <c r="W17" s="438"/>
      <c r="X17" s="438"/>
      <c r="Y17" s="438"/>
      <c r="Z17" s="447">
        <v>1.0033000000000001</v>
      </c>
      <c r="AA17" s="330"/>
      <c r="AB17" s="360"/>
      <c r="AC17" s="394"/>
      <c r="AD17" s="174"/>
      <c r="AE17" s="3"/>
      <c r="AF17" s="395"/>
    </row>
    <row r="18" spans="3:32" ht="17.25" customHeight="1">
      <c r="C18" s="3"/>
      <c r="D18" s="3"/>
      <c r="E18" s="3"/>
      <c r="F18" s="171" t="s">
        <v>632</v>
      </c>
      <c r="G18" s="171" t="s">
        <v>633</v>
      </c>
      <c r="H18" s="180" t="s">
        <v>650</v>
      </c>
      <c r="I18" s="3" t="s">
        <v>649</v>
      </c>
      <c r="J18" s="182">
        <v>45660</v>
      </c>
      <c r="K18" s="182">
        <v>45667</v>
      </c>
      <c r="L18" s="183"/>
      <c r="M18" s="172"/>
      <c r="N18" s="3"/>
      <c r="O18" s="389">
        <v>12000000</v>
      </c>
      <c r="P18" s="170">
        <v>0.95</v>
      </c>
      <c r="Q18" s="3"/>
      <c r="R18" s="331"/>
      <c r="S18" s="359" t="s">
        <v>651</v>
      </c>
      <c r="T18" s="332"/>
      <c r="U18" s="3"/>
      <c r="V18" s="3"/>
      <c r="W18" s="3"/>
      <c r="X18" s="3"/>
      <c r="Y18" s="3"/>
      <c r="Z18" s="186"/>
      <c r="AA18" s="330"/>
      <c r="AB18" s="360"/>
      <c r="AC18" s="394"/>
      <c r="AD18" s="174"/>
      <c r="AE18" s="3"/>
      <c r="AF18" s="395"/>
    </row>
    <row r="19" spans="3:32" ht="17.25" customHeight="1">
      <c r="C19" s="416"/>
      <c r="D19" s="416"/>
      <c r="E19" s="416"/>
      <c r="F19" s="414" t="s">
        <v>656</v>
      </c>
      <c r="G19" s="414" t="s">
        <v>655</v>
      </c>
      <c r="H19" s="415" t="s">
        <v>654</v>
      </c>
      <c r="I19" s="416" t="s">
        <v>697</v>
      </c>
      <c r="J19" s="417"/>
      <c r="K19" s="417">
        <v>45665</v>
      </c>
      <c r="L19" s="418"/>
      <c r="M19" s="419"/>
      <c r="N19" s="416"/>
      <c r="O19" s="420">
        <v>612117000</v>
      </c>
      <c r="P19" s="421"/>
      <c r="Q19" s="416"/>
      <c r="R19" s="422"/>
      <c r="S19" s="437"/>
      <c r="T19" s="424"/>
      <c r="U19" s="416"/>
      <c r="V19" s="416"/>
      <c r="W19" s="416"/>
      <c r="X19" s="416"/>
      <c r="Y19" s="416"/>
      <c r="Z19" s="425"/>
      <c r="AA19" s="330"/>
      <c r="AB19" s="360"/>
      <c r="AC19" s="194"/>
      <c r="AD19" s="174"/>
      <c r="AE19" s="3"/>
    </row>
    <row r="20" spans="3:32" ht="17.25" customHeight="1">
      <c r="C20" s="416"/>
      <c r="D20" s="416"/>
      <c r="E20" s="416"/>
      <c r="F20" s="414" t="s">
        <v>656</v>
      </c>
      <c r="G20" s="414" t="s">
        <v>655</v>
      </c>
      <c r="H20" s="415" t="s">
        <v>654</v>
      </c>
      <c r="I20" s="416" t="s">
        <v>698</v>
      </c>
      <c r="J20" s="417"/>
      <c r="K20" s="417">
        <v>45666</v>
      </c>
      <c r="L20" s="418"/>
      <c r="M20" s="419"/>
      <c r="N20" s="416"/>
      <c r="O20" s="420">
        <v>612117000</v>
      </c>
      <c r="P20" s="421"/>
      <c r="Q20" s="416"/>
      <c r="R20" s="422"/>
      <c r="S20" s="437"/>
      <c r="T20" s="424"/>
      <c r="U20" s="416"/>
      <c r="V20" s="416"/>
      <c r="W20" s="416"/>
      <c r="X20" s="416"/>
      <c r="Y20" s="416"/>
      <c r="Z20" s="425"/>
      <c r="AA20" s="330"/>
      <c r="AB20" s="360"/>
      <c r="AC20" s="194"/>
      <c r="AD20" s="174"/>
      <c r="AE20" s="3"/>
    </row>
    <row r="21" spans="3:32" ht="17.25" customHeight="1">
      <c r="C21" s="3"/>
      <c r="D21" s="3"/>
      <c r="E21" s="3"/>
      <c r="F21" s="411" t="s">
        <v>304</v>
      </c>
      <c r="G21" s="411" t="s">
        <v>633</v>
      </c>
      <c r="H21" s="412" t="s">
        <v>642</v>
      </c>
      <c r="I21" s="438" t="s">
        <v>657</v>
      </c>
      <c r="J21" s="439">
        <v>45663</v>
      </c>
      <c r="K21" s="439">
        <v>45671</v>
      </c>
      <c r="L21" s="440"/>
      <c r="M21" s="441"/>
      <c r="N21" s="438"/>
      <c r="O21" s="465">
        <v>13200000</v>
      </c>
      <c r="P21" s="443">
        <v>0.88</v>
      </c>
      <c r="Q21" s="438"/>
      <c r="R21" s="444"/>
      <c r="S21" s="466">
        <v>11653400.000000002</v>
      </c>
      <c r="T21" s="446"/>
      <c r="U21" s="438"/>
      <c r="V21" s="438"/>
      <c r="W21" s="438"/>
      <c r="X21" s="438"/>
      <c r="Y21" s="438"/>
      <c r="Z21" s="447">
        <v>1.0033000000000001</v>
      </c>
      <c r="AA21" s="541"/>
      <c r="AB21" s="542"/>
      <c r="AC21" s="631">
        <v>11644105</v>
      </c>
      <c r="AD21" s="630">
        <f>S21-AC21</f>
        <v>9295.0000000018626</v>
      </c>
      <c r="AE21" s="3"/>
      <c r="AF21" s="395"/>
    </row>
    <row r="22" spans="3:32" ht="17.25" customHeight="1">
      <c r="C22" s="3"/>
      <c r="D22" s="3"/>
      <c r="E22" s="3"/>
      <c r="F22" s="171" t="s">
        <v>304</v>
      </c>
      <c r="G22" s="171" t="s">
        <v>633</v>
      </c>
      <c r="H22" s="180" t="s">
        <v>642</v>
      </c>
      <c r="I22" s="3" t="s">
        <v>658</v>
      </c>
      <c r="J22" s="182">
        <v>45663</v>
      </c>
      <c r="K22" s="182">
        <v>45671</v>
      </c>
      <c r="L22" s="183"/>
      <c r="M22" s="172"/>
      <c r="N22" s="3"/>
      <c r="O22" s="396">
        <v>7920000</v>
      </c>
      <c r="P22" s="170">
        <v>0.88</v>
      </c>
      <c r="Q22" s="3"/>
      <c r="R22" s="331"/>
      <c r="S22" s="397">
        <v>6992700.0000000009</v>
      </c>
      <c r="T22" s="332"/>
      <c r="U22" s="3"/>
      <c r="V22" s="3"/>
      <c r="W22" s="3"/>
      <c r="X22" s="3"/>
      <c r="Y22" s="3"/>
      <c r="Z22" s="186">
        <v>1.0033000000000001</v>
      </c>
      <c r="AA22" s="330"/>
      <c r="AB22" s="360"/>
      <c r="AC22" s="394">
        <v>7004540</v>
      </c>
      <c r="AD22" s="448">
        <f>S22-AC22</f>
        <v>-11839.999999999069</v>
      </c>
      <c r="AE22" s="3"/>
      <c r="AF22" s="395"/>
    </row>
    <row r="23" spans="3:32" ht="17.25" customHeight="1">
      <c r="C23" s="3"/>
      <c r="D23" s="3"/>
      <c r="E23" s="3"/>
      <c r="F23" s="411" t="s">
        <v>304</v>
      </c>
      <c r="G23" s="411" t="s">
        <v>633</v>
      </c>
      <c r="H23" s="412" t="s">
        <v>642</v>
      </c>
      <c r="I23" s="438" t="s">
        <v>659</v>
      </c>
      <c r="J23" s="439">
        <v>45663</v>
      </c>
      <c r="K23" s="439">
        <v>45671</v>
      </c>
      <c r="L23" s="440"/>
      <c r="M23" s="441"/>
      <c r="N23" s="438"/>
      <c r="O23" s="465">
        <v>19800000</v>
      </c>
      <c r="P23" s="443">
        <v>0.88</v>
      </c>
      <c r="Q23" s="438"/>
      <c r="R23" s="444"/>
      <c r="S23" s="466">
        <v>17481200</v>
      </c>
      <c r="T23" s="446"/>
      <c r="U23" s="438"/>
      <c r="V23" s="438"/>
      <c r="W23" s="438"/>
      <c r="X23" s="438"/>
      <c r="Y23" s="438"/>
      <c r="Z23" s="447">
        <v>1.0033000000000001</v>
      </c>
      <c r="AA23" s="330"/>
      <c r="AB23" s="360"/>
      <c r="AC23" s="394">
        <v>17461327</v>
      </c>
      <c r="AD23" s="448">
        <f>S23-AC23</f>
        <v>19873</v>
      </c>
      <c r="AE23" s="3"/>
      <c r="AF23" s="395"/>
    </row>
    <row r="24" spans="3:32" ht="17.25" customHeight="1">
      <c r="C24" s="3"/>
      <c r="D24" s="3"/>
      <c r="E24" s="3"/>
      <c r="F24" s="171" t="s">
        <v>661</v>
      </c>
      <c r="G24" s="171" t="s">
        <v>633</v>
      </c>
      <c r="H24" s="180" t="s">
        <v>662</v>
      </c>
      <c r="I24" s="3" t="s">
        <v>660</v>
      </c>
      <c r="J24" s="182">
        <v>45664</v>
      </c>
      <c r="K24" s="182">
        <v>45670</v>
      </c>
      <c r="L24" s="183"/>
      <c r="M24" s="172"/>
      <c r="N24" s="3"/>
      <c r="O24" s="389">
        <v>14400000</v>
      </c>
      <c r="P24" s="170">
        <v>0.88</v>
      </c>
      <c r="Q24" s="3"/>
      <c r="R24" s="331"/>
      <c r="S24" s="387">
        <f>CEILING(Z24*P24*O24,100)</f>
        <v>12713900</v>
      </c>
      <c r="T24" s="332"/>
      <c r="U24" s="3"/>
      <c r="V24" s="3"/>
      <c r="W24" s="3"/>
      <c r="X24" s="3"/>
      <c r="Y24" s="3"/>
      <c r="Z24" s="186">
        <v>1.0033000000000001</v>
      </c>
      <c r="AA24" s="330"/>
      <c r="AB24" s="360"/>
      <c r="AC24" s="394"/>
      <c r="AD24" s="174"/>
      <c r="AE24" s="3"/>
      <c r="AF24" s="395"/>
    </row>
    <row r="25" spans="3:32" ht="17.25" customHeight="1">
      <c r="C25" s="3"/>
      <c r="D25" s="3"/>
      <c r="E25" s="3"/>
      <c r="F25" s="171" t="s">
        <v>661</v>
      </c>
      <c r="G25" s="171" t="s">
        <v>633</v>
      </c>
      <c r="H25" s="180" t="s">
        <v>662</v>
      </c>
      <c r="I25" s="3" t="s">
        <v>663</v>
      </c>
      <c r="J25" s="182">
        <v>45665</v>
      </c>
      <c r="K25" s="182">
        <v>45671</v>
      </c>
      <c r="L25" s="183"/>
      <c r="M25" s="172"/>
      <c r="N25" s="3"/>
      <c r="O25" s="389">
        <v>9000000</v>
      </c>
      <c r="P25" s="170">
        <v>0.88</v>
      </c>
      <c r="Q25" s="3"/>
      <c r="R25" s="331"/>
      <c r="S25" s="387">
        <f>CEILING(Z25*P25*O25,100)</f>
        <v>7946200</v>
      </c>
      <c r="T25" s="332"/>
      <c r="U25" s="3"/>
      <c r="V25" s="3"/>
      <c r="W25" s="3"/>
      <c r="X25" s="3"/>
      <c r="Y25" s="3"/>
      <c r="Z25" s="186">
        <v>1.0033000000000001</v>
      </c>
      <c r="AA25" s="330"/>
      <c r="AB25" s="360"/>
      <c r="AC25" s="394"/>
      <c r="AD25" s="174"/>
      <c r="AE25" s="3"/>
      <c r="AF25" s="395"/>
    </row>
    <row r="26" spans="3:32" ht="17.25" customHeight="1">
      <c r="C26" s="3"/>
      <c r="D26" s="3"/>
      <c r="E26" s="3"/>
      <c r="F26" s="171" t="s">
        <v>304</v>
      </c>
      <c r="G26" s="171" t="s">
        <v>121</v>
      </c>
      <c r="H26" s="180" t="s">
        <v>665</v>
      </c>
      <c r="I26" s="3" t="s">
        <v>664</v>
      </c>
      <c r="J26" s="182">
        <v>45664</v>
      </c>
      <c r="K26" s="182">
        <v>45672</v>
      </c>
      <c r="L26" s="183"/>
      <c r="M26" s="172"/>
      <c r="N26" s="3"/>
      <c r="O26" s="389">
        <v>71600000</v>
      </c>
      <c r="P26" s="170">
        <v>0.88</v>
      </c>
      <c r="Q26" s="3"/>
      <c r="R26" s="331"/>
      <c r="S26" s="387">
        <f>CEILING(Z26*P26*O26,100)</f>
        <v>63085500</v>
      </c>
      <c r="T26" s="332"/>
      <c r="U26" s="3"/>
      <c r="V26" s="3"/>
      <c r="W26" s="3"/>
      <c r="X26" s="3"/>
      <c r="Y26" s="3"/>
      <c r="Z26" s="186">
        <v>1.0012300000000001</v>
      </c>
      <c r="AA26" s="330"/>
      <c r="AB26" s="360"/>
      <c r="AC26" s="394"/>
      <c r="AD26" s="174"/>
      <c r="AE26" s="3"/>
      <c r="AF26" s="395"/>
    </row>
    <row r="27" spans="3:32" ht="17.25" customHeight="1">
      <c r="C27" s="3"/>
      <c r="D27" s="3"/>
      <c r="E27" s="3"/>
      <c r="F27" s="399" t="s">
        <v>632</v>
      </c>
      <c r="G27" s="399" t="s">
        <v>633</v>
      </c>
      <c r="H27" s="400" t="s">
        <v>650</v>
      </c>
      <c r="I27" s="401" t="s">
        <v>666</v>
      </c>
      <c r="J27" s="402">
        <v>45664</v>
      </c>
      <c r="K27" s="402">
        <v>45670</v>
      </c>
      <c r="L27" s="403"/>
      <c r="M27" s="404"/>
      <c r="N27" s="401"/>
      <c r="O27" s="405">
        <v>8700000</v>
      </c>
      <c r="P27" s="406">
        <v>0.95</v>
      </c>
      <c r="Q27" s="401"/>
      <c r="R27" s="407"/>
      <c r="S27" s="454">
        <f>O27*P27</f>
        <v>8265000</v>
      </c>
      <c r="T27" s="409"/>
      <c r="U27" s="401"/>
      <c r="V27" s="401"/>
      <c r="W27" s="401"/>
      <c r="X27" s="401"/>
      <c r="Y27" s="401"/>
      <c r="Z27" s="410"/>
      <c r="AA27" s="330"/>
      <c r="AB27" s="360"/>
      <c r="AC27" s="394"/>
      <c r="AD27" s="174"/>
      <c r="AE27" s="3"/>
      <c r="AF27" s="395"/>
    </row>
    <row r="28" spans="3:32" ht="17.25" customHeight="1">
      <c r="C28" s="3"/>
      <c r="D28" s="3"/>
      <c r="E28" s="3"/>
      <c r="F28" s="171" t="s">
        <v>632</v>
      </c>
      <c r="G28" s="171" t="s">
        <v>633</v>
      </c>
      <c r="H28" s="180" t="s">
        <v>650</v>
      </c>
      <c r="I28" s="3" t="s">
        <v>667</v>
      </c>
      <c r="J28" s="182">
        <v>45664</v>
      </c>
      <c r="K28" s="182">
        <v>45670</v>
      </c>
      <c r="L28" s="183"/>
      <c r="M28" s="172"/>
      <c r="N28" s="3"/>
      <c r="O28" s="389">
        <v>85300000</v>
      </c>
      <c r="P28" s="170">
        <v>0.95</v>
      </c>
      <c r="Q28" s="3"/>
      <c r="R28" s="331"/>
      <c r="S28" s="359" t="s">
        <v>651</v>
      </c>
      <c r="T28" s="332"/>
      <c r="U28" s="3"/>
      <c r="V28" s="3"/>
      <c r="W28" s="3"/>
      <c r="X28" s="3"/>
      <c r="Y28" s="3"/>
      <c r="Z28" s="186"/>
      <c r="AA28" s="330"/>
      <c r="AB28" s="360"/>
      <c r="AC28" s="394"/>
      <c r="AD28" s="174"/>
      <c r="AE28" s="3"/>
      <c r="AF28" s="395"/>
    </row>
    <row r="29" spans="3:32" ht="17.25" customHeight="1">
      <c r="C29" s="3"/>
      <c r="D29" s="3"/>
      <c r="E29" s="3"/>
      <c r="F29" s="171" t="s">
        <v>632</v>
      </c>
      <c r="G29" s="171" t="s">
        <v>633</v>
      </c>
      <c r="H29" s="179" t="s">
        <v>636</v>
      </c>
      <c r="I29" s="168" t="s">
        <v>668</v>
      </c>
      <c r="J29" s="182">
        <v>45664</v>
      </c>
      <c r="K29" s="182">
        <v>45671</v>
      </c>
      <c r="L29" s="183"/>
      <c r="M29" s="172"/>
      <c r="N29" s="3"/>
      <c r="O29" s="389">
        <v>201243840</v>
      </c>
      <c r="P29" s="170">
        <v>0.88</v>
      </c>
      <c r="Q29" s="3"/>
      <c r="R29" s="331"/>
      <c r="S29" s="387">
        <f t="shared" ref="S29:S34" si="2">CEILING(Z29*P29*O29,100)</f>
        <v>177608200</v>
      </c>
      <c r="T29" s="332"/>
      <c r="U29" s="3"/>
      <c r="V29" s="3"/>
      <c r="W29" s="3"/>
      <c r="X29" s="3"/>
      <c r="Y29" s="3"/>
      <c r="Z29" s="186">
        <v>1.0028999999999999</v>
      </c>
      <c r="AA29" s="330"/>
      <c r="AB29" s="360"/>
      <c r="AC29" s="394"/>
      <c r="AD29" s="174"/>
      <c r="AE29" s="3"/>
      <c r="AF29" s="395"/>
    </row>
    <row r="30" spans="3:32" ht="17.25" customHeight="1">
      <c r="C30" s="3"/>
      <c r="D30" s="3"/>
      <c r="E30" s="3"/>
      <c r="F30" s="171" t="s">
        <v>632</v>
      </c>
      <c r="G30" s="171" t="s">
        <v>633</v>
      </c>
      <c r="H30" s="180" t="s">
        <v>670</v>
      </c>
      <c r="I30" s="3" t="s">
        <v>669</v>
      </c>
      <c r="J30" s="182">
        <v>45664</v>
      </c>
      <c r="K30" s="182">
        <v>45670</v>
      </c>
      <c r="L30" s="183"/>
      <c r="M30" s="172"/>
      <c r="N30" s="3"/>
      <c r="O30" s="396">
        <v>48500000</v>
      </c>
      <c r="P30" s="170">
        <v>0.88</v>
      </c>
      <c r="Q30" s="3"/>
      <c r="R30" s="331"/>
      <c r="S30" s="397">
        <f t="shared" si="2"/>
        <v>42820900</v>
      </c>
      <c r="T30" s="332"/>
      <c r="U30" s="3"/>
      <c r="V30" s="3"/>
      <c r="W30" s="3"/>
      <c r="X30" s="3"/>
      <c r="Y30" s="3"/>
      <c r="Z30" s="186">
        <v>1.0033000000000001</v>
      </c>
      <c r="AA30" s="330"/>
      <c r="AB30" s="360"/>
      <c r="AC30" s="394"/>
      <c r="AD30" s="174"/>
      <c r="AE30" s="3"/>
      <c r="AF30" s="395"/>
    </row>
    <row r="31" spans="3:32" ht="17.25" customHeight="1">
      <c r="C31" s="413" t="s">
        <v>676</v>
      </c>
      <c r="D31" s="413"/>
      <c r="E31" s="413"/>
      <c r="F31" s="414" t="s">
        <v>632</v>
      </c>
      <c r="G31" s="414" t="s">
        <v>633</v>
      </c>
      <c r="H31" s="415" t="s">
        <v>652</v>
      </c>
      <c r="I31" s="416" t="s">
        <v>671</v>
      </c>
      <c r="J31" s="417">
        <v>45665</v>
      </c>
      <c r="K31" s="417">
        <v>45666</v>
      </c>
      <c r="L31" s="418"/>
      <c r="M31" s="419"/>
      <c r="N31" s="416"/>
      <c r="O31" s="420">
        <v>1540000</v>
      </c>
      <c r="P31" s="421">
        <v>0.88</v>
      </c>
      <c r="Q31" s="416"/>
      <c r="R31" s="422"/>
      <c r="S31" s="423">
        <f t="shared" si="2"/>
        <v>0</v>
      </c>
      <c r="T31" s="424"/>
      <c r="U31" s="416"/>
      <c r="V31" s="416"/>
      <c r="W31" s="416"/>
      <c r="X31" s="416"/>
      <c r="Y31" s="416"/>
      <c r="Z31" s="425"/>
      <c r="AA31" s="330"/>
      <c r="AB31" s="360"/>
      <c r="AC31" s="194"/>
      <c r="AD31" s="174"/>
      <c r="AE31" s="3"/>
    </row>
    <row r="32" spans="3:32" ht="17.25" customHeight="1">
      <c r="C32" s="3"/>
      <c r="D32" s="3"/>
      <c r="E32" s="3"/>
      <c r="F32" s="411"/>
      <c r="G32" s="411" t="s">
        <v>674</v>
      </c>
      <c r="H32" s="412" t="s">
        <v>673</v>
      </c>
      <c r="I32" s="438" t="s">
        <v>672</v>
      </c>
      <c r="J32" s="439">
        <v>45666</v>
      </c>
      <c r="K32" s="439">
        <v>45671</v>
      </c>
      <c r="L32" s="440"/>
      <c r="M32" s="441"/>
      <c r="N32" s="438"/>
      <c r="O32" s="442">
        <v>92060000</v>
      </c>
      <c r="P32" s="443">
        <v>0.88</v>
      </c>
      <c r="Q32" s="438"/>
      <c r="R32" s="444"/>
      <c r="S32" s="445">
        <f t="shared" si="2"/>
        <v>81027400</v>
      </c>
      <c r="T32" s="446"/>
      <c r="U32" s="438"/>
      <c r="V32" s="438"/>
      <c r="W32" s="438"/>
      <c r="X32" s="438"/>
      <c r="Y32" s="438"/>
      <c r="Z32" s="447">
        <v>1.0001800000000001</v>
      </c>
      <c r="AA32" s="330"/>
      <c r="AB32" s="360"/>
      <c r="AC32" s="194"/>
      <c r="AD32" s="174"/>
      <c r="AE32" s="3"/>
    </row>
    <row r="33" spans="3:32" ht="17.25" customHeight="1">
      <c r="C33" s="3"/>
      <c r="D33" s="3"/>
      <c r="E33" s="3"/>
      <c r="F33" s="411"/>
      <c r="G33" s="411" t="s">
        <v>675</v>
      </c>
      <c r="H33" s="412" t="s">
        <v>673</v>
      </c>
      <c r="I33" s="438" t="s">
        <v>672</v>
      </c>
      <c r="J33" s="439">
        <v>45666</v>
      </c>
      <c r="K33" s="439">
        <v>45671</v>
      </c>
      <c r="L33" s="440"/>
      <c r="M33" s="441"/>
      <c r="N33" s="438"/>
      <c r="O33" s="442">
        <v>92060000</v>
      </c>
      <c r="P33" s="443">
        <v>0.88</v>
      </c>
      <c r="Q33" s="438"/>
      <c r="R33" s="444"/>
      <c r="S33" s="445">
        <v>79992000</v>
      </c>
      <c r="T33" s="446"/>
      <c r="U33" s="438"/>
      <c r="V33" s="438"/>
      <c r="W33" s="438"/>
      <c r="X33" s="438"/>
      <c r="Y33" s="438"/>
      <c r="Z33" s="638">
        <v>0.98740000000000006</v>
      </c>
      <c r="AA33" s="330"/>
      <c r="AB33" s="360"/>
      <c r="AC33" s="394"/>
      <c r="AD33" s="174"/>
      <c r="AE33" s="3"/>
      <c r="AF33" s="395"/>
    </row>
    <row r="34" spans="3:32" ht="17.25" customHeight="1">
      <c r="C34" s="3"/>
      <c r="D34" s="3"/>
      <c r="E34" s="3"/>
      <c r="F34" s="171"/>
      <c r="G34" s="171" t="s">
        <v>679</v>
      </c>
      <c r="H34" s="180" t="s">
        <v>678</v>
      </c>
      <c r="I34" s="3" t="s">
        <v>677</v>
      </c>
      <c r="J34" s="182">
        <v>45665</v>
      </c>
      <c r="K34" s="182">
        <v>45672</v>
      </c>
      <c r="L34" s="183"/>
      <c r="M34" s="172"/>
      <c r="N34" s="3"/>
      <c r="O34" s="389">
        <v>7040000</v>
      </c>
      <c r="P34" s="170"/>
      <c r="Q34" s="3"/>
      <c r="R34" s="331"/>
      <c r="S34" s="387">
        <f t="shared" si="2"/>
        <v>0</v>
      </c>
      <c r="T34" s="332"/>
      <c r="U34" s="3"/>
      <c r="V34" s="3"/>
      <c r="W34" s="3"/>
      <c r="X34" s="3"/>
      <c r="Y34" s="3"/>
      <c r="Z34" s="186"/>
      <c r="AA34" s="330"/>
      <c r="AB34" s="360"/>
      <c r="AC34" s="194"/>
      <c r="AD34" s="174"/>
      <c r="AE34" s="3"/>
    </row>
    <row r="35" spans="3:32" ht="17.25" customHeight="1">
      <c r="C35" s="3"/>
      <c r="D35" s="3"/>
      <c r="E35" s="3"/>
      <c r="F35" s="411" t="s">
        <v>304</v>
      </c>
      <c r="G35" s="411" t="s">
        <v>633</v>
      </c>
      <c r="H35" s="412" t="s">
        <v>642</v>
      </c>
      <c r="I35" s="438" t="s">
        <v>680</v>
      </c>
      <c r="J35" s="439">
        <v>45665</v>
      </c>
      <c r="K35" s="439">
        <v>45673</v>
      </c>
      <c r="L35" s="440"/>
      <c r="M35" s="441"/>
      <c r="N35" s="438"/>
      <c r="O35" s="465">
        <v>9240000</v>
      </c>
      <c r="P35" s="443">
        <v>0.88</v>
      </c>
      <c r="Q35" s="438"/>
      <c r="R35" s="444"/>
      <c r="S35" s="466">
        <v>8158040.0000000009</v>
      </c>
      <c r="T35" s="446"/>
      <c r="U35" s="438"/>
      <c r="V35" s="438"/>
      <c r="W35" s="438"/>
      <c r="X35" s="438"/>
      <c r="Y35" s="438"/>
      <c r="Z35" s="447">
        <v>1.0033000000000001</v>
      </c>
      <c r="AA35" s="541"/>
      <c r="AB35" s="542"/>
      <c r="AC35" s="631">
        <v>8165183</v>
      </c>
      <c r="AD35" s="639">
        <f>S35-AC35</f>
        <v>-7142.9999999990687</v>
      </c>
      <c r="AE35" s="3"/>
      <c r="AF35" s="395"/>
    </row>
    <row r="36" spans="3:32" ht="17.25" customHeight="1">
      <c r="C36" s="3"/>
      <c r="D36" s="3"/>
      <c r="E36" s="3"/>
      <c r="F36" s="411" t="s">
        <v>304</v>
      </c>
      <c r="G36" s="411" t="s">
        <v>633</v>
      </c>
      <c r="H36" s="412" t="s">
        <v>642</v>
      </c>
      <c r="I36" s="438" t="s">
        <v>681</v>
      </c>
      <c r="J36" s="439">
        <v>45665</v>
      </c>
      <c r="K36" s="439">
        <v>45673</v>
      </c>
      <c r="L36" s="440"/>
      <c r="M36" s="441"/>
      <c r="N36" s="438"/>
      <c r="O36" s="465">
        <v>13200000</v>
      </c>
      <c r="P36" s="443">
        <v>0.88</v>
      </c>
      <c r="Q36" s="438"/>
      <c r="R36" s="444"/>
      <c r="S36" s="466">
        <v>11653400.000000002</v>
      </c>
      <c r="T36" s="446"/>
      <c r="U36" s="438"/>
      <c r="V36" s="438"/>
      <c r="W36" s="438"/>
      <c r="X36" s="438"/>
      <c r="Y36" s="438"/>
      <c r="Z36" s="447">
        <v>1.0033000000000001</v>
      </c>
      <c r="AA36" s="541"/>
      <c r="AB36" s="542"/>
      <c r="AC36" s="631">
        <v>11643747</v>
      </c>
      <c r="AD36" s="639">
        <f>S36-AC36</f>
        <v>9653.0000000018626</v>
      </c>
      <c r="AE36" s="3"/>
      <c r="AF36" s="395"/>
    </row>
    <row r="37" spans="3:32" ht="17.25" customHeight="1">
      <c r="C37" s="3"/>
      <c r="D37" s="3"/>
      <c r="E37" s="3"/>
      <c r="F37" s="171" t="s">
        <v>304</v>
      </c>
      <c r="G37" s="171" t="s">
        <v>121</v>
      </c>
      <c r="H37" s="180" t="s">
        <v>665</v>
      </c>
      <c r="I37" s="3" t="s">
        <v>682</v>
      </c>
      <c r="J37" s="182">
        <v>45665</v>
      </c>
      <c r="K37" s="182">
        <v>45672</v>
      </c>
      <c r="L37" s="183"/>
      <c r="M37" s="172"/>
      <c r="N37" s="3"/>
      <c r="O37" s="389">
        <v>3000000</v>
      </c>
      <c r="P37" s="170">
        <v>0.88</v>
      </c>
      <c r="Q37" s="3"/>
      <c r="R37" s="331"/>
      <c r="S37" s="387">
        <f>CEILING(Z37*P37*O37,100)</f>
        <v>2645600</v>
      </c>
      <c r="T37" s="332"/>
      <c r="U37" s="3"/>
      <c r="V37" s="3"/>
      <c r="W37" s="3"/>
      <c r="X37" s="3"/>
      <c r="Y37" s="3"/>
      <c r="Z37" s="186">
        <v>1.0021</v>
      </c>
      <c r="AA37" s="330"/>
      <c r="AB37" s="360"/>
      <c r="AC37" s="394"/>
      <c r="AD37" s="174"/>
      <c r="AE37" s="3"/>
      <c r="AF37" s="395"/>
    </row>
    <row r="38" spans="3:32" ht="17.25" customHeight="1">
      <c r="C38" s="3"/>
      <c r="D38" s="3"/>
      <c r="E38" s="3"/>
      <c r="F38" s="171" t="s">
        <v>632</v>
      </c>
      <c r="G38" s="171" t="s">
        <v>633</v>
      </c>
      <c r="H38" s="180" t="s">
        <v>650</v>
      </c>
      <c r="I38" s="3" t="s">
        <v>683</v>
      </c>
      <c r="J38" s="182">
        <v>45665</v>
      </c>
      <c r="K38" s="182">
        <v>45672</v>
      </c>
      <c r="L38" s="183"/>
      <c r="M38" s="172"/>
      <c r="N38" s="3"/>
      <c r="O38" s="389">
        <v>1500000</v>
      </c>
      <c r="P38" s="170">
        <v>0.95</v>
      </c>
      <c r="Q38" s="3"/>
      <c r="R38" s="331"/>
      <c r="S38" s="359" t="s">
        <v>651</v>
      </c>
      <c r="T38" s="332"/>
      <c r="U38" s="3"/>
      <c r="V38" s="3"/>
      <c r="W38" s="3"/>
      <c r="X38" s="3"/>
      <c r="Y38" s="3"/>
      <c r="Z38" s="186"/>
      <c r="AA38" s="330"/>
      <c r="AB38" s="360"/>
      <c r="AC38" s="394"/>
      <c r="AD38" s="174"/>
      <c r="AE38" s="3"/>
      <c r="AF38" s="395"/>
    </row>
    <row r="39" spans="3:32" ht="17.25" customHeight="1">
      <c r="C39" s="3"/>
      <c r="D39" s="3"/>
      <c r="E39" s="3"/>
      <c r="F39" s="171" t="s">
        <v>632</v>
      </c>
      <c r="G39" s="171" t="s">
        <v>633</v>
      </c>
      <c r="H39" s="180" t="s">
        <v>685</v>
      </c>
      <c r="I39" s="3" t="s">
        <v>684</v>
      </c>
      <c r="J39" s="182">
        <v>45665</v>
      </c>
      <c r="K39" s="182">
        <v>45672</v>
      </c>
      <c r="L39" s="183"/>
      <c r="M39" s="172"/>
      <c r="N39" s="3"/>
      <c r="O39" s="389">
        <v>6800000</v>
      </c>
      <c r="P39" s="170">
        <v>0.88</v>
      </c>
      <c r="Q39" s="3"/>
      <c r="R39" s="331"/>
      <c r="S39" s="387">
        <f>CEILING(Z39*P39*O39,100)</f>
        <v>6003800</v>
      </c>
      <c r="T39" s="332"/>
      <c r="U39" s="3"/>
      <c r="V39" s="3"/>
      <c r="W39" s="3"/>
      <c r="X39" s="3"/>
      <c r="Y39" s="3"/>
      <c r="Z39" s="186">
        <v>1.0033000000000001</v>
      </c>
      <c r="AA39" s="330"/>
      <c r="AB39" s="360"/>
      <c r="AC39" s="394"/>
      <c r="AD39" s="174"/>
      <c r="AE39" s="3"/>
      <c r="AF39" s="395"/>
    </row>
    <row r="40" spans="3:32" ht="17.25" customHeight="1">
      <c r="C40" s="3"/>
      <c r="D40" s="3"/>
      <c r="E40" s="3"/>
      <c r="F40" s="171" t="s">
        <v>632</v>
      </c>
      <c r="G40" s="171" t="s">
        <v>633</v>
      </c>
      <c r="H40" s="180" t="s">
        <v>670</v>
      </c>
      <c r="I40" s="3" t="s">
        <v>686</v>
      </c>
      <c r="J40" s="182">
        <v>45665</v>
      </c>
      <c r="K40" s="182">
        <v>45671</v>
      </c>
      <c r="L40" s="183"/>
      <c r="M40" s="172"/>
      <c r="N40" s="3"/>
      <c r="O40" s="396">
        <v>6600000</v>
      </c>
      <c r="P40" s="170">
        <v>0.88</v>
      </c>
      <c r="Q40" s="3"/>
      <c r="R40" s="331"/>
      <c r="S40" s="387">
        <f>CEILING(Z40*P40*O40,100)</f>
        <v>5827200</v>
      </c>
      <c r="T40" s="332"/>
      <c r="U40" s="3"/>
      <c r="V40" s="3"/>
      <c r="W40" s="3"/>
      <c r="X40" s="3"/>
      <c r="Y40" s="3"/>
      <c r="Z40" s="186">
        <v>1.0033000000000001</v>
      </c>
      <c r="AA40" s="330"/>
      <c r="AB40" s="360"/>
      <c r="AC40" s="394"/>
      <c r="AD40" s="174"/>
      <c r="AE40" s="3"/>
      <c r="AF40" s="395"/>
    </row>
    <row r="41" spans="3:32" ht="17.25" customHeight="1">
      <c r="C41" s="3"/>
      <c r="D41" s="3"/>
      <c r="E41" s="3"/>
      <c r="F41" s="411" t="s">
        <v>687</v>
      </c>
      <c r="G41" s="411" t="s">
        <v>633</v>
      </c>
      <c r="H41" s="412" t="s">
        <v>650</v>
      </c>
      <c r="I41" s="438" t="s">
        <v>696</v>
      </c>
      <c r="J41" s="439">
        <v>45666</v>
      </c>
      <c r="K41" s="439">
        <v>45672</v>
      </c>
      <c r="L41" s="440"/>
      <c r="M41" s="441"/>
      <c r="N41" s="438"/>
      <c r="O41" s="442">
        <v>339015000</v>
      </c>
      <c r="P41" s="443">
        <v>0.9</v>
      </c>
      <c r="Q41" s="438"/>
      <c r="R41" s="444"/>
      <c r="S41" s="445">
        <v>304503000</v>
      </c>
      <c r="T41" s="446"/>
      <c r="U41" s="438"/>
      <c r="V41" s="438"/>
      <c r="W41" s="438"/>
      <c r="X41" s="438"/>
      <c r="Y41" s="438"/>
      <c r="Z41" s="447">
        <v>0.998</v>
      </c>
      <c r="AA41" s="330"/>
      <c r="AB41" s="360"/>
      <c r="AC41" s="194"/>
      <c r="AD41" s="174"/>
      <c r="AE41" s="3"/>
    </row>
    <row r="42" spans="3:32" ht="17.25" customHeight="1">
      <c r="C42" s="3"/>
      <c r="D42" s="3"/>
      <c r="E42" s="3"/>
      <c r="F42" s="171" t="s">
        <v>632</v>
      </c>
      <c r="G42" s="171" t="s">
        <v>633</v>
      </c>
      <c r="H42" s="180" t="s">
        <v>652</v>
      </c>
      <c r="I42" s="3" t="s">
        <v>688</v>
      </c>
      <c r="J42" s="182">
        <v>45666</v>
      </c>
      <c r="K42" s="182">
        <v>45667</v>
      </c>
      <c r="L42" s="183"/>
      <c r="M42" s="172"/>
      <c r="N42" s="3"/>
      <c r="O42" s="389">
        <v>52466754</v>
      </c>
      <c r="P42" s="170">
        <v>0.88</v>
      </c>
      <c r="Q42" s="3"/>
      <c r="R42" s="331"/>
      <c r="S42" s="387">
        <f>CEILING(Z42*P42*O42,100)</f>
        <v>46226200</v>
      </c>
      <c r="T42" s="332"/>
      <c r="U42" s="3"/>
      <c r="V42" s="3"/>
      <c r="W42" s="3"/>
      <c r="X42" s="3"/>
      <c r="Y42" s="3"/>
      <c r="Z42" s="186">
        <v>1.0012000000000001</v>
      </c>
      <c r="AA42" s="330"/>
      <c r="AB42" s="360"/>
      <c r="AC42" s="394"/>
      <c r="AD42" s="174"/>
      <c r="AE42" s="3"/>
      <c r="AF42" s="395"/>
    </row>
    <row r="43" spans="3:32" ht="17.25" customHeight="1">
      <c r="C43" s="3"/>
      <c r="D43" s="3"/>
      <c r="E43" s="3"/>
      <c r="F43" s="171" t="s">
        <v>632</v>
      </c>
      <c r="G43" s="171" t="s">
        <v>633</v>
      </c>
      <c r="H43" s="180" t="s">
        <v>690</v>
      </c>
      <c r="I43" s="3" t="s">
        <v>689</v>
      </c>
      <c r="J43" s="182">
        <v>45666</v>
      </c>
      <c r="K43" s="182">
        <v>45673</v>
      </c>
      <c r="L43" s="183"/>
      <c r="M43" s="172"/>
      <c r="N43" s="3"/>
      <c r="O43" s="389">
        <v>20000000</v>
      </c>
      <c r="P43" s="170">
        <v>0.88</v>
      </c>
      <c r="Q43" s="3"/>
      <c r="R43" s="331"/>
      <c r="S43" s="387">
        <v>17658000</v>
      </c>
      <c r="T43" s="332"/>
      <c r="U43" s="3"/>
      <c r="V43" s="3"/>
      <c r="W43" s="3"/>
      <c r="X43" s="3"/>
      <c r="Y43" s="3"/>
      <c r="Z43" s="186">
        <v>1.0033000000000001</v>
      </c>
      <c r="AA43" s="330"/>
      <c r="AB43" s="360"/>
      <c r="AC43" s="394"/>
      <c r="AD43" s="174"/>
      <c r="AE43" s="3"/>
      <c r="AF43" s="395"/>
    </row>
    <row r="44" spans="3:32" ht="17.25" customHeight="1">
      <c r="C44" s="3"/>
      <c r="D44" s="3"/>
      <c r="E44" s="3"/>
      <c r="F44" s="171" t="s">
        <v>304</v>
      </c>
      <c r="G44" s="171" t="s">
        <v>633</v>
      </c>
      <c r="H44" s="180" t="s">
        <v>692</v>
      </c>
      <c r="I44" s="3" t="s">
        <v>691</v>
      </c>
      <c r="J44" s="182">
        <v>45666</v>
      </c>
      <c r="K44" s="182">
        <v>45680</v>
      </c>
      <c r="L44" s="183"/>
      <c r="M44" s="172"/>
      <c r="N44" s="3"/>
      <c r="O44" s="389">
        <v>15850000</v>
      </c>
      <c r="P44" s="170">
        <v>0.88</v>
      </c>
      <c r="Q44" s="3"/>
      <c r="R44" s="331"/>
      <c r="S44" s="387">
        <v>14111000</v>
      </c>
      <c r="T44" s="332"/>
      <c r="U44" s="3"/>
      <c r="V44" s="3"/>
      <c r="W44" s="3"/>
      <c r="X44" s="3"/>
      <c r="Y44" s="3"/>
      <c r="Z44" s="186">
        <v>1.0117</v>
      </c>
      <c r="AA44" s="330"/>
      <c r="AB44" s="360"/>
      <c r="AC44" s="194"/>
      <c r="AD44" s="174"/>
      <c r="AE44" s="3"/>
    </row>
    <row r="45" spans="3:32" ht="17.25" customHeight="1">
      <c r="C45" s="413" t="s">
        <v>676</v>
      </c>
      <c r="D45" s="413"/>
      <c r="E45" s="413"/>
      <c r="F45" s="426" t="s">
        <v>632</v>
      </c>
      <c r="G45" s="426" t="s">
        <v>121</v>
      </c>
      <c r="H45" s="427" t="s">
        <v>694</v>
      </c>
      <c r="I45" s="428" t="s">
        <v>693</v>
      </c>
      <c r="J45" s="429">
        <v>45666</v>
      </c>
      <c r="K45" s="429">
        <v>45672</v>
      </c>
      <c r="L45" s="430"/>
      <c r="M45" s="431"/>
      <c r="N45" s="428"/>
      <c r="O45" s="420">
        <v>2090000</v>
      </c>
      <c r="P45" s="432">
        <v>0.88</v>
      </c>
      <c r="Q45" s="428"/>
      <c r="R45" s="433"/>
      <c r="S45" s="434">
        <f>CEILING(Z45*P45*O45,100)</f>
        <v>1851000</v>
      </c>
      <c r="T45" s="435"/>
      <c r="U45" s="428"/>
      <c r="V45" s="428"/>
      <c r="W45" s="428"/>
      <c r="X45" s="428"/>
      <c r="Y45" s="428"/>
      <c r="Z45" s="436">
        <v>1.0064</v>
      </c>
      <c r="AA45" s="330"/>
      <c r="AB45" s="360"/>
      <c r="AC45" s="194"/>
      <c r="AD45" s="174"/>
      <c r="AE45" s="3"/>
    </row>
    <row r="46" spans="3:32" ht="17.25" customHeight="1">
      <c r="C46" s="3"/>
      <c r="D46" s="3"/>
      <c r="E46" s="3"/>
      <c r="F46" s="411" t="s">
        <v>687</v>
      </c>
      <c r="G46" s="411" t="s">
        <v>633</v>
      </c>
      <c r="H46" s="412" t="s">
        <v>650</v>
      </c>
      <c r="I46" s="496" t="s">
        <v>695</v>
      </c>
      <c r="J46" s="439">
        <v>45666</v>
      </c>
      <c r="K46" s="439">
        <v>45671</v>
      </c>
      <c r="L46" s="440"/>
      <c r="M46" s="441"/>
      <c r="N46" s="438"/>
      <c r="O46" s="442">
        <v>170822100</v>
      </c>
      <c r="P46" s="443">
        <v>0.9</v>
      </c>
      <c r="Q46" s="438"/>
      <c r="R46" s="444"/>
      <c r="S46" s="445">
        <v>153432000</v>
      </c>
      <c r="T46" s="446"/>
      <c r="U46" s="438"/>
      <c r="V46" s="438"/>
      <c r="W46" s="438"/>
      <c r="X46" s="438"/>
      <c r="Y46" s="438"/>
      <c r="Z46" s="447">
        <v>0.998</v>
      </c>
      <c r="AA46" s="541"/>
      <c r="AB46" s="542"/>
      <c r="AC46" s="628"/>
      <c r="AD46" s="629"/>
      <c r="AE46" s="3"/>
    </row>
    <row r="47" spans="3:32" ht="17.25" customHeight="1">
      <c r="C47" s="3"/>
      <c r="D47" s="3"/>
      <c r="E47" s="3"/>
      <c r="F47" s="411" t="s">
        <v>304</v>
      </c>
      <c r="G47" s="411" t="s">
        <v>633</v>
      </c>
      <c r="H47" s="412" t="s">
        <v>642</v>
      </c>
      <c r="I47" s="438" t="s">
        <v>699</v>
      </c>
      <c r="J47" s="439">
        <v>45667</v>
      </c>
      <c r="K47" s="439">
        <v>45677</v>
      </c>
      <c r="L47" s="440"/>
      <c r="M47" s="441"/>
      <c r="N47" s="438"/>
      <c r="O47" s="465">
        <v>6600000</v>
      </c>
      <c r="P47" s="443">
        <v>0.88</v>
      </c>
      <c r="Q47" s="438"/>
      <c r="R47" s="444"/>
      <c r="S47" s="466">
        <v>5826700.0000000009</v>
      </c>
      <c r="T47" s="446"/>
      <c r="U47" s="438"/>
      <c r="V47" s="438"/>
      <c r="W47" s="438"/>
      <c r="X47" s="438"/>
      <c r="Y47" s="438"/>
      <c r="Z47" s="447">
        <v>1.0033000000000001</v>
      </c>
      <c r="AA47" s="541"/>
      <c r="AB47" s="542"/>
      <c r="AC47" s="628">
        <v>5844751</v>
      </c>
      <c r="AD47" s="630">
        <f>S47-AC47</f>
        <v>-18050.999999999069</v>
      </c>
      <c r="AE47" s="3"/>
      <c r="AF47" s="395"/>
    </row>
    <row r="48" spans="3:32" ht="17.25" customHeight="1">
      <c r="C48" s="3"/>
      <c r="D48" s="3"/>
      <c r="E48" s="3"/>
      <c r="F48" s="411" t="s">
        <v>304</v>
      </c>
      <c r="G48" s="411" t="s">
        <v>633</v>
      </c>
      <c r="H48" s="412" t="s">
        <v>642</v>
      </c>
      <c r="I48" s="438" t="s">
        <v>700</v>
      </c>
      <c r="J48" s="439">
        <v>45667</v>
      </c>
      <c r="K48" s="439">
        <v>45677</v>
      </c>
      <c r="L48" s="440"/>
      <c r="M48" s="441"/>
      <c r="N48" s="438"/>
      <c r="O48" s="465">
        <v>39600000</v>
      </c>
      <c r="P48" s="443">
        <v>0.88</v>
      </c>
      <c r="Q48" s="438"/>
      <c r="R48" s="444"/>
      <c r="S48" s="466">
        <v>34962400</v>
      </c>
      <c r="T48" s="446"/>
      <c r="U48" s="438"/>
      <c r="V48" s="438"/>
      <c r="W48" s="438"/>
      <c r="X48" s="438"/>
      <c r="Y48" s="438"/>
      <c r="Z48" s="447">
        <v>1.0033000000000001</v>
      </c>
      <c r="AA48" s="541"/>
      <c r="AB48" s="542"/>
      <c r="AC48" s="628">
        <v>34883742</v>
      </c>
      <c r="AD48" s="630">
        <f>S48-AC48</f>
        <v>78658</v>
      </c>
      <c r="AE48" s="3"/>
      <c r="AF48" s="395"/>
    </row>
    <row r="49" spans="3:32" ht="17.25" customHeight="1">
      <c r="C49" s="3"/>
      <c r="D49" s="3"/>
      <c r="E49" s="3"/>
      <c r="F49" s="171" t="s">
        <v>304</v>
      </c>
      <c r="G49" s="171" t="s">
        <v>633</v>
      </c>
      <c r="H49" s="180" t="s">
        <v>701</v>
      </c>
      <c r="I49" s="3" t="s">
        <v>703</v>
      </c>
      <c r="J49" s="182">
        <v>45667</v>
      </c>
      <c r="K49" s="182" t="s">
        <v>702</v>
      </c>
      <c r="L49" s="183"/>
      <c r="M49" s="172"/>
      <c r="N49" s="3"/>
      <c r="O49" s="396">
        <v>95971084</v>
      </c>
      <c r="P49" s="170">
        <v>0.88</v>
      </c>
      <c r="Q49" s="3"/>
      <c r="R49" s="331"/>
      <c r="S49" s="397">
        <v>84623000</v>
      </c>
      <c r="T49" s="332"/>
      <c r="U49" s="3"/>
      <c r="V49" s="3"/>
      <c r="W49" s="3"/>
      <c r="X49" s="3"/>
      <c r="Y49" s="3"/>
      <c r="Z49" s="186">
        <v>1.002</v>
      </c>
      <c r="AA49" s="330"/>
      <c r="AB49" s="360"/>
      <c r="AC49" s="394"/>
      <c r="AD49" s="455"/>
      <c r="AE49" s="3"/>
      <c r="AF49" s="395"/>
    </row>
    <row r="50" spans="3:32" ht="17.25" customHeight="1">
      <c r="C50" s="3"/>
      <c r="D50" s="3"/>
      <c r="E50" s="3"/>
      <c r="F50" s="171" t="s">
        <v>632</v>
      </c>
      <c r="G50" s="171" t="s">
        <v>633</v>
      </c>
      <c r="H50" s="180" t="s">
        <v>648</v>
      </c>
      <c r="I50" s="3" t="s">
        <v>704</v>
      </c>
      <c r="J50" s="182">
        <v>45670</v>
      </c>
      <c r="K50" s="182">
        <v>45672</v>
      </c>
      <c r="L50" s="183"/>
      <c r="M50" s="172"/>
      <c r="N50" s="3"/>
      <c r="O50" s="389">
        <v>10400000</v>
      </c>
      <c r="P50" s="170">
        <v>0.88</v>
      </c>
      <c r="Q50" s="3"/>
      <c r="R50" s="331"/>
      <c r="S50" s="387">
        <f>CEILING(Z50*P50*O50,100)</f>
        <v>9179500</v>
      </c>
      <c r="T50" s="332"/>
      <c r="U50" s="3"/>
      <c r="V50" s="3"/>
      <c r="W50" s="3"/>
      <c r="X50" s="3"/>
      <c r="Y50" s="3"/>
      <c r="Z50" s="186">
        <v>1.0029999999999999</v>
      </c>
      <c r="AA50" s="330"/>
      <c r="AB50" s="360"/>
      <c r="AC50" s="394"/>
      <c r="AD50" s="174"/>
      <c r="AE50" s="3"/>
      <c r="AF50" s="395"/>
    </row>
    <row r="51" spans="3:32" ht="17.25" customHeight="1">
      <c r="C51" s="3"/>
      <c r="D51" s="3"/>
      <c r="E51" s="3"/>
      <c r="F51" s="171" t="s">
        <v>632</v>
      </c>
      <c r="G51" s="171" t="s">
        <v>633</v>
      </c>
      <c r="H51" s="180" t="s">
        <v>634</v>
      </c>
      <c r="I51" s="3" t="s">
        <v>705</v>
      </c>
      <c r="J51" s="182">
        <v>45670</v>
      </c>
      <c r="K51" s="182">
        <v>45672</v>
      </c>
      <c r="L51" s="183"/>
      <c r="M51" s="172"/>
      <c r="N51" s="3"/>
      <c r="O51" s="389">
        <v>29978000</v>
      </c>
      <c r="P51" s="170">
        <v>0.88</v>
      </c>
      <c r="Q51" s="3"/>
      <c r="R51" s="331"/>
      <c r="S51" s="387">
        <f>CEILING(Z51*P51*O51,100)</f>
        <v>26459800</v>
      </c>
      <c r="T51" s="332"/>
      <c r="U51" s="3"/>
      <c r="V51" s="3"/>
      <c r="W51" s="3"/>
      <c r="X51" s="3"/>
      <c r="Y51" s="3"/>
      <c r="Z51" s="186">
        <v>1.0029999999999999</v>
      </c>
      <c r="AA51" s="330"/>
      <c r="AB51" s="360"/>
      <c r="AC51" s="394"/>
      <c r="AD51" s="174"/>
      <c r="AE51" s="3"/>
      <c r="AF51" s="395"/>
    </row>
    <row r="52" spans="3:32" ht="17.25" customHeight="1">
      <c r="C52" s="3"/>
      <c r="D52" s="3"/>
      <c r="E52" s="3"/>
      <c r="F52" s="171" t="s">
        <v>661</v>
      </c>
      <c r="G52" s="171" t="s">
        <v>633</v>
      </c>
      <c r="H52" s="180" t="s">
        <v>707</v>
      </c>
      <c r="I52" s="3" t="s">
        <v>706</v>
      </c>
      <c r="J52" s="182">
        <v>45671</v>
      </c>
      <c r="K52" s="182" t="s">
        <v>708</v>
      </c>
      <c r="L52" s="183"/>
      <c r="M52" s="172"/>
      <c r="N52" s="3"/>
      <c r="O52" s="389">
        <v>3972100</v>
      </c>
      <c r="P52" s="170">
        <v>0.88</v>
      </c>
      <c r="Q52" s="3"/>
      <c r="R52" s="331"/>
      <c r="S52" s="387">
        <f>CEILING(Z52*P52*O52,100)</f>
        <v>3502800</v>
      </c>
      <c r="T52" s="332"/>
      <c r="U52" s="3"/>
      <c r="V52" s="3"/>
      <c r="W52" s="3"/>
      <c r="X52" s="3"/>
      <c r="Y52" s="3"/>
      <c r="Z52" s="186">
        <v>1.0021</v>
      </c>
      <c r="AA52" s="330"/>
      <c r="AB52" s="360"/>
      <c r="AC52" s="394"/>
      <c r="AD52" s="174"/>
      <c r="AE52" s="3"/>
      <c r="AF52" s="395"/>
    </row>
    <row r="53" spans="3:32" ht="17.25" customHeight="1">
      <c r="C53" s="3"/>
      <c r="D53" s="3"/>
      <c r="E53" s="3"/>
      <c r="F53" s="171" t="s">
        <v>661</v>
      </c>
      <c r="G53" s="171" t="s">
        <v>121</v>
      </c>
      <c r="H53" s="180" t="s">
        <v>707</v>
      </c>
      <c r="I53" s="3" t="s">
        <v>706</v>
      </c>
      <c r="J53" s="182">
        <v>45671</v>
      </c>
      <c r="K53" s="182" t="s">
        <v>708</v>
      </c>
      <c r="L53" s="183"/>
      <c r="M53" s="172"/>
      <c r="N53" s="3"/>
      <c r="O53" s="389">
        <v>3972100</v>
      </c>
      <c r="P53" s="170">
        <v>0.88</v>
      </c>
      <c r="Q53" s="3"/>
      <c r="R53" s="331"/>
      <c r="S53" s="387">
        <f>CEILING(Z53*P53*O53,100)</f>
        <v>3502500</v>
      </c>
      <c r="T53" s="332"/>
      <c r="U53" s="3"/>
      <c r="V53" s="3"/>
      <c r="W53" s="3"/>
      <c r="X53" s="3"/>
      <c r="Y53" s="3"/>
      <c r="Z53" s="186">
        <v>1.002</v>
      </c>
      <c r="AA53" s="330"/>
      <c r="AB53" s="360"/>
      <c r="AC53" s="394"/>
      <c r="AD53" s="174"/>
      <c r="AE53" s="3"/>
      <c r="AF53" s="395"/>
    </row>
    <row r="54" spans="3:32" ht="17.25" customHeight="1">
      <c r="C54" s="3"/>
      <c r="D54" s="3"/>
      <c r="E54" s="3"/>
      <c r="F54" s="411" t="s">
        <v>661</v>
      </c>
      <c r="G54" s="411" t="s">
        <v>633</v>
      </c>
      <c r="H54" s="412" t="s">
        <v>710</v>
      </c>
      <c r="I54" s="438" t="s">
        <v>709</v>
      </c>
      <c r="J54" s="439">
        <v>45670</v>
      </c>
      <c r="K54" s="439">
        <v>45677</v>
      </c>
      <c r="L54" s="440"/>
      <c r="M54" s="441"/>
      <c r="N54" s="438"/>
      <c r="O54" s="442">
        <v>100500000</v>
      </c>
      <c r="P54" s="443">
        <v>0.88</v>
      </c>
      <c r="Q54" s="438"/>
      <c r="R54" s="444"/>
      <c r="S54" s="445">
        <f>CEILING(Z54*P54*O54,100)</f>
        <v>88661100</v>
      </c>
      <c r="T54" s="446"/>
      <c r="U54" s="438"/>
      <c r="V54" s="438"/>
      <c r="W54" s="438"/>
      <c r="X54" s="438"/>
      <c r="Y54" s="438"/>
      <c r="Z54" s="447">
        <v>1.0024999999999999</v>
      </c>
      <c r="AA54" s="541"/>
      <c r="AB54" s="542"/>
      <c r="AC54" s="628">
        <v>88061623</v>
      </c>
      <c r="AD54" s="630">
        <f>S54-AC54</f>
        <v>599477</v>
      </c>
      <c r="AE54" s="413" t="s">
        <v>1096</v>
      </c>
      <c r="AF54" s="395"/>
    </row>
    <row r="55" spans="3:32" ht="17.25" customHeight="1">
      <c r="C55" s="3"/>
      <c r="D55" s="3"/>
      <c r="E55" s="3"/>
      <c r="F55" s="171" t="s">
        <v>632</v>
      </c>
      <c r="G55" s="171" t="s">
        <v>633</v>
      </c>
      <c r="H55" s="180" t="s">
        <v>650</v>
      </c>
      <c r="I55" s="3" t="s">
        <v>711</v>
      </c>
      <c r="J55" s="182">
        <v>45671</v>
      </c>
      <c r="K55" s="182">
        <v>45678</v>
      </c>
      <c r="L55" s="183"/>
      <c r="M55" s="172"/>
      <c r="N55" s="3"/>
      <c r="O55" s="389">
        <v>4000000</v>
      </c>
      <c r="P55" s="170"/>
      <c r="Q55" s="3"/>
      <c r="R55" s="331"/>
      <c r="S55" s="359" t="s">
        <v>651</v>
      </c>
      <c r="T55" s="332"/>
      <c r="U55" s="3"/>
      <c r="V55" s="3"/>
      <c r="W55" s="3"/>
      <c r="X55" s="3"/>
      <c r="Y55" s="3"/>
      <c r="Z55" s="186"/>
      <c r="AA55" s="330"/>
      <c r="AB55" s="360"/>
      <c r="AC55" s="394"/>
      <c r="AD55" s="174"/>
      <c r="AE55" s="3"/>
      <c r="AF55" s="395"/>
    </row>
    <row r="56" spans="3:32" ht="17.25" customHeight="1">
      <c r="C56" s="3"/>
      <c r="D56" s="3"/>
      <c r="E56" s="3"/>
      <c r="F56" s="171" t="s">
        <v>632</v>
      </c>
      <c r="G56" s="171" t="s">
        <v>633</v>
      </c>
      <c r="H56" s="180" t="s">
        <v>670</v>
      </c>
      <c r="I56" s="3" t="s">
        <v>669</v>
      </c>
      <c r="J56" s="182">
        <v>45671</v>
      </c>
      <c r="K56" s="182">
        <v>45677</v>
      </c>
      <c r="L56" s="183"/>
      <c r="M56" s="172"/>
      <c r="N56" s="3"/>
      <c r="O56" s="396">
        <v>24000000</v>
      </c>
      <c r="P56" s="170">
        <v>0.88</v>
      </c>
      <c r="Q56" s="3"/>
      <c r="R56" s="331"/>
      <c r="S56" s="397">
        <v>21182700</v>
      </c>
      <c r="T56" s="332"/>
      <c r="U56" s="3"/>
      <c r="V56" s="3"/>
      <c r="W56" s="3"/>
      <c r="X56" s="3"/>
      <c r="Y56" s="3"/>
      <c r="Z56" s="186">
        <v>1.0029999999999999</v>
      </c>
      <c r="AA56" s="330"/>
      <c r="AB56" s="360"/>
      <c r="AC56" s="394"/>
      <c r="AD56" s="174"/>
      <c r="AE56" s="3"/>
      <c r="AF56" s="395"/>
    </row>
    <row r="57" spans="3:32" ht="17.25" customHeight="1">
      <c r="C57" s="3"/>
      <c r="D57" s="3"/>
      <c r="E57" s="3"/>
      <c r="F57" s="171" t="s">
        <v>632</v>
      </c>
      <c r="G57" s="171" t="s">
        <v>633</v>
      </c>
      <c r="H57" s="180" t="s">
        <v>685</v>
      </c>
      <c r="I57" s="3" t="s">
        <v>712</v>
      </c>
      <c r="J57" s="182">
        <v>45671</v>
      </c>
      <c r="K57" s="182">
        <v>45692</v>
      </c>
      <c r="L57" s="183"/>
      <c r="M57" s="172"/>
      <c r="N57" s="3"/>
      <c r="O57" s="389">
        <v>12500000</v>
      </c>
      <c r="P57" s="170">
        <v>0.88</v>
      </c>
      <c r="Q57" s="3"/>
      <c r="R57" s="331"/>
      <c r="S57" s="387">
        <f>CEILING(Z57*P57*O57,100)</f>
        <v>11033000</v>
      </c>
      <c r="T57" s="332"/>
      <c r="U57" s="3"/>
      <c r="V57" s="3"/>
      <c r="W57" s="3"/>
      <c r="X57" s="3"/>
      <c r="Y57" s="3"/>
      <c r="Z57" s="186">
        <v>1.0029999999999999</v>
      </c>
      <c r="AA57" s="330"/>
      <c r="AB57" s="360"/>
      <c r="AC57" s="394"/>
      <c r="AD57" s="174"/>
      <c r="AE57" s="3"/>
      <c r="AF57" s="395"/>
    </row>
    <row r="58" spans="3:32" ht="58.5" customHeight="1">
      <c r="C58" s="3"/>
      <c r="D58" s="3"/>
      <c r="E58" s="3"/>
      <c r="F58" s="171" t="s">
        <v>632</v>
      </c>
      <c r="G58" s="171" t="s">
        <v>121</v>
      </c>
      <c r="H58" s="180" t="s">
        <v>714</v>
      </c>
      <c r="I58" s="3" t="s">
        <v>713</v>
      </c>
      <c r="J58" s="182">
        <v>45672</v>
      </c>
      <c r="K58" s="182">
        <v>45679</v>
      </c>
      <c r="L58" s="183"/>
      <c r="M58" s="172"/>
      <c r="N58" s="3"/>
      <c r="O58" s="456" t="s">
        <v>715</v>
      </c>
      <c r="P58" s="170"/>
      <c r="Q58" s="3"/>
      <c r="R58" s="331"/>
      <c r="S58" s="359"/>
      <c r="T58" s="332"/>
      <c r="U58" s="3"/>
      <c r="V58" s="3"/>
      <c r="W58" s="3"/>
      <c r="X58" s="3"/>
      <c r="Y58" s="3"/>
      <c r="Z58" s="186" t="s">
        <v>726</v>
      </c>
      <c r="AA58" s="457" t="s">
        <v>725</v>
      </c>
      <c r="AB58" s="360"/>
      <c r="AC58" s="394"/>
      <c r="AD58" s="448">
        <f>AC58*74%</f>
        <v>0</v>
      </c>
      <c r="AE58" s="3"/>
      <c r="AF58" s="395"/>
    </row>
    <row r="59" spans="3:32" ht="17.25" customHeight="1">
      <c r="C59" s="3"/>
      <c r="D59" s="3"/>
      <c r="E59" s="3"/>
      <c r="F59" s="171" t="s">
        <v>632</v>
      </c>
      <c r="G59" s="171" t="s">
        <v>633</v>
      </c>
      <c r="H59" s="180" t="s">
        <v>650</v>
      </c>
      <c r="I59" s="452" t="s">
        <v>719</v>
      </c>
      <c r="J59" s="182">
        <v>45672</v>
      </c>
      <c r="K59" s="182">
        <v>45680</v>
      </c>
      <c r="L59" s="183"/>
      <c r="M59" s="172"/>
      <c r="N59" s="3"/>
      <c r="O59" s="389">
        <v>20000000</v>
      </c>
      <c r="P59" s="170"/>
      <c r="Q59" s="3"/>
      <c r="R59" s="331"/>
      <c r="S59" s="464" t="s">
        <v>724</v>
      </c>
      <c r="T59" s="332"/>
      <c r="U59" s="3"/>
      <c r="V59" s="3"/>
      <c r="W59" s="3"/>
      <c r="X59" s="3"/>
      <c r="Y59" s="3"/>
      <c r="Z59" s="186"/>
      <c r="AA59" s="330"/>
      <c r="AB59" s="360"/>
      <c r="AC59" s="394"/>
      <c r="AD59" s="448">
        <f>AC59*74%</f>
        <v>0</v>
      </c>
      <c r="AE59" s="453"/>
      <c r="AF59" s="395"/>
    </row>
    <row r="60" spans="3:32" ht="17.25" customHeight="1">
      <c r="C60" s="3"/>
      <c r="D60" s="3"/>
      <c r="E60" s="3"/>
      <c r="F60" s="171" t="s">
        <v>632</v>
      </c>
      <c r="G60" s="171" t="s">
        <v>633</v>
      </c>
      <c r="H60" s="180" t="s">
        <v>650</v>
      </c>
      <c r="I60" s="3" t="s">
        <v>723</v>
      </c>
      <c r="J60" s="182">
        <v>45667</v>
      </c>
      <c r="K60" s="182">
        <v>45681</v>
      </c>
      <c r="L60" s="183"/>
      <c r="M60" s="172"/>
      <c r="N60" s="3"/>
      <c r="O60" s="396">
        <v>10200000</v>
      </c>
      <c r="P60" s="170"/>
      <c r="Q60" s="3"/>
      <c r="R60" s="331"/>
      <c r="S60" s="464" t="s">
        <v>724</v>
      </c>
      <c r="T60" s="332"/>
      <c r="U60" s="3"/>
      <c r="V60" s="3"/>
      <c r="W60" s="3"/>
      <c r="X60" s="3"/>
      <c r="Y60" s="3"/>
      <c r="Z60" s="186"/>
      <c r="AA60" s="330"/>
      <c r="AB60" s="360"/>
      <c r="AC60" s="394"/>
      <c r="AD60" s="174"/>
      <c r="AE60" s="3"/>
      <c r="AF60" s="395"/>
    </row>
    <row r="61" spans="3:32" ht="17.25" customHeight="1">
      <c r="C61" s="3"/>
      <c r="D61" s="3"/>
      <c r="E61" s="3"/>
      <c r="F61" s="411" t="s">
        <v>632</v>
      </c>
      <c r="G61" s="411" t="s">
        <v>633</v>
      </c>
      <c r="H61" s="412" t="s">
        <v>640</v>
      </c>
      <c r="I61" s="438" t="s">
        <v>716</v>
      </c>
      <c r="J61" s="439">
        <v>45673</v>
      </c>
      <c r="K61" s="439">
        <v>45677</v>
      </c>
      <c r="L61" s="440"/>
      <c r="M61" s="441"/>
      <c r="N61" s="438"/>
      <c r="O61" s="465">
        <v>3300000</v>
      </c>
      <c r="P61" s="443">
        <v>0.88</v>
      </c>
      <c r="Q61" s="438"/>
      <c r="R61" s="444"/>
      <c r="S61" s="466">
        <v>2912800</v>
      </c>
      <c r="T61" s="446"/>
      <c r="U61" s="438"/>
      <c r="V61" s="438"/>
      <c r="W61" s="438"/>
      <c r="X61" s="438"/>
      <c r="Y61" s="438"/>
      <c r="Z61" s="447">
        <v>1.0033000000000001</v>
      </c>
      <c r="AA61" s="330"/>
      <c r="AB61" s="360"/>
      <c r="AC61" s="394"/>
      <c r="AD61" s="174"/>
      <c r="AE61" s="3"/>
      <c r="AF61" s="395"/>
    </row>
    <row r="62" spans="3:32" ht="17.25" customHeight="1">
      <c r="C62" s="3"/>
      <c r="D62" s="3"/>
      <c r="E62" s="3"/>
      <c r="F62" s="399" t="s">
        <v>632</v>
      </c>
      <c r="G62" s="399" t="s">
        <v>121</v>
      </c>
      <c r="H62" s="449" t="s">
        <v>717</v>
      </c>
      <c r="I62" s="343" t="s">
        <v>718</v>
      </c>
      <c r="J62" s="402">
        <v>45672</v>
      </c>
      <c r="K62" s="402">
        <v>45677</v>
      </c>
      <c r="L62" s="403"/>
      <c r="M62" s="404"/>
      <c r="N62" s="401"/>
      <c r="O62" s="405">
        <v>7200000</v>
      </c>
      <c r="P62" s="458">
        <v>0.87744999999999995</v>
      </c>
      <c r="Q62" s="450"/>
      <c r="R62" s="459"/>
      <c r="S62" s="451">
        <v>6327200.0000000009</v>
      </c>
      <c r="T62" s="409"/>
      <c r="U62" s="401"/>
      <c r="V62" s="401"/>
      <c r="W62" s="401"/>
      <c r="X62" s="401"/>
      <c r="Y62" s="401"/>
      <c r="Z62" s="410">
        <v>1.0016</v>
      </c>
      <c r="AA62" s="330"/>
      <c r="AB62" s="360"/>
      <c r="AC62" s="394"/>
      <c r="AD62" s="174"/>
      <c r="AE62" s="3"/>
      <c r="AF62" s="395"/>
    </row>
    <row r="63" spans="3:32" ht="17.25" customHeight="1">
      <c r="C63" s="3"/>
      <c r="D63" s="3"/>
      <c r="E63" s="3"/>
      <c r="F63" s="399" t="s">
        <v>304</v>
      </c>
      <c r="G63" s="399" t="s">
        <v>121</v>
      </c>
      <c r="H63" s="449" t="s">
        <v>717</v>
      </c>
      <c r="I63" s="401" t="s">
        <v>720</v>
      </c>
      <c r="J63" s="402">
        <v>45673</v>
      </c>
      <c r="K63" s="402">
        <v>45680</v>
      </c>
      <c r="L63" s="403"/>
      <c r="M63" s="404"/>
      <c r="N63" s="401"/>
      <c r="O63" s="405">
        <v>124368307</v>
      </c>
      <c r="P63" s="406">
        <v>0.87744999999999995</v>
      </c>
      <c r="Q63" s="401"/>
      <c r="R63" s="407"/>
      <c r="S63" s="451">
        <v>109301000</v>
      </c>
      <c r="T63" s="409"/>
      <c r="U63" s="401"/>
      <c r="V63" s="401"/>
      <c r="W63" s="401"/>
      <c r="X63" s="401"/>
      <c r="Y63" s="401"/>
      <c r="Z63" s="410">
        <v>1.0016</v>
      </c>
      <c r="AA63" s="330"/>
      <c r="AB63" s="360"/>
      <c r="AC63" s="394"/>
      <c r="AD63" s="174"/>
      <c r="AE63" s="3"/>
      <c r="AF63" s="395"/>
    </row>
    <row r="64" spans="3:32" ht="17.25" customHeight="1">
      <c r="C64" s="3"/>
      <c r="D64" s="3"/>
      <c r="E64" s="3"/>
      <c r="F64" s="171" t="s">
        <v>304</v>
      </c>
      <c r="G64" s="171" t="s">
        <v>633</v>
      </c>
      <c r="H64" s="180" t="s">
        <v>692</v>
      </c>
      <c r="I64" s="3" t="s">
        <v>721</v>
      </c>
      <c r="J64" s="182">
        <v>45672</v>
      </c>
      <c r="K64" s="182" t="s">
        <v>722</v>
      </c>
      <c r="L64" s="183"/>
      <c r="M64" s="172"/>
      <c r="N64" s="3"/>
      <c r="O64" s="389">
        <v>4000000</v>
      </c>
      <c r="P64" s="170">
        <v>0.88</v>
      </c>
      <c r="Q64" s="3"/>
      <c r="R64" s="331"/>
      <c r="S64" s="387">
        <v>3527000</v>
      </c>
      <c r="T64" s="332"/>
      <c r="U64" s="3"/>
      <c r="V64" s="3"/>
      <c r="W64" s="3"/>
      <c r="X64" s="3"/>
      <c r="Y64" s="3"/>
      <c r="Z64" s="186">
        <v>1.002</v>
      </c>
      <c r="AA64" s="330"/>
      <c r="AB64" s="360"/>
      <c r="AC64" s="394"/>
      <c r="AD64" s="174"/>
      <c r="AE64" s="3"/>
      <c r="AF64" s="395"/>
    </row>
    <row r="65" spans="3:32" ht="17.25" customHeight="1">
      <c r="C65" s="3"/>
      <c r="D65" s="3"/>
      <c r="E65" s="3"/>
      <c r="F65" s="411" t="s">
        <v>304</v>
      </c>
      <c r="G65" s="411" t="s">
        <v>633</v>
      </c>
      <c r="H65" s="412" t="s">
        <v>642</v>
      </c>
      <c r="I65" s="438" t="s">
        <v>727</v>
      </c>
      <c r="J65" s="439">
        <v>45673</v>
      </c>
      <c r="K65" s="439">
        <v>45680</v>
      </c>
      <c r="L65" s="440"/>
      <c r="M65" s="441"/>
      <c r="N65" s="438"/>
      <c r="O65" s="465">
        <v>3300000</v>
      </c>
      <c r="P65" s="443">
        <v>0.88</v>
      </c>
      <c r="Q65" s="438"/>
      <c r="R65" s="444"/>
      <c r="S65" s="445">
        <f>CEILING(Z65*P65*O65,100)</f>
        <v>2913900</v>
      </c>
      <c r="T65" s="446"/>
      <c r="U65" s="438"/>
      <c r="V65" s="438"/>
      <c r="W65" s="438"/>
      <c r="X65" s="438"/>
      <c r="Y65" s="438"/>
      <c r="Z65" s="447">
        <v>1.0034000000000001</v>
      </c>
      <c r="AA65" s="541"/>
      <c r="AB65" s="542"/>
      <c r="AC65" s="628">
        <v>2929295</v>
      </c>
      <c r="AD65" s="630">
        <f>S65-AC65</f>
        <v>-15395</v>
      </c>
      <c r="AE65" s="3"/>
      <c r="AF65" s="395"/>
    </row>
    <row r="66" spans="3:32" ht="17.25" customHeight="1">
      <c r="C66" s="3"/>
      <c r="D66" s="3"/>
      <c r="E66" s="3"/>
      <c r="F66" s="171" t="s">
        <v>632</v>
      </c>
      <c r="G66" s="171" t="s">
        <v>633</v>
      </c>
      <c r="H66" s="180" t="s">
        <v>729</v>
      </c>
      <c r="I66" s="3" t="s">
        <v>728</v>
      </c>
      <c r="J66" s="182">
        <v>45673</v>
      </c>
      <c r="K66" s="182">
        <v>45679</v>
      </c>
      <c r="L66" s="183"/>
      <c r="M66" s="172"/>
      <c r="N66" s="3"/>
      <c r="O66" s="396">
        <v>28800000</v>
      </c>
      <c r="P66" s="170">
        <v>0.88</v>
      </c>
      <c r="Q66" s="3"/>
      <c r="R66" s="331"/>
      <c r="S66" s="397">
        <v>25424300.000000004</v>
      </c>
      <c r="T66" s="332"/>
      <c r="U66" s="3"/>
      <c r="V66" s="3"/>
      <c r="W66" s="3"/>
      <c r="X66" s="3"/>
      <c r="Y66" s="3"/>
      <c r="Z66" s="186">
        <v>1.0032000000000001</v>
      </c>
      <c r="AA66" s="330"/>
      <c r="AB66" s="360"/>
      <c r="AC66" s="194"/>
      <c r="AD66" s="174"/>
      <c r="AE66" s="3"/>
    </row>
    <row r="67" spans="3:32" ht="17.25" customHeight="1">
      <c r="C67" s="3"/>
      <c r="D67" s="3"/>
      <c r="E67" s="3"/>
      <c r="F67" s="171" t="s">
        <v>632</v>
      </c>
      <c r="G67" s="171" t="s">
        <v>633</v>
      </c>
      <c r="H67" s="180" t="s">
        <v>731</v>
      </c>
      <c r="I67" s="3" t="s">
        <v>730</v>
      </c>
      <c r="J67" s="182">
        <v>45673</v>
      </c>
      <c r="K67" s="182">
        <v>45679</v>
      </c>
      <c r="L67" s="183"/>
      <c r="M67" s="172"/>
      <c r="N67" s="3"/>
      <c r="O67" s="389">
        <v>10909090</v>
      </c>
      <c r="P67" s="170">
        <v>0.88</v>
      </c>
      <c r="Q67" s="3"/>
      <c r="R67" s="331"/>
      <c r="S67" s="387">
        <f t="shared" ref="S67:S73" si="3">CEILING(Z67*P67*O67,100)</f>
        <v>9630800</v>
      </c>
      <c r="T67" s="332"/>
      <c r="U67" s="3"/>
      <c r="V67" s="3"/>
      <c r="W67" s="3"/>
      <c r="X67" s="3"/>
      <c r="Y67" s="3"/>
      <c r="Z67" s="186">
        <v>1.0032000000000001</v>
      </c>
      <c r="AA67" s="330"/>
      <c r="AB67" s="360"/>
      <c r="AC67" s="194"/>
      <c r="AD67" s="174"/>
      <c r="AE67" s="3"/>
    </row>
    <row r="68" spans="3:32" ht="17.25" customHeight="1">
      <c r="C68" s="3"/>
      <c r="D68" s="3"/>
      <c r="E68" s="3"/>
      <c r="F68" s="171" t="s">
        <v>304</v>
      </c>
      <c r="G68" s="171" t="s">
        <v>633</v>
      </c>
      <c r="H68" s="180" t="s">
        <v>642</v>
      </c>
      <c r="I68" s="3" t="s">
        <v>735</v>
      </c>
      <c r="J68" s="182">
        <v>45673</v>
      </c>
      <c r="K68" s="182">
        <v>45680</v>
      </c>
      <c r="L68" s="183"/>
      <c r="M68" s="172"/>
      <c r="N68" s="3"/>
      <c r="O68" s="396">
        <v>9900000</v>
      </c>
      <c r="P68" s="170">
        <v>0.88</v>
      </c>
      <c r="Q68" s="3"/>
      <c r="R68" s="331"/>
      <c r="S68" s="397">
        <f t="shared" si="3"/>
        <v>8741700</v>
      </c>
      <c r="T68" s="332"/>
      <c r="U68" s="3"/>
      <c r="V68" s="3"/>
      <c r="W68" s="3"/>
      <c r="X68" s="3"/>
      <c r="Y68" s="3"/>
      <c r="Z68" s="186">
        <v>1.0034000000000001</v>
      </c>
      <c r="AA68" s="330"/>
      <c r="AB68" s="360"/>
      <c r="AC68" s="394">
        <v>8746711</v>
      </c>
      <c r="AD68" s="448">
        <f>S68-AC68</f>
        <v>-5011</v>
      </c>
      <c r="AE68" s="3"/>
      <c r="AF68" s="395"/>
    </row>
    <row r="69" spans="3:32" ht="17.25" customHeight="1">
      <c r="C69" s="3"/>
      <c r="D69" s="3"/>
      <c r="E69" s="3"/>
      <c r="F69" s="171" t="s">
        <v>755</v>
      </c>
      <c r="G69" s="171" t="s">
        <v>633</v>
      </c>
      <c r="H69" s="180" t="s">
        <v>662</v>
      </c>
      <c r="I69" s="3" t="s">
        <v>754</v>
      </c>
      <c r="J69" s="182">
        <v>45677</v>
      </c>
      <c r="K69" s="182">
        <v>45681</v>
      </c>
      <c r="L69" s="183"/>
      <c r="M69" s="172"/>
      <c r="N69" s="3"/>
      <c r="O69" s="389">
        <v>14400000</v>
      </c>
      <c r="P69" s="170">
        <v>0.88</v>
      </c>
      <c r="Q69" s="3"/>
      <c r="R69" s="331"/>
      <c r="S69" s="387">
        <f>CEILING(Z69*P69*O69,100)</f>
        <v>12712600</v>
      </c>
      <c r="T69" s="332"/>
      <c r="U69" s="3"/>
      <c r="V69" s="3"/>
      <c r="W69" s="3"/>
      <c r="X69" s="3"/>
      <c r="Y69" s="3"/>
      <c r="Z69" s="186">
        <v>1.0032000000000001</v>
      </c>
      <c r="AA69" s="330"/>
      <c r="AB69" s="360"/>
      <c r="AC69" s="394"/>
      <c r="AD69" s="174"/>
      <c r="AE69" s="3"/>
      <c r="AF69" s="395"/>
    </row>
    <row r="70" spans="3:32" ht="17.25" customHeight="1">
      <c r="C70" s="3"/>
      <c r="D70" s="3"/>
      <c r="E70" s="3"/>
      <c r="F70" s="171" t="s">
        <v>632</v>
      </c>
      <c r="G70" s="171" t="s">
        <v>633</v>
      </c>
      <c r="H70" s="180" t="s">
        <v>733</v>
      </c>
      <c r="I70" s="3" t="s">
        <v>732</v>
      </c>
      <c r="J70" s="182">
        <v>45674</v>
      </c>
      <c r="K70" s="182">
        <v>45680</v>
      </c>
      <c r="L70" s="183"/>
      <c r="M70" s="172"/>
      <c r="N70" s="3"/>
      <c r="O70" s="389">
        <v>25734000</v>
      </c>
      <c r="P70" s="170">
        <v>0.88</v>
      </c>
      <c r="Q70" s="3"/>
      <c r="R70" s="331"/>
      <c r="S70" s="387">
        <f t="shared" si="3"/>
        <v>22718400</v>
      </c>
      <c r="T70" s="332"/>
      <c r="U70" s="3"/>
      <c r="V70" s="3"/>
      <c r="W70" s="3"/>
      <c r="X70" s="3"/>
      <c r="Y70" s="3"/>
      <c r="Z70" s="186">
        <v>1.0032000000000001</v>
      </c>
      <c r="AA70" s="330"/>
      <c r="AB70" s="360"/>
      <c r="AC70" s="194"/>
      <c r="AD70" s="174"/>
      <c r="AE70" s="3"/>
    </row>
    <row r="71" spans="3:32" ht="17.25" customHeight="1">
      <c r="C71" s="3"/>
      <c r="D71" s="3"/>
      <c r="E71" s="3"/>
      <c r="F71" s="171" t="s">
        <v>632</v>
      </c>
      <c r="G71" s="171" t="s">
        <v>633</v>
      </c>
      <c r="H71" s="180" t="s">
        <v>733</v>
      </c>
      <c r="I71" s="3" t="s">
        <v>734</v>
      </c>
      <c r="J71" s="182">
        <v>45674</v>
      </c>
      <c r="K71" s="182">
        <v>45680</v>
      </c>
      <c r="L71" s="183"/>
      <c r="M71" s="172"/>
      <c r="N71" s="3"/>
      <c r="O71" s="389">
        <v>12000000</v>
      </c>
      <c r="P71" s="170">
        <v>0.88</v>
      </c>
      <c r="Q71" s="3"/>
      <c r="R71" s="331"/>
      <c r="S71" s="387">
        <f t="shared" si="3"/>
        <v>10593800</v>
      </c>
      <c r="T71" s="332"/>
      <c r="U71" s="3"/>
      <c r="V71" s="3"/>
      <c r="W71" s="3"/>
      <c r="X71" s="3"/>
      <c r="Y71" s="3"/>
      <c r="Z71" s="186">
        <v>1.0032000000000001</v>
      </c>
      <c r="AA71" s="330"/>
      <c r="AB71" s="360"/>
      <c r="AC71" s="194"/>
      <c r="AD71" s="174"/>
      <c r="AE71" s="3"/>
    </row>
    <row r="72" spans="3:32" ht="17.25" customHeight="1">
      <c r="C72" s="3"/>
      <c r="D72" s="3"/>
      <c r="E72" s="3"/>
      <c r="F72" s="545"/>
      <c r="G72" s="545" t="s">
        <v>633</v>
      </c>
      <c r="H72" s="546" t="s">
        <v>737</v>
      </c>
      <c r="I72" s="547" t="s">
        <v>736</v>
      </c>
      <c r="J72" s="549">
        <v>45677</v>
      </c>
      <c r="K72" s="549">
        <v>45680</v>
      </c>
      <c r="L72" s="550"/>
      <c r="M72" s="551"/>
      <c r="N72" s="547"/>
      <c r="O72" s="552">
        <v>13408000</v>
      </c>
      <c r="P72" s="553">
        <v>0.88</v>
      </c>
      <c r="Q72" s="547"/>
      <c r="R72" s="554"/>
      <c r="S72" s="571">
        <v>11807000</v>
      </c>
      <c r="T72" s="555"/>
      <c r="U72" s="547"/>
      <c r="V72" s="547"/>
      <c r="W72" s="547"/>
      <c r="X72" s="547"/>
      <c r="Y72" s="547"/>
      <c r="Z72" s="556">
        <v>1.0006999999999999</v>
      </c>
      <c r="AA72" s="330"/>
      <c r="AB72" s="360"/>
      <c r="AC72" s="394"/>
      <c r="AD72" s="174"/>
      <c r="AE72" s="3"/>
      <c r="AF72" s="395"/>
    </row>
    <row r="73" spans="3:32" ht="17.25" customHeight="1">
      <c r="C73" s="3"/>
      <c r="D73" s="3"/>
      <c r="E73" s="3"/>
      <c r="F73" s="545"/>
      <c r="G73" s="545" t="s">
        <v>121</v>
      </c>
      <c r="H73" s="546" t="s">
        <v>739</v>
      </c>
      <c r="I73" s="547" t="s">
        <v>738</v>
      </c>
      <c r="J73" s="549">
        <v>45677</v>
      </c>
      <c r="K73" s="549">
        <v>45681</v>
      </c>
      <c r="L73" s="550"/>
      <c r="M73" s="551"/>
      <c r="N73" s="547"/>
      <c r="O73" s="552">
        <v>41481000</v>
      </c>
      <c r="P73" s="553">
        <v>0.88</v>
      </c>
      <c r="Q73" s="547"/>
      <c r="R73" s="554"/>
      <c r="S73" s="571">
        <f t="shared" si="3"/>
        <v>36528900</v>
      </c>
      <c r="T73" s="555"/>
      <c r="U73" s="547"/>
      <c r="V73" s="547"/>
      <c r="W73" s="547"/>
      <c r="X73" s="547"/>
      <c r="Y73" s="547"/>
      <c r="Z73" s="556">
        <v>1.0006999999999999</v>
      </c>
      <c r="AA73" s="330"/>
      <c r="AB73" s="360"/>
      <c r="AC73" s="194"/>
      <c r="AD73" s="174"/>
      <c r="AE73" s="3"/>
    </row>
    <row r="74" spans="3:32" ht="17.25" customHeight="1">
      <c r="C74" s="3"/>
      <c r="D74" s="3"/>
      <c r="E74" s="3"/>
      <c r="F74" s="171" t="s">
        <v>632</v>
      </c>
      <c r="G74" s="171" t="s">
        <v>633</v>
      </c>
      <c r="H74" s="180" t="s">
        <v>740</v>
      </c>
      <c r="I74" s="3" t="s">
        <v>741</v>
      </c>
      <c r="J74" s="182">
        <v>45672</v>
      </c>
      <c r="K74" s="182">
        <v>45679</v>
      </c>
      <c r="L74" s="183"/>
      <c r="M74" s="172"/>
      <c r="N74" s="3"/>
      <c r="O74" s="396">
        <v>12000000</v>
      </c>
      <c r="P74" s="170">
        <v>0.88</v>
      </c>
      <c r="Q74" s="3"/>
      <c r="R74" s="331"/>
      <c r="S74" s="397">
        <v>10593000</v>
      </c>
      <c r="T74" s="332"/>
      <c r="U74" s="3"/>
      <c r="V74" s="3"/>
      <c r="W74" s="3"/>
      <c r="X74" s="3"/>
      <c r="Y74" s="3"/>
      <c r="Z74" s="186">
        <v>1.0032000000000001</v>
      </c>
      <c r="AA74" s="330"/>
      <c r="AB74" s="360"/>
      <c r="AC74" s="394"/>
      <c r="AD74" s="174"/>
      <c r="AE74" s="3"/>
      <c r="AF74" s="395"/>
    </row>
    <row r="75" spans="3:32" ht="17.25" customHeight="1">
      <c r="C75" s="3"/>
      <c r="D75" s="3"/>
      <c r="E75" s="3"/>
      <c r="F75" s="171" t="s">
        <v>632</v>
      </c>
      <c r="G75" s="171" t="s">
        <v>633</v>
      </c>
      <c r="H75" s="180" t="s">
        <v>742</v>
      </c>
      <c r="I75" s="3" t="s">
        <v>743</v>
      </c>
      <c r="J75" s="182">
        <v>45678</v>
      </c>
      <c r="K75" s="182">
        <v>45688</v>
      </c>
      <c r="L75" s="183"/>
      <c r="M75" s="172"/>
      <c r="N75" s="3"/>
      <c r="O75" s="389">
        <v>8400000</v>
      </c>
      <c r="P75" s="170">
        <v>0.88</v>
      </c>
      <c r="Q75" s="3"/>
      <c r="R75" s="331"/>
      <c r="S75" s="387">
        <f t="shared" ref="S75:S76" si="4">CEILING(Z75*P75*O75,100)</f>
        <v>7415700</v>
      </c>
      <c r="T75" s="332"/>
      <c r="U75" s="3"/>
      <c r="V75" s="3"/>
      <c r="W75" s="3"/>
      <c r="X75" s="3"/>
      <c r="Y75" s="3"/>
      <c r="Z75" s="186">
        <v>1.0032000000000001</v>
      </c>
      <c r="AA75" s="330"/>
      <c r="AB75" s="360"/>
      <c r="AC75" s="194"/>
      <c r="AD75" s="174"/>
      <c r="AE75" s="3"/>
    </row>
    <row r="76" spans="3:32" ht="17.25" customHeight="1">
      <c r="C76" s="3"/>
      <c r="D76" s="3"/>
      <c r="E76" s="3"/>
      <c r="F76" s="171" t="s">
        <v>632</v>
      </c>
      <c r="G76" s="171" t="s">
        <v>752</v>
      </c>
      <c r="H76" s="180" t="s">
        <v>744</v>
      </c>
      <c r="I76" s="3" t="s">
        <v>745</v>
      </c>
      <c r="J76" s="182">
        <v>45678</v>
      </c>
      <c r="K76" s="182">
        <v>45681</v>
      </c>
      <c r="L76" s="183"/>
      <c r="M76" s="172"/>
      <c r="N76" s="3"/>
      <c r="O76" s="389">
        <v>4000000</v>
      </c>
      <c r="P76" s="170">
        <v>0.88</v>
      </c>
      <c r="Q76" s="3"/>
      <c r="R76" s="331"/>
      <c r="S76" s="387">
        <f t="shared" si="4"/>
        <v>3524300</v>
      </c>
      <c r="T76" s="332"/>
      <c r="U76" s="3"/>
      <c r="V76" s="3"/>
      <c r="W76" s="3"/>
      <c r="X76" s="3"/>
      <c r="Y76" s="3"/>
      <c r="Z76" s="186">
        <v>1.0012000000000001</v>
      </c>
      <c r="AA76" s="330"/>
      <c r="AB76" s="360"/>
      <c r="AC76" s="194"/>
      <c r="AD76" s="174"/>
      <c r="AE76" s="3"/>
    </row>
    <row r="77" spans="3:32" ht="17.25" customHeight="1">
      <c r="C77" s="461"/>
      <c r="D77" s="461"/>
      <c r="E77" s="461"/>
      <c r="F77" s="462" t="s">
        <v>749</v>
      </c>
      <c r="G77" s="171" t="s">
        <v>751</v>
      </c>
      <c r="H77" s="180" t="s">
        <v>746</v>
      </c>
      <c r="I77" s="3" t="s">
        <v>748</v>
      </c>
      <c r="J77" s="182">
        <v>45678</v>
      </c>
      <c r="K77" s="182">
        <v>45691</v>
      </c>
      <c r="L77" s="183"/>
      <c r="M77" s="172"/>
      <c r="N77" s="3"/>
      <c r="O77" s="389">
        <v>9000000</v>
      </c>
      <c r="P77" s="170">
        <v>0.95</v>
      </c>
      <c r="Q77" s="3"/>
      <c r="R77" s="331"/>
      <c r="S77" s="463" t="s">
        <v>756</v>
      </c>
      <c r="T77" s="332"/>
      <c r="U77" s="3"/>
      <c r="V77" s="3"/>
      <c r="W77" s="3"/>
      <c r="X77" s="3"/>
      <c r="Y77" s="3"/>
      <c r="Z77" s="186"/>
      <c r="AA77" s="330"/>
      <c r="AB77" s="360"/>
      <c r="AC77" s="194"/>
      <c r="AD77" s="174"/>
      <c r="AE77" s="3"/>
    </row>
    <row r="78" spans="3:32" ht="17.25" customHeight="1">
      <c r="C78" s="461"/>
      <c r="D78" s="461"/>
      <c r="E78" s="461"/>
      <c r="F78" s="462" t="s">
        <v>749</v>
      </c>
      <c r="G78" s="171" t="s">
        <v>751</v>
      </c>
      <c r="H78" s="180" t="s">
        <v>746</v>
      </c>
      <c r="I78" s="168" t="s">
        <v>747</v>
      </c>
      <c r="J78" s="182">
        <v>45678</v>
      </c>
      <c r="K78" s="182">
        <v>45688</v>
      </c>
      <c r="L78" s="183"/>
      <c r="M78" s="172"/>
      <c r="N78" s="3"/>
      <c r="O78" s="389">
        <v>6588641</v>
      </c>
      <c r="P78" s="170">
        <v>0.95</v>
      </c>
      <c r="Q78" s="3"/>
      <c r="R78" s="331"/>
      <c r="S78" s="463" t="s">
        <v>756</v>
      </c>
      <c r="T78" s="332"/>
      <c r="U78" s="3"/>
      <c r="V78" s="3"/>
      <c r="W78" s="3"/>
      <c r="X78" s="3"/>
      <c r="Y78" s="3"/>
      <c r="Z78" s="186"/>
      <c r="AA78" s="330"/>
      <c r="AB78" s="360"/>
      <c r="AC78" s="194"/>
      <c r="AD78" s="174"/>
      <c r="AE78" s="3"/>
    </row>
    <row r="79" spans="3:32" ht="17.25" customHeight="1">
      <c r="C79" s="3"/>
      <c r="D79" s="3"/>
      <c r="E79" s="3"/>
      <c r="F79" s="462" t="s">
        <v>749</v>
      </c>
      <c r="G79" s="171" t="s">
        <v>751</v>
      </c>
      <c r="H79" s="180" t="s">
        <v>746</v>
      </c>
      <c r="I79" s="3" t="s">
        <v>750</v>
      </c>
      <c r="J79" s="182">
        <v>45678</v>
      </c>
      <c r="K79" s="182">
        <v>45688</v>
      </c>
      <c r="L79" s="183"/>
      <c r="M79" s="172"/>
      <c r="N79" s="3"/>
      <c r="O79" s="389">
        <v>4000000</v>
      </c>
      <c r="P79" s="170">
        <v>0.95</v>
      </c>
      <c r="Q79" s="3"/>
      <c r="R79" s="331"/>
      <c r="S79" s="463" t="s">
        <v>756</v>
      </c>
      <c r="T79" s="332"/>
      <c r="U79" s="3"/>
      <c r="V79" s="3"/>
      <c r="W79" s="3"/>
      <c r="X79" s="3"/>
      <c r="Y79" s="3"/>
      <c r="Z79" s="186"/>
      <c r="AA79" s="330"/>
      <c r="AB79" s="360"/>
      <c r="AC79" s="194"/>
      <c r="AD79" s="174"/>
      <c r="AE79" s="3"/>
    </row>
    <row r="80" spans="3:32" ht="17.25" customHeight="1">
      <c r="C80" s="3"/>
      <c r="D80" s="3"/>
      <c r="E80" s="3"/>
      <c r="F80" s="171" t="s">
        <v>632</v>
      </c>
      <c r="G80" s="171" t="s">
        <v>633</v>
      </c>
      <c r="H80" s="180" t="s">
        <v>729</v>
      </c>
      <c r="I80" s="3" t="s">
        <v>753</v>
      </c>
      <c r="J80" s="182">
        <v>45673</v>
      </c>
      <c r="K80" s="182">
        <v>45680</v>
      </c>
      <c r="L80" s="183"/>
      <c r="M80" s="172"/>
      <c r="N80" s="3"/>
      <c r="O80" s="460">
        <v>51978561</v>
      </c>
      <c r="P80" s="170">
        <v>0.88</v>
      </c>
      <c r="Q80" s="3"/>
      <c r="R80" s="331"/>
      <c r="S80" s="387">
        <f t="shared" ref="S80:S89" si="5">CEILING(Z80*P80*O80,100)</f>
        <v>45887600</v>
      </c>
      <c r="T80" s="332"/>
      <c r="U80" s="3"/>
      <c r="V80" s="3"/>
      <c r="W80" s="3"/>
      <c r="X80" s="3"/>
      <c r="Y80" s="3"/>
      <c r="Z80" s="186">
        <v>1.0032000000000001</v>
      </c>
      <c r="AA80" s="330"/>
      <c r="AB80" s="360"/>
      <c r="AC80" s="194"/>
      <c r="AD80" s="174"/>
      <c r="AE80" s="3"/>
    </row>
    <row r="81" spans="3:32" ht="17.25" customHeight="1">
      <c r="C81" s="3"/>
      <c r="D81" s="3"/>
      <c r="E81" s="3"/>
      <c r="F81" s="171" t="s">
        <v>632</v>
      </c>
      <c r="G81" s="171" t="s">
        <v>121</v>
      </c>
      <c r="H81" s="180" t="s">
        <v>758</v>
      </c>
      <c r="I81" s="3" t="s">
        <v>757</v>
      </c>
      <c r="J81" s="182">
        <v>45679</v>
      </c>
      <c r="K81" s="182">
        <v>45688</v>
      </c>
      <c r="L81" s="183"/>
      <c r="M81" s="172"/>
      <c r="N81" s="3"/>
      <c r="O81" s="396">
        <v>4455000</v>
      </c>
      <c r="P81" s="170">
        <v>0.88</v>
      </c>
      <c r="Q81" s="3"/>
      <c r="R81" s="331"/>
      <c r="S81" s="467">
        <v>2970500</v>
      </c>
      <c r="T81" s="332"/>
      <c r="U81" s="3"/>
      <c r="V81" s="3"/>
      <c r="W81" s="3"/>
      <c r="X81" s="3"/>
      <c r="Y81" s="3"/>
      <c r="Z81" s="186"/>
      <c r="AA81" s="330"/>
      <c r="AB81" s="360"/>
      <c r="AC81" s="394"/>
      <c r="AD81" s="174"/>
      <c r="AE81" s="3"/>
      <c r="AF81" s="395"/>
    </row>
    <row r="82" spans="3:32" ht="17.25" customHeight="1">
      <c r="C82" s="3"/>
      <c r="D82" s="3"/>
      <c r="E82" s="3"/>
      <c r="F82" s="493" t="s">
        <v>687</v>
      </c>
      <c r="G82" s="494" t="s">
        <v>633</v>
      </c>
      <c r="H82" s="495" t="s">
        <v>650</v>
      </c>
      <c r="I82" s="496" t="s">
        <v>777</v>
      </c>
      <c r="J82" s="439">
        <v>45688</v>
      </c>
      <c r="K82" s="439">
        <v>45692</v>
      </c>
      <c r="L82" s="440"/>
      <c r="M82" s="441"/>
      <c r="N82" s="438"/>
      <c r="O82" s="442">
        <v>141396900</v>
      </c>
      <c r="P82" s="443">
        <v>0.9</v>
      </c>
      <c r="Q82" s="438"/>
      <c r="R82" s="444"/>
      <c r="S82" s="445">
        <f>CEILING(Z82*P82*O82,100)</f>
        <v>127066400</v>
      </c>
      <c r="T82" s="446"/>
      <c r="U82" s="438"/>
      <c r="V82" s="438"/>
      <c r="W82" s="438"/>
      <c r="X82" s="438"/>
      <c r="Y82" s="438"/>
      <c r="Z82" s="447">
        <v>0.99850000000000005</v>
      </c>
      <c r="AA82" s="491"/>
      <c r="AB82" s="360"/>
      <c r="AC82" s="491">
        <v>129582000</v>
      </c>
      <c r="AD82" s="448">
        <f>S82-AC82</f>
        <v>-2515600</v>
      </c>
      <c r="AE82" s="3"/>
      <c r="AF82" s="395"/>
    </row>
    <row r="83" spans="3:32" ht="17.25" customHeight="1">
      <c r="C83" s="3"/>
      <c r="D83" s="3"/>
      <c r="E83" s="3"/>
      <c r="F83" s="474" t="s">
        <v>761</v>
      </c>
      <c r="G83" s="474" t="s">
        <v>655</v>
      </c>
      <c r="H83" s="475" t="s">
        <v>760</v>
      </c>
      <c r="I83" s="3" t="s">
        <v>759</v>
      </c>
      <c r="J83" s="182">
        <v>45691</v>
      </c>
      <c r="K83" s="182">
        <v>45693</v>
      </c>
      <c r="L83" s="183"/>
      <c r="M83" s="172"/>
      <c r="N83" s="3"/>
      <c r="O83" s="396">
        <v>15680000</v>
      </c>
      <c r="P83" s="170">
        <v>0.87744999999999995</v>
      </c>
      <c r="Q83" s="3"/>
      <c r="R83" s="331"/>
      <c r="S83" s="397">
        <v>13790700.000000002</v>
      </c>
      <c r="T83" s="332"/>
      <c r="U83" s="3"/>
      <c r="V83" s="3"/>
      <c r="W83" s="3"/>
      <c r="X83" s="3"/>
      <c r="Y83" s="3"/>
      <c r="Z83" s="186">
        <v>1.0024</v>
      </c>
      <c r="AA83" s="468"/>
      <c r="AB83" s="194"/>
      <c r="AC83" s="194"/>
      <c r="AD83" s="174"/>
      <c r="AE83" s="3"/>
    </row>
    <row r="84" spans="3:32" ht="17.25" customHeight="1">
      <c r="C84" s="3"/>
      <c r="D84" s="3"/>
      <c r="E84" s="3"/>
      <c r="F84" s="474" t="s">
        <v>761</v>
      </c>
      <c r="G84" s="474" t="s">
        <v>633</v>
      </c>
      <c r="H84" s="475" t="s">
        <v>760</v>
      </c>
      <c r="I84" s="3" t="s">
        <v>759</v>
      </c>
      <c r="J84" s="182">
        <v>45691</v>
      </c>
      <c r="K84" s="182">
        <v>45693</v>
      </c>
      <c r="L84" s="183"/>
      <c r="M84" s="172"/>
      <c r="N84" s="3"/>
      <c r="O84" s="396">
        <v>15680000</v>
      </c>
      <c r="P84" s="170">
        <v>0.87744999999999995</v>
      </c>
      <c r="Q84" s="3"/>
      <c r="R84" s="331"/>
      <c r="S84" s="473">
        <f>12508000*1.1</f>
        <v>13758800.000000002</v>
      </c>
      <c r="T84" s="332"/>
      <c r="U84" s="3"/>
      <c r="V84" s="3"/>
      <c r="W84" s="3"/>
      <c r="X84" s="3"/>
      <c r="Y84" s="3"/>
      <c r="Z84" s="186">
        <v>1.0001</v>
      </c>
      <c r="AA84" s="468"/>
      <c r="AB84" s="360"/>
      <c r="AC84" s="472"/>
      <c r="AD84" s="174"/>
      <c r="AE84" s="3"/>
      <c r="AF84" s="395"/>
    </row>
    <row r="85" spans="3:32" ht="17.25" customHeight="1">
      <c r="C85" s="3"/>
      <c r="D85" s="3"/>
      <c r="E85" s="3"/>
      <c r="F85" s="545" t="s">
        <v>766</v>
      </c>
      <c r="G85" s="545" t="s">
        <v>121</v>
      </c>
      <c r="H85" s="546" t="s">
        <v>762</v>
      </c>
      <c r="I85" s="572" t="s">
        <v>930</v>
      </c>
      <c r="J85" s="549">
        <v>45681</v>
      </c>
      <c r="K85" s="549">
        <v>45691</v>
      </c>
      <c r="L85" s="550"/>
      <c r="M85" s="551"/>
      <c r="N85" s="547"/>
      <c r="O85" s="552">
        <v>31332000</v>
      </c>
      <c r="P85" s="553">
        <v>0.88</v>
      </c>
      <c r="Q85" s="547"/>
      <c r="R85" s="554"/>
      <c r="S85" s="557">
        <f t="shared" si="5"/>
        <v>27591500</v>
      </c>
      <c r="T85" s="555"/>
      <c r="U85" s="547"/>
      <c r="V85" s="547"/>
      <c r="W85" s="547"/>
      <c r="X85" s="547"/>
      <c r="Y85" s="547"/>
      <c r="Z85" s="556">
        <v>1.0006999999999999</v>
      </c>
      <c r="AA85" s="330"/>
      <c r="AB85" s="360"/>
      <c r="AC85" s="194"/>
      <c r="AD85" s="174"/>
      <c r="AE85" s="3"/>
    </row>
    <row r="86" spans="3:32" ht="17.25" customHeight="1">
      <c r="C86" s="3"/>
      <c r="D86" s="3"/>
      <c r="E86" s="3"/>
      <c r="F86" s="545" t="s">
        <v>766</v>
      </c>
      <c r="G86" s="545" t="s">
        <v>121</v>
      </c>
      <c r="H86" s="546" t="s">
        <v>765</v>
      </c>
      <c r="I86" s="547" t="s">
        <v>764</v>
      </c>
      <c r="J86" s="549">
        <v>45681</v>
      </c>
      <c r="K86" s="549">
        <v>45691</v>
      </c>
      <c r="L86" s="550"/>
      <c r="M86" s="551"/>
      <c r="N86" s="547"/>
      <c r="O86" s="552">
        <v>24586000</v>
      </c>
      <c r="P86" s="553">
        <v>0.88</v>
      </c>
      <c r="Q86" s="547"/>
      <c r="R86" s="554"/>
      <c r="S86" s="557">
        <f t="shared" si="5"/>
        <v>21650900</v>
      </c>
      <c r="T86" s="555"/>
      <c r="U86" s="547"/>
      <c r="V86" s="547"/>
      <c r="W86" s="547"/>
      <c r="X86" s="547"/>
      <c r="Y86" s="547"/>
      <c r="Z86" s="556">
        <v>1.0006999999999999</v>
      </c>
      <c r="AA86" s="330"/>
      <c r="AB86" s="360"/>
      <c r="AC86" s="194"/>
      <c r="AD86" s="174"/>
      <c r="AE86" s="3"/>
    </row>
    <row r="87" spans="3:32" ht="17.25" customHeight="1">
      <c r="C87" s="3"/>
      <c r="D87" s="3"/>
      <c r="E87" s="3"/>
      <c r="F87" s="171" t="s">
        <v>632</v>
      </c>
      <c r="G87" s="171" t="s">
        <v>633</v>
      </c>
      <c r="H87" s="180" t="s">
        <v>768</v>
      </c>
      <c r="I87" s="3" t="s">
        <v>767</v>
      </c>
      <c r="J87" s="182">
        <v>45680</v>
      </c>
      <c r="K87" s="182">
        <v>45692</v>
      </c>
      <c r="L87" s="183"/>
      <c r="M87" s="172"/>
      <c r="N87" s="3"/>
      <c r="O87" s="389">
        <v>7990340</v>
      </c>
      <c r="P87" s="170">
        <v>0.88</v>
      </c>
      <c r="Q87" s="3"/>
      <c r="R87" s="331"/>
      <c r="S87" s="387">
        <f t="shared" si="5"/>
        <v>7054000</v>
      </c>
      <c r="T87" s="332"/>
      <c r="U87" s="3"/>
      <c r="V87" s="3"/>
      <c r="W87" s="3"/>
      <c r="X87" s="3"/>
      <c r="Y87" s="3"/>
      <c r="Z87" s="186">
        <v>1.0032000000000001</v>
      </c>
      <c r="AA87" s="330"/>
      <c r="AB87" s="360"/>
      <c r="AC87" s="194"/>
      <c r="AD87" s="174"/>
      <c r="AE87" s="3"/>
    </row>
    <row r="88" spans="3:32" ht="17.25" customHeight="1">
      <c r="C88" s="3"/>
      <c r="D88" s="3"/>
      <c r="E88" s="3"/>
      <c r="F88" s="171" t="s">
        <v>632</v>
      </c>
      <c r="G88" s="171" t="s">
        <v>633</v>
      </c>
      <c r="H88" s="180" t="s">
        <v>770</v>
      </c>
      <c r="I88" s="3" t="s">
        <v>769</v>
      </c>
      <c r="J88" s="182">
        <v>45678</v>
      </c>
      <c r="K88" s="182">
        <v>45688</v>
      </c>
      <c r="L88" s="183"/>
      <c r="M88" s="172"/>
      <c r="N88" s="3"/>
      <c r="O88" s="469">
        <v>54743740</v>
      </c>
      <c r="P88" s="170">
        <v>0.88</v>
      </c>
      <c r="Q88" s="3"/>
      <c r="R88" s="331"/>
      <c r="S88" s="387">
        <f t="shared" si="5"/>
        <v>48328700</v>
      </c>
      <c r="T88" s="332"/>
      <c r="U88" s="3"/>
      <c r="V88" s="3"/>
      <c r="W88" s="3"/>
      <c r="X88" s="3"/>
      <c r="Y88" s="3"/>
      <c r="Z88" s="186">
        <v>1.0032000000000001</v>
      </c>
      <c r="AA88" s="330"/>
      <c r="AB88" s="360"/>
      <c r="AC88" s="394"/>
      <c r="AD88" s="174"/>
      <c r="AE88" s="3"/>
      <c r="AF88" s="395"/>
    </row>
    <row r="89" spans="3:32" ht="17.25" customHeight="1">
      <c r="C89" s="3"/>
      <c r="D89" s="3"/>
      <c r="E89" s="3"/>
      <c r="F89" s="171" t="s">
        <v>632</v>
      </c>
      <c r="G89" s="171" t="s">
        <v>633</v>
      </c>
      <c r="H89" s="180" t="s">
        <v>731</v>
      </c>
      <c r="I89" s="3" t="s">
        <v>771</v>
      </c>
      <c r="J89" s="182">
        <v>45679</v>
      </c>
      <c r="K89" s="182">
        <v>45691</v>
      </c>
      <c r="L89" s="183"/>
      <c r="M89" s="172"/>
      <c r="N89" s="3"/>
      <c r="O89" s="389">
        <v>5454550</v>
      </c>
      <c r="P89" s="170">
        <v>0.88</v>
      </c>
      <c r="Q89" s="3"/>
      <c r="R89" s="331"/>
      <c r="S89" s="387">
        <f t="shared" si="5"/>
        <v>4815400</v>
      </c>
      <c r="T89" s="332"/>
      <c r="U89" s="3"/>
      <c r="V89" s="3"/>
      <c r="W89" s="3"/>
      <c r="X89" s="3"/>
      <c r="Y89" s="3"/>
      <c r="Z89" s="186">
        <v>1.0032000000000001</v>
      </c>
      <c r="AA89" s="330"/>
      <c r="AB89" s="360"/>
      <c r="AC89" s="194"/>
      <c r="AD89" s="174"/>
      <c r="AE89" s="3"/>
    </row>
    <row r="90" spans="3:32" ht="17.25" customHeight="1">
      <c r="C90" s="3"/>
      <c r="D90" s="3"/>
      <c r="E90" s="3"/>
      <c r="F90" s="171" t="s">
        <v>632</v>
      </c>
      <c r="G90" s="171" t="s">
        <v>633</v>
      </c>
      <c r="H90" s="180" t="s">
        <v>652</v>
      </c>
      <c r="I90" s="3" t="s">
        <v>772</v>
      </c>
      <c r="J90" s="182">
        <v>45680</v>
      </c>
      <c r="K90" s="182">
        <v>45681</v>
      </c>
      <c r="L90" s="183"/>
      <c r="M90" s="172"/>
      <c r="N90" s="3"/>
      <c r="O90" s="396">
        <v>3300000</v>
      </c>
      <c r="P90" s="170">
        <v>0.88</v>
      </c>
      <c r="Q90" s="3"/>
      <c r="R90" s="331"/>
      <c r="S90" s="397">
        <v>2909830.0000000005</v>
      </c>
      <c r="T90" s="332"/>
      <c r="U90" s="3"/>
      <c r="V90" s="3"/>
      <c r="W90" s="3"/>
      <c r="X90" s="3"/>
      <c r="Y90" s="3"/>
      <c r="Z90" s="186">
        <v>1.002</v>
      </c>
      <c r="AA90" s="330"/>
      <c r="AB90" s="360"/>
      <c r="AC90" s="394"/>
      <c r="AD90" s="174"/>
      <c r="AE90" s="3"/>
      <c r="AF90" s="395"/>
    </row>
    <row r="91" spans="3:32" ht="17.25" customHeight="1">
      <c r="C91" s="3"/>
      <c r="D91" s="3"/>
      <c r="E91" s="3"/>
      <c r="F91" s="476" t="s">
        <v>804</v>
      </c>
      <c r="G91" s="477" t="s">
        <v>633</v>
      </c>
      <c r="H91" s="478" t="s">
        <v>774</v>
      </c>
      <c r="I91" s="479" t="s">
        <v>773</v>
      </c>
      <c r="J91" s="480">
        <v>45664</v>
      </c>
      <c r="K91" s="480">
        <v>45693</v>
      </c>
      <c r="L91" s="481"/>
      <c r="M91" s="482"/>
      <c r="N91" s="479"/>
      <c r="O91" s="483"/>
      <c r="P91" s="484"/>
      <c r="Q91" s="479"/>
      <c r="R91" s="485"/>
      <c r="S91" s="486"/>
      <c r="T91" s="487"/>
      <c r="U91" s="479"/>
      <c r="V91" s="479"/>
      <c r="W91" s="479"/>
      <c r="X91" s="479"/>
      <c r="Y91" s="479"/>
      <c r="Z91" s="488"/>
      <c r="AA91" s="330"/>
      <c r="AB91" s="360"/>
      <c r="AC91" s="194"/>
      <c r="AD91" s="174"/>
      <c r="AE91" s="3"/>
    </row>
    <row r="92" spans="3:32" ht="17.25" customHeight="1">
      <c r="C92" s="3"/>
      <c r="D92" s="3"/>
      <c r="E92" s="3"/>
      <c r="F92" s="411" t="s">
        <v>761</v>
      </c>
      <c r="G92" s="411" t="s">
        <v>655</v>
      </c>
      <c r="H92" s="412" t="s">
        <v>776</v>
      </c>
      <c r="I92" s="438" t="s">
        <v>775</v>
      </c>
      <c r="J92" s="439">
        <v>45680</v>
      </c>
      <c r="K92" s="439">
        <v>45692</v>
      </c>
      <c r="L92" s="440"/>
      <c r="M92" s="441"/>
      <c r="N92" s="438"/>
      <c r="O92" s="442">
        <v>13230000</v>
      </c>
      <c r="P92" s="443">
        <v>0.88</v>
      </c>
      <c r="Q92" s="438"/>
      <c r="R92" s="444"/>
      <c r="S92" s="445">
        <f t="shared" ref="S92" si="6">CEILING(Z92*P92*O92,100)</f>
        <v>11677400</v>
      </c>
      <c r="T92" s="446"/>
      <c r="U92" s="438"/>
      <c r="V92" s="438"/>
      <c r="W92" s="438"/>
      <c r="X92" s="438"/>
      <c r="Y92" s="438"/>
      <c r="Z92" s="447">
        <v>1.0029999999999999</v>
      </c>
      <c r="AA92" s="330"/>
      <c r="AB92" s="360"/>
      <c r="AC92" s="194"/>
      <c r="AD92" s="174"/>
      <c r="AE92" s="3"/>
    </row>
    <row r="93" spans="3:32" ht="17.25" customHeight="1">
      <c r="C93" s="3"/>
      <c r="D93" s="3"/>
      <c r="E93" s="3"/>
      <c r="F93" s="411" t="s">
        <v>761</v>
      </c>
      <c r="G93" s="411" t="s">
        <v>633</v>
      </c>
      <c r="H93" s="412" t="s">
        <v>776</v>
      </c>
      <c r="I93" s="438" t="s">
        <v>775</v>
      </c>
      <c r="J93" s="439">
        <v>45680</v>
      </c>
      <c r="K93" s="439">
        <v>45692</v>
      </c>
      <c r="L93" s="440"/>
      <c r="M93" s="441"/>
      <c r="N93" s="438"/>
      <c r="O93" s="442">
        <v>13230000</v>
      </c>
      <c r="P93" s="443">
        <v>0.87744999999999995</v>
      </c>
      <c r="Q93" s="438"/>
      <c r="R93" s="444"/>
      <c r="S93" s="445">
        <v>11626000</v>
      </c>
      <c r="T93" s="446"/>
      <c r="U93" s="438"/>
      <c r="V93" s="438"/>
      <c r="W93" s="438"/>
      <c r="X93" s="438"/>
      <c r="Y93" s="438"/>
      <c r="Z93" s="447">
        <v>1.0015000000000001</v>
      </c>
      <c r="AA93" s="330"/>
      <c r="AB93" s="360"/>
      <c r="AC93" s="394"/>
      <c r="AD93" s="174"/>
      <c r="AE93" s="3"/>
      <c r="AF93" s="395"/>
    </row>
    <row r="94" spans="3:32" ht="17.25" customHeight="1">
      <c r="C94" s="3"/>
      <c r="D94" s="3"/>
      <c r="E94" s="3"/>
      <c r="F94" s="399" t="s">
        <v>304</v>
      </c>
      <c r="G94" s="399" t="s">
        <v>778</v>
      </c>
      <c r="H94" s="449" t="s">
        <v>779</v>
      </c>
      <c r="I94" s="450" t="s">
        <v>780</v>
      </c>
      <c r="J94" s="402">
        <v>45679</v>
      </c>
      <c r="K94" s="402">
        <v>45692</v>
      </c>
      <c r="L94" s="403"/>
      <c r="M94" s="404"/>
      <c r="N94" s="401"/>
      <c r="O94" s="405">
        <v>16000000</v>
      </c>
      <c r="P94" s="492">
        <v>0.87744999999999995</v>
      </c>
      <c r="Q94" s="401"/>
      <c r="R94" s="407"/>
      <c r="S94" s="451">
        <v>14063000</v>
      </c>
      <c r="T94" s="409"/>
      <c r="U94" s="401"/>
      <c r="V94" s="401"/>
      <c r="W94" s="401"/>
      <c r="X94" s="401"/>
      <c r="Y94" s="401"/>
      <c r="Z94" s="410">
        <v>1.0017</v>
      </c>
      <c r="AA94" s="330"/>
      <c r="AB94" s="360"/>
      <c r="AC94" s="394"/>
      <c r="AD94" s="174"/>
      <c r="AE94" s="3"/>
      <c r="AF94" s="395"/>
    </row>
    <row r="95" spans="3:32" ht="17.25" customHeight="1">
      <c r="C95" s="3"/>
      <c r="D95" s="3"/>
      <c r="E95" s="3"/>
      <c r="F95" s="171" t="s">
        <v>784</v>
      </c>
      <c r="G95" s="171" t="s">
        <v>781</v>
      </c>
      <c r="H95" s="180" t="s">
        <v>782</v>
      </c>
      <c r="I95" s="3" t="s">
        <v>783</v>
      </c>
      <c r="J95" s="182">
        <v>45680</v>
      </c>
      <c r="K95" s="182">
        <v>45692</v>
      </c>
      <c r="L95" s="183"/>
      <c r="M95" s="172"/>
      <c r="N95" s="3"/>
      <c r="O95" s="389">
        <v>6800000</v>
      </c>
      <c r="P95" s="170">
        <v>0.88</v>
      </c>
      <c r="Q95" s="3"/>
      <c r="R95" s="331"/>
      <c r="S95" s="387">
        <v>6003000</v>
      </c>
      <c r="T95" s="332"/>
      <c r="U95" s="3"/>
      <c r="V95" s="3"/>
      <c r="W95" s="3"/>
      <c r="X95" s="3"/>
      <c r="Y95" s="3"/>
      <c r="Z95" s="186">
        <v>1.0032000000000001</v>
      </c>
      <c r="AA95" s="330"/>
      <c r="AB95" s="360"/>
      <c r="AC95" s="194"/>
      <c r="AD95" s="174"/>
      <c r="AE95" s="3"/>
    </row>
    <row r="96" spans="3:32" ht="17.25" customHeight="1">
      <c r="C96" s="3"/>
      <c r="D96" s="3"/>
      <c r="E96" s="3"/>
      <c r="F96" s="171" t="s">
        <v>304</v>
      </c>
      <c r="G96" s="171" t="s">
        <v>633</v>
      </c>
      <c r="H96" s="180" t="s">
        <v>701</v>
      </c>
      <c r="I96" s="3" t="s">
        <v>787</v>
      </c>
      <c r="J96" s="182">
        <v>45681</v>
      </c>
      <c r="K96" s="182" t="s">
        <v>788</v>
      </c>
      <c r="L96" s="183"/>
      <c r="M96" s="172"/>
      <c r="N96" s="3"/>
      <c r="O96" s="396">
        <v>154055000</v>
      </c>
      <c r="P96" s="170">
        <v>0.88</v>
      </c>
      <c r="Q96" s="3"/>
      <c r="R96" s="331"/>
      <c r="S96" s="397">
        <v>135663000</v>
      </c>
      <c r="T96" s="332"/>
      <c r="U96" s="3"/>
      <c r="V96" s="3"/>
      <c r="W96" s="3"/>
      <c r="X96" s="3"/>
      <c r="Y96" s="3"/>
      <c r="Z96" s="186">
        <v>1.0006999999999999</v>
      </c>
      <c r="AA96" s="330"/>
      <c r="AB96" s="360"/>
      <c r="AC96" s="394"/>
      <c r="AD96" s="174"/>
      <c r="AE96" s="3"/>
      <c r="AF96" s="395"/>
    </row>
    <row r="97" spans="3:32" ht="17.25" customHeight="1">
      <c r="C97" s="3"/>
      <c r="D97" s="3"/>
      <c r="E97" s="3"/>
      <c r="F97" s="171" t="s">
        <v>304</v>
      </c>
      <c r="G97" s="171" t="s">
        <v>121</v>
      </c>
      <c r="H97" s="180" t="s">
        <v>792</v>
      </c>
      <c r="I97" s="3" t="s">
        <v>807</v>
      </c>
      <c r="J97" s="182">
        <v>45681</v>
      </c>
      <c r="K97" s="182">
        <v>45694</v>
      </c>
      <c r="L97" s="183"/>
      <c r="M97" s="172"/>
      <c r="N97" s="3"/>
      <c r="O97" s="389">
        <v>61621000</v>
      </c>
      <c r="P97" s="170">
        <v>0.88</v>
      </c>
      <c r="Q97" s="3"/>
      <c r="R97" s="331"/>
      <c r="S97" s="387">
        <v>54295000</v>
      </c>
      <c r="T97" s="332"/>
      <c r="U97" s="3"/>
      <c r="V97" s="3"/>
      <c r="W97" s="3"/>
      <c r="X97" s="3"/>
      <c r="Y97" s="3"/>
      <c r="Z97" s="186">
        <v>1.0012700000000001</v>
      </c>
      <c r="AA97" s="468"/>
      <c r="AB97" s="360"/>
      <c r="AC97" s="394"/>
      <c r="AD97" s="174"/>
      <c r="AE97" s="3"/>
      <c r="AF97" s="395"/>
    </row>
    <row r="98" spans="3:32" ht="57.75" customHeight="1">
      <c r="C98" s="3"/>
      <c r="D98" s="3"/>
      <c r="E98" s="3"/>
      <c r="F98" s="171" t="s">
        <v>632</v>
      </c>
      <c r="G98" s="171" t="s">
        <v>121</v>
      </c>
      <c r="H98" s="180" t="s">
        <v>714</v>
      </c>
      <c r="I98" s="3" t="s">
        <v>785</v>
      </c>
      <c r="J98" s="182">
        <v>45681</v>
      </c>
      <c r="K98" s="182">
        <v>45692</v>
      </c>
      <c r="L98" s="183"/>
      <c r="M98" s="172"/>
      <c r="N98" s="3"/>
      <c r="O98" s="456" t="s">
        <v>786</v>
      </c>
      <c r="P98" s="170"/>
      <c r="Q98" s="3"/>
      <c r="R98" s="331"/>
      <c r="S98" s="489" t="s">
        <v>794</v>
      </c>
      <c r="T98" s="332"/>
      <c r="U98" s="3"/>
      <c r="V98" s="3"/>
      <c r="W98" s="3"/>
      <c r="X98" s="3"/>
      <c r="Y98" s="3"/>
      <c r="Z98" s="186"/>
      <c r="AA98" s="330"/>
      <c r="AB98" s="360"/>
      <c r="AC98" s="394"/>
      <c r="AD98" s="174"/>
      <c r="AE98" s="3"/>
      <c r="AF98" s="395"/>
    </row>
    <row r="99" spans="3:32" ht="17.25" customHeight="1">
      <c r="C99" s="3"/>
      <c r="D99" s="3"/>
      <c r="E99" s="3"/>
      <c r="F99" s="171" t="s">
        <v>632</v>
      </c>
      <c r="G99" s="171" t="s">
        <v>633</v>
      </c>
      <c r="H99" s="180" t="s">
        <v>790</v>
      </c>
      <c r="I99" s="3" t="s">
        <v>789</v>
      </c>
      <c r="J99" s="182">
        <v>45681</v>
      </c>
      <c r="K99" s="182">
        <v>45694</v>
      </c>
      <c r="L99" s="183"/>
      <c r="M99" s="172"/>
      <c r="N99" s="3"/>
      <c r="O99" s="389">
        <v>6000000</v>
      </c>
      <c r="P99" s="170">
        <v>0.88</v>
      </c>
      <c r="Q99" s="3"/>
      <c r="R99" s="331"/>
      <c r="S99" s="490">
        <f t="shared" ref="S99:S108" si="7">CEILING(Z99*P99*O99,100)</f>
        <v>5298000</v>
      </c>
      <c r="T99" s="332"/>
      <c r="U99" s="3"/>
      <c r="V99" s="3"/>
      <c r="W99" s="3"/>
      <c r="X99" s="3"/>
      <c r="Y99" s="3"/>
      <c r="Z99" s="186">
        <v>1.0034000000000001</v>
      </c>
      <c r="AA99" s="330"/>
      <c r="AB99" s="360"/>
      <c r="AC99" s="394"/>
      <c r="AD99" s="174"/>
      <c r="AE99" s="3"/>
      <c r="AF99" s="395"/>
    </row>
    <row r="100" spans="3:32" ht="17.25" customHeight="1">
      <c r="C100" s="3"/>
      <c r="D100" s="3"/>
      <c r="E100" s="3"/>
      <c r="F100" s="171" t="s">
        <v>632</v>
      </c>
      <c r="G100" s="171" t="s">
        <v>633</v>
      </c>
      <c r="H100" s="180" t="s">
        <v>710</v>
      </c>
      <c r="I100" s="3" t="s">
        <v>791</v>
      </c>
      <c r="J100" s="182">
        <v>45681</v>
      </c>
      <c r="K100" s="182">
        <v>45693</v>
      </c>
      <c r="L100" s="183"/>
      <c r="M100" s="172"/>
      <c r="N100" s="3"/>
      <c r="O100" s="389">
        <v>8400000</v>
      </c>
      <c r="P100" s="170">
        <v>0.88</v>
      </c>
      <c r="Q100" s="3"/>
      <c r="R100" s="331"/>
      <c r="S100" s="490">
        <f t="shared" si="7"/>
        <v>7417200</v>
      </c>
      <c r="T100" s="332"/>
      <c r="U100" s="3"/>
      <c r="V100" s="3"/>
      <c r="W100" s="3"/>
      <c r="X100" s="3"/>
      <c r="Y100" s="3"/>
      <c r="Z100" s="186">
        <v>1.0034000000000001</v>
      </c>
      <c r="AA100" s="330"/>
      <c r="AB100" s="360"/>
      <c r="AC100" s="394"/>
      <c r="AD100" s="174"/>
      <c r="AE100" s="3"/>
      <c r="AF100" s="395"/>
    </row>
    <row r="101" spans="3:32" ht="17.25" customHeight="1">
      <c r="C101" s="3"/>
      <c r="D101" s="3"/>
      <c r="E101" s="3"/>
      <c r="F101" s="171" t="s">
        <v>632</v>
      </c>
      <c r="G101" s="171" t="s">
        <v>633</v>
      </c>
      <c r="H101" s="180" t="s">
        <v>650</v>
      </c>
      <c r="I101" s="3" t="s">
        <v>793</v>
      </c>
      <c r="J101" s="182">
        <v>45681</v>
      </c>
      <c r="K101" s="182">
        <v>45692</v>
      </c>
      <c r="L101" s="183"/>
      <c r="M101" s="172"/>
      <c r="N101" s="3"/>
      <c r="O101" s="389">
        <v>3170000</v>
      </c>
      <c r="P101" s="170"/>
      <c r="Q101" s="3"/>
      <c r="R101" s="331"/>
      <c r="S101" s="464" t="s">
        <v>651</v>
      </c>
      <c r="T101" s="332"/>
      <c r="U101" s="3"/>
      <c r="V101" s="3"/>
      <c r="W101" s="3"/>
      <c r="X101" s="3"/>
      <c r="Y101" s="3"/>
      <c r="Z101" s="186"/>
      <c r="AA101" s="330"/>
      <c r="AB101" s="360"/>
      <c r="AC101" s="394"/>
      <c r="AD101" s="174"/>
      <c r="AE101" s="3"/>
      <c r="AF101" s="395"/>
    </row>
    <row r="102" spans="3:32" ht="17.25" customHeight="1">
      <c r="C102" s="3"/>
      <c r="D102" s="3"/>
      <c r="E102" s="3"/>
      <c r="F102" s="171" t="s">
        <v>632</v>
      </c>
      <c r="G102" s="171" t="s">
        <v>633</v>
      </c>
      <c r="H102" s="180" t="s">
        <v>733</v>
      </c>
      <c r="I102" s="3" t="s">
        <v>795</v>
      </c>
      <c r="J102" s="182">
        <v>45688</v>
      </c>
      <c r="K102" s="182">
        <v>45694</v>
      </c>
      <c r="L102" s="183"/>
      <c r="M102" s="172"/>
      <c r="N102" s="3"/>
      <c r="O102" s="389">
        <v>32000000</v>
      </c>
      <c r="P102" s="170">
        <v>0.88</v>
      </c>
      <c r="Q102" s="3"/>
      <c r="R102" s="331"/>
      <c r="S102" s="490">
        <v>28250000</v>
      </c>
      <c r="T102" s="332"/>
      <c r="U102" s="3"/>
      <c r="V102" s="3"/>
      <c r="W102" s="3"/>
      <c r="X102" s="3"/>
      <c r="Y102" s="3"/>
      <c r="Z102" s="186">
        <v>1.0032000000000001</v>
      </c>
      <c r="AA102" s="330"/>
      <c r="AB102" s="360"/>
      <c r="AC102" s="394"/>
      <c r="AD102" s="174"/>
      <c r="AE102" s="3"/>
      <c r="AF102" s="395"/>
    </row>
    <row r="103" spans="3:32" ht="17.25" customHeight="1">
      <c r="C103" s="3"/>
      <c r="D103" s="3"/>
      <c r="E103" s="3"/>
      <c r="F103" s="171" t="s">
        <v>304</v>
      </c>
      <c r="G103" s="171" t="s">
        <v>121</v>
      </c>
      <c r="H103" s="180" t="s">
        <v>792</v>
      </c>
      <c r="I103" s="3" t="s">
        <v>796</v>
      </c>
      <c r="J103" s="182">
        <v>45688</v>
      </c>
      <c r="K103" s="182">
        <v>45698</v>
      </c>
      <c r="L103" s="183"/>
      <c r="M103" s="172"/>
      <c r="N103" s="3"/>
      <c r="O103" s="389">
        <v>2600000</v>
      </c>
      <c r="P103" s="170">
        <v>0.88</v>
      </c>
      <c r="Q103" s="3"/>
      <c r="R103" s="331"/>
      <c r="S103" s="387">
        <f t="shared" si="7"/>
        <v>2292600</v>
      </c>
      <c r="T103" s="332"/>
      <c r="U103" s="3"/>
      <c r="V103" s="3"/>
      <c r="W103" s="3"/>
      <c r="X103" s="3"/>
      <c r="Y103" s="3"/>
      <c r="Z103" s="186">
        <v>1.002</v>
      </c>
      <c r="AA103" s="330"/>
      <c r="AB103" s="360"/>
      <c r="AC103" s="394"/>
      <c r="AD103" s="174"/>
      <c r="AE103" s="3"/>
      <c r="AF103" s="395"/>
    </row>
    <row r="104" spans="3:32" ht="17.25" customHeight="1">
      <c r="C104" s="3"/>
      <c r="D104" s="3"/>
      <c r="E104" s="3"/>
      <c r="F104" s="171" t="s">
        <v>661</v>
      </c>
      <c r="G104" s="171" t="s">
        <v>633</v>
      </c>
      <c r="H104" s="180" t="s">
        <v>662</v>
      </c>
      <c r="I104" s="3" t="s">
        <v>797</v>
      </c>
      <c r="J104" s="182">
        <v>45691</v>
      </c>
      <c r="K104" s="182">
        <v>45695</v>
      </c>
      <c r="L104" s="183"/>
      <c r="M104" s="172"/>
      <c r="N104" s="3"/>
      <c r="O104" s="389">
        <v>16000000</v>
      </c>
      <c r="P104" s="170">
        <v>0.88</v>
      </c>
      <c r="Q104" s="3"/>
      <c r="R104" s="331"/>
      <c r="S104" s="387">
        <v>14125000</v>
      </c>
      <c r="T104" s="332"/>
      <c r="U104" s="3"/>
      <c r="V104" s="3"/>
      <c r="W104" s="3"/>
      <c r="X104" s="3"/>
      <c r="Y104" s="3"/>
      <c r="Z104" s="186">
        <v>1.0032000000000001</v>
      </c>
      <c r="AA104" s="330"/>
      <c r="AB104" s="360"/>
      <c r="AC104" s="394"/>
      <c r="AD104" s="174"/>
      <c r="AE104" s="3"/>
      <c r="AF104" s="395"/>
    </row>
    <row r="105" spans="3:32" ht="17.25" customHeight="1">
      <c r="C105" s="3"/>
      <c r="D105" s="3"/>
      <c r="E105" s="3"/>
      <c r="F105" s="171" t="s">
        <v>632</v>
      </c>
      <c r="G105" s="171" t="s">
        <v>633</v>
      </c>
      <c r="H105" s="180" t="s">
        <v>733</v>
      </c>
      <c r="I105" s="3" t="s">
        <v>798</v>
      </c>
      <c r="J105" s="182">
        <v>45691</v>
      </c>
      <c r="K105" s="182">
        <v>45698</v>
      </c>
      <c r="L105" s="183"/>
      <c r="M105" s="172"/>
      <c r="N105" s="3"/>
      <c r="O105" s="389">
        <v>12000000</v>
      </c>
      <c r="P105" s="170">
        <v>0.88</v>
      </c>
      <c r="Q105" s="3"/>
      <c r="R105" s="331"/>
      <c r="S105" s="387">
        <f t="shared" si="7"/>
        <v>10593800</v>
      </c>
      <c r="T105" s="332"/>
      <c r="U105" s="3"/>
      <c r="V105" s="3"/>
      <c r="W105" s="3"/>
      <c r="X105" s="3"/>
      <c r="Y105" s="3"/>
      <c r="Z105" s="186">
        <v>1.0032000000000001</v>
      </c>
      <c r="AA105" s="330"/>
      <c r="AB105" s="360"/>
      <c r="AC105" s="394"/>
      <c r="AD105" s="174"/>
      <c r="AE105" s="3"/>
      <c r="AF105" s="395"/>
    </row>
    <row r="106" spans="3:32" ht="17.25" customHeight="1">
      <c r="C106" s="3"/>
      <c r="D106" s="3"/>
      <c r="E106" s="3"/>
      <c r="F106" s="171" t="s">
        <v>304</v>
      </c>
      <c r="G106" s="171" t="s">
        <v>633</v>
      </c>
      <c r="H106" s="180" t="s">
        <v>642</v>
      </c>
      <c r="I106" s="3" t="s">
        <v>799</v>
      </c>
      <c r="J106" s="182">
        <v>45691</v>
      </c>
      <c r="K106" s="182">
        <v>45698</v>
      </c>
      <c r="L106" s="183"/>
      <c r="M106" s="172"/>
      <c r="N106" s="3"/>
      <c r="O106" s="396">
        <v>31234243</v>
      </c>
      <c r="P106" s="170">
        <v>0.88</v>
      </c>
      <c r="Q106" s="3"/>
      <c r="R106" s="331"/>
      <c r="S106" s="397">
        <f>25068000*1.1</f>
        <v>27574800.000000004</v>
      </c>
      <c r="T106" s="332"/>
      <c r="U106" s="3"/>
      <c r="V106" s="3"/>
      <c r="W106" s="3"/>
      <c r="X106" s="3"/>
      <c r="Y106" s="3"/>
      <c r="Z106" s="186">
        <v>1.0032000000000001</v>
      </c>
      <c r="AA106" s="468"/>
      <c r="AB106" s="360"/>
      <c r="AC106" s="394"/>
      <c r="AD106" s="174"/>
      <c r="AE106" s="3"/>
      <c r="AF106" s="395"/>
    </row>
    <row r="107" spans="3:32" ht="16.5" customHeight="1">
      <c r="C107" s="3"/>
      <c r="D107" s="3"/>
      <c r="E107" s="3"/>
      <c r="F107" s="548" t="s">
        <v>761</v>
      </c>
      <c r="G107" s="548" t="s">
        <v>633</v>
      </c>
      <c r="H107" s="573" t="s">
        <v>800</v>
      </c>
      <c r="I107" s="3" t="s">
        <v>801</v>
      </c>
      <c r="J107" s="182">
        <v>45688</v>
      </c>
      <c r="K107" s="182">
        <v>45694</v>
      </c>
      <c r="L107" s="183"/>
      <c r="M107" s="172"/>
      <c r="N107" s="3"/>
      <c r="O107" s="393">
        <v>26914000</v>
      </c>
      <c r="P107" s="170">
        <v>0.88</v>
      </c>
      <c r="Q107" s="3"/>
      <c r="R107" s="331"/>
      <c r="S107" s="387">
        <f t="shared" si="7"/>
        <v>23423800</v>
      </c>
      <c r="T107" s="332"/>
      <c r="U107" s="3"/>
      <c r="V107" s="3"/>
      <c r="W107" s="3"/>
      <c r="X107" s="3"/>
      <c r="Y107" s="3"/>
      <c r="Z107" s="186">
        <v>0.98899999999999999</v>
      </c>
      <c r="AA107" s="330"/>
      <c r="AB107" s="360"/>
      <c r="AC107" s="394"/>
      <c r="AD107" s="174"/>
      <c r="AE107" s="3"/>
      <c r="AF107" s="395"/>
    </row>
    <row r="108" spans="3:32" ht="16.5" customHeight="1">
      <c r="C108" s="3"/>
      <c r="D108" s="3"/>
      <c r="E108" s="3"/>
      <c r="F108" s="548" t="s">
        <v>761</v>
      </c>
      <c r="G108" s="548" t="s">
        <v>121</v>
      </c>
      <c r="H108" s="573" t="s">
        <v>800</v>
      </c>
      <c r="I108" s="3" t="s">
        <v>801</v>
      </c>
      <c r="J108" s="182">
        <v>45688</v>
      </c>
      <c r="K108" s="182">
        <v>45694</v>
      </c>
      <c r="L108" s="183"/>
      <c r="M108" s="172"/>
      <c r="N108" s="3"/>
      <c r="O108" s="393">
        <v>26914000</v>
      </c>
      <c r="P108" s="170">
        <v>0.88</v>
      </c>
      <c r="Q108" s="3"/>
      <c r="R108" s="331"/>
      <c r="S108" s="387">
        <f t="shared" si="7"/>
        <v>23700900</v>
      </c>
      <c r="T108" s="332"/>
      <c r="U108" s="3"/>
      <c r="V108" s="3"/>
      <c r="W108" s="3"/>
      <c r="X108" s="3"/>
      <c r="Y108" s="3"/>
      <c r="Z108" s="186">
        <v>1.0006999999999999</v>
      </c>
      <c r="AA108" s="330"/>
      <c r="AB108" s="360"/>
      <c r="AC108" s="394"/>
      <c r="AD108" s="174"/>
      <c r="AE108" s="3"/>
      <c r="AF108" s="395"/>
    </row>
    <row r="109" spans="3:32" ht="17.25" customHeight="1">
      <c r="C109" s="3"/>
      <c r="D109" s="3"/>
      <c r="E109" s="3"/>
      <c r="F109" s="171" t="s">
        <v>632</v>
      </c>
      <c r="G109" s="171" t="s">
        <v>121</v>
      </c>
      <c r="H109" s="180" t="s">
        <v>646</v>
      </c>
      <c r="I109" s="3" t="s">
        <v>805</v>
      </c>
      <c r="J109" s="182">
        <v>45691</v>
      </c>
      <c r="K109" s="182">
        <v>45695</v>
      </c>
      <c r="L109" s="183"/>
      <c r="M109" s="172"/>
      <c r="N109" s="3"/>
      <c r="O109" s="389">
        <v>19020000</v>
      </c>
      <c r="P109" s="170">
        <v>0.88</v>
      </c>
      <c r="Q109" s="3"/>
      <c r="R109" s="331"/>
      <c r="S109" s="387">
        <f t="shared" ref="S109:S123" si="8">CEILING(Z109*P109*O109,100)</f>
        <v>16757700</v>
      </c>
      <c r="T109" s="332"/>
      <c r="U109" s="3"/>
      <c r="V109" s="3"/>
      <c r="W109" s="3"/>
      <c r="X109" s="3"/>
      <c r="Y109" s="3"/>
      <c r="Z109" s="186">
        <v>1.0012000000000001</v>
      </c>
      <c r="AA109" s="330"/>
      <c r="AB109" s="360"/>
      <c r="AC109" s="394"/>
      <c r="AD109" s="174"/>
      <c r="AE109" s="3"/>
      <c r="AF109" s="395"/>
    </row>
    <row r="110" spans="3:32" ht="17.25" customHeight="1">
      <c r="C110" s="3"/>
      <c r="D110" s="3"/>
      <c r="E110" s="3"/>
      <c r="F110" s="171" t="s">
        <v>632</v>
      </c>
      <c r="G110" s="171" t="s">
        <v>633</v>
      </c>
      <c r="H110" s="179" t="s">
        <v>636</v>
      </c>
      <c r="I110" s="168" t="s">
        <v>830</v>
      </c>
      <c r="J110" s="182">
        <v>45693</v>
      </c>
      <c r="K110" s="182">
        <v>45700</v>
      </c>
      <c r="L110" s="183"/>
      <c r="M110" s="172"/>
      <c r="N110" s="3"/>
      <c r="O110" s="389">
        <v>12000000</v>
      </c>
      <c r="P110" s="170">
        <v>0.88</v>
      </c>
      <c r="Q110" s="3"/>
      <c r="R110" s="331"/>
      <c r="S110" s="387">
        <f t="shared" si="8"/>
        <v>10593800</v>
      </c>
      <c r="T110" s="332"/>
      <c r="U110" s="3"/>
      <c r="V110" s="3"/>
      <c r="W110" s="3"/>
      <c r="X110" s="3"/>
      <c r="Y110" s="3"/>
      <c r="Z110" s="186">
        <v>1.0032000000000001</v>
      </c>
      <c r="AA110" s="330"/>
      <c r="AB110" s="360"/>
      <c r="AC110" s="394"/>
      <c r="AD110" s="174"/>
      <c r="AE110" s="3"/>
      <c r="AF110" s="395"/>
    </row>
    <row r="111" spans="3:32" ht="17.25" customHeight="1">
      <c r="C111" s="3"/>
      <c r="D111" s="3"/>
      <c r="E111" s="3"/>
      <c r="F111" s="171" t="s">
        <v>304</v>
      </c>
      <c r="G111" s="171" t="s">
        <v>121</v>
      </c>
      <c r="H111" s="180" t="s">
        <v>792</v>
      </c>
      <c r="I111" s="3" t="s">
        <v>806</v>
      </c>
      <c r="J111" s="182">
        <v>45693</v>
      </c>
      <c r="K111" s="182">
        <v>45700</v>
      </c>
      <c r="L111" s="183"/>
      <c r="M111" s="172"/>
      <c r="N111" s="3"/>
      <c r="O111" s="389">
        <v>76100000</v>
      </c>
      <c r="P111" s="170">
        <v>0.88</v>
      </c>
      <c r="Q111" s="3"/>
      <c r="R111" s="331"/>
      <c r="S111" s="387">
        <v>67048000</v>
      </c>
      <c r="T111" s="332"/>
      <c r="U111" s="3"/>
      <c r="V111" s="3"/>
      <c r="W111" s="3"/>
      <c r="X111" s="3"/>
      <c r="Y111" s="3"/>
      <c r="Z111" s="186">
        <v>1.0012000000000001</v>
      </c>
      <c r="AA111" s="330"/>
      <c r="AB111" s="360"/>
      <c r="AC111" s="394"/>
      <c r="AD111" s="174"/>
      <c r="AE111" s="3"/>
      <c r="AF111" s="395"/>
    </row>
    <row r="112" spans="3:32" ht="17.25" customHeight="1">
      <c r="C112" s="3"/>
      <c r="D112" s="3"/>
      <c r="E112" s="3"/>
      <c r="F112" s="171" t="s">
        <v>632</v>
      </c>
      <c r="G112" s="171" t="s">
        <v>633</v>
      </c>
      <c r="H112" s="180" t="s">
        <v>809</v>
      </c>
      <c r="I112" s="3" t="s">
        <v>808</v>
      </c>
      <c r="J112" s="182">
        <v>45693</v>
      </c>
      <c r="K112" s="182">
        <v>45699</v>
      </c>
      <c r="L112" s="183"/>
      <c r="M112" s="172"/>
      <c r="N112" s="3"/>
      <c r="O112" s="389">
        <v>24000000</v>
      </c>
      <c r="P112" s="170">
        <v>0.88</v>
      </c>
      <c r="Q112" s="3"/>
      <c r="R112" s="331"/>
      <c r="S112" s="387">
        <f t="shared" si="8"/>
        <v>21187600</v>
      </c>
      <c r="T112" s="332"/>
      <c r="U112" s="3"/>
      <c r="V112" s="3"/>
      <c r="W112" s="3"/>
      <c r="X112" s="3"/>
      <c r="Y112" s="3"/>
      <c r="Z112" s="186">
        <v>1.0032000000000001</v>
      </c>
      <c r="AA112" s="330"/>
      <c r="AB112" s="360"/>
      <c r="AC112" s="394"/>
      <c r="AD112" s="174"/>
      <c r="AE112" s="3"/>
      <c r="AF112" s="395"/>
    </row>
    <row r="113" spans="3:32" ht="17.25" customHeight="1">
      <c r="C113" s="3"/>
      <c r="D113" s="3"/>
      <c r="E113" s="3"/>
      <c r="F113" s="171" t="s">
        <v>304</v>
      </c>
      <c r="G113" s="171" t="s">
        <v>121</v>
      </c>
      <c r="H113" s="180" t="s">
        <v>811</v>
      </c>
      <c r="I113" s="3" t="s">
        <v>810</v>
      </c>
      <c r="J113" s="182">
        <v>45693</v>
      </c>
      <c r="K113" s="182">
        <v>45695</v>
      </c>
      <c r="L113" s="183"/>
      <c r="M113" s="172"/>
      <c r="N113" s="3"/>
      <c r="O113" s="389">
        <v>47067547</v>
      </c>
      <c r="P113" s="170">
        <v>0.88</v>
      </c>
      <c r="Q113" s="3"/>
      <c r="R113" s="331"/>
      <c r="S113" s="387">
        <f t="shared" si="8"/>
        <v>41502300</v>
      </c>
      <c r="T113" s="332"/>
      <c r="U113" s="3"/>
      <c r="V113" s="3"/>
      <c r="W113" s="3"/>
      <c r="X113" s="3"/>
      <c r="Y113" s="3"/>
      <c r="Z113" s="186">
        <v>1.002</v>
      </c>
      <c r="AA113" s="330"/>
      <c r="AB113" s="360"/>
      <c r="AC113" s="394"/>
      <c r="AD113" s="174"/>
      <c r="AE113" s="3"/>
      <c r="AF113" s="395"/>
    </row>
    <row r="114" spans="3:32" ht="17.25" customHeight="1">
      <c r="C114" s="3"/>
      <c r="D114" s="3"/>
      <c r="E114" s="3"/>
      <c r="F114" s="171" t="s">
        <v>632</v>
      </c>
      <c r="G114" s="171" t="s">
        <v>633</v>
      </c>
      <c r="H114" s="180" t="s">
        <v>813</v>
      </c>
      <c r="I114" s="3" t="s">
        <v>812</v>
      </c>
      <c r="J114" s="182">
        <v>45693</v>
      </c>
      <c r="K114" s="182">
        <v>45695</v>
      </c>
      <c r="L114" s="183"/>
      <c r="M114" s="172"/>
      <c r="N114" s="3"/>
      <c r="O114" s="389">
        <v>19200000</v>
      </c>
      <c r="P114" s="170">
        <v>0.88</v>
      </c>
      <c r="Q114" s="3"/>
      <c r="R114" s="331"/>
      <c r="S114" s="387">
        <f t="shared" si="8"/>
        <v>16916300</v>
      </c>
      <c r="T114" s="332"/>
      <c r="U114" s="3"/>
      <c r="V114" s="3"/>
      <c r="W114" s="3"/>
      <c r="X114" s="3"/>
      <c r="Y114" s="3"/>
      <c r="Z114" s="186">
        <v>1.0012000000000001</v>
      </c>
      <c r="AA114" s="330"/>
      <c r="AB114" s="360"/>
      <c r="AC114" s="394"/>
      <c r="AD114" s="174"/>
      <c r="AE114" s="3"/>
      <c r="AF114" s="395"/>
    </row>
    <row r="115" spans="3:32" ht="17.25" customHeight="1">
      <c r="C115" s="3"/>
      <c r="D115" s="3"/>
      <c r="E115" s="3"/>
      <c r="F115" s="171" t="s">
        <v>304</v>
      </c>
      <c r="G115" s="171" t="s">
        <v>633</v>
      </c>
      <c r="H115" s="180" t="s">
        <v>701</v>
      </c>
      <c r="I115" s="3" t="s">
        <v>814</v>
      </c>
      <c r="J115" s="182">
        <v>45693</v>
      </c>
      <c r="K115" s="182" t="s">
        <v>815</v>
      </c>
      <c r="L115" s="183"/>
      <c r="M115" s="172"/>
      <c r="N115" s="3"/>
      <c r="O115" s="396">
        <v>23100000</v>
      </c>
      <c r="P115" s="170">
        <v>0.88</v>
      </c>
      <c r="Q115" s="3"/>
      <c r="R115" s="331"/>
      <c r="S115" s="397">
        <v>20352200</v>
      </c>
      <c r="T115" s="332"/>
      <c r="U115" s="3"/>
      <c r="V115" s="3"/>
      <c r="W115" s="3"/>
      <c r="X115" s="3"/>
      <c r="Y115" s="3"/>
      <c r="Z115" s="186">
        <v>1.0012000000000001</v>
      </c>
      <c r="AA115" s="330"/>
      <c r="AB115" s="360"/>
      <c r="AC115" s="394"/>
      <c r="AD115" s="174"/>
      <c r="AE115" s="3"/>
      <c r="AF115" s="395"/>
    </row>
    <row r="116" spans="3:32" ht="17.25" customHeight="1">
      <c r="C116" s="3"/>
      <c r="D116" s="3"/>
      <c r="E116" s="3"/>
      <c r="F116" s="171" t="s">
        <v>632</v>
      </c>
      <c r="G116" s="171" t="s">
        <v>633</v>
      </c>
      <c r="H116" s="180" t="s">
        <v>731</v>
      </c>
      <c r="I116" s="3" t="s">
        <v>816</v>
      </c>
      <c r="J116" s="182">
        <v>45693</v>
      </c>
      <c r="K116" s="182">
        <v>45699</v>
      </c>
      <c r="L116" s="183"/>
      <c r="M116" s="172"/>
      <c r="N116" s="3"/>
      <c r="O116" s="389">
        <v>3600000</v>
      </c>
      <c r="P116" s="170">
        <v>0.88</v>
      </c>
      <c r="Q116" s="3"/>
      <c r="R116" s="331"/>
      <c r="S116" s="387">
        <f t="shared" si="8"/>
        <v>3178200</v>
      </c>
      <c r="T116" s="332"/>
      <c r="U116" s="3"/>
      <c r="V116" s="3"/>
      <c r="W116" s="3"/>
      <c r="X116" s="3"/>
      <c r="Y116" s="3"/>
      <c r="Z116" s="186">
        <v>1.0032000000000001</v>
      </c>
      <c r="AA116" s="330"/>
      <c r="AB116" s="360"/>
      <c r="AC116" s="394"/>
      <c r="AD116" s="174"/>
      <c r="AE116" s="3"/>
      <c r="AF116" s="395"/>
    </row>
    <row r="117" spans="3:32" ht="17.25" customHeight="1">
      <c r="C117" s="535" t="s">
        <v>861</v>
      </c>
      <c r="D117" s="535"/>
      <c r="E117" s="535"/>
      <c r="F117" s="524" t="s">
        <v>761</v>
      </c>
      <c r="G117" s="524" t="s">
        <v>121</v>
      </c>
      <c r="H117" s="525" t="s">
        <v>836</v>
      </c>
      <c r="I117" s="523" t="s">
        <v>817</v>
      </c>
      <c r="J117" s="526">
        <v>45693</v>
      </c>
      <c r="K117" s="526">
        <v>45699</v>
      </c>
      <c r="L117" s="527"/>
      <c r="M117" s="528"/>
      <c r="N117" s="523"/>
      <c r="O117" s="529">
        <v>51539000</v>
      </c>
      <c r="P117" s="530">
        <v>0.88</v>
      </c>
      <c r="Q117" s="523"/>
      <c r="R117" s="531"/>
      <c r="S117" s="532">
        <f t="shared" si="8"/>
        <v>45365300</v>
      </c>
      <c r="T117" s="533"/>
      <c r="U117" s="523"/>
      <c r="V117" s="523"/>
      <c r="W117" s="523"/>
      <c r="X117" s="523"/>
      <c r="Y117" s="523"/>
      <c r="Z117" s="534">
        <v>1.00024</v>
      </c>
      <c r="AA117" s="330"/>
      <c r="AB117" s="360"/>
      <c r="AC117" s="194"/>
      <c r="AD117" s="174"/>
      <c r="AE117" s="3"/>
    </row>
    <row r="118" spans="3:32" ht="17.25" customHeight="1">
      <c r="C118" s="535" t="s">
        <v>861</v>
      </c>
      <c r="D118" s="535"/>
      <c r="E118" s="535"/>
      <c r="F118" s="524" t="s">
        <v>761</v>
      </c>
      <c r="G118" s="524" t="s">
        <v>121</v>
      </c>
      <c r="H118" s="525" t="s">
        <v>819</v>
      </c>
      <c r="I118" s="523" t="s">
        <v>818</v>
      </c>
      <c r="J118" s="526">
        <v>45693</v>
      </c>
      <c r="K118" s="526">
        <v>45699</v>
      </c>
      <c r="L118" s="527"/>
      <c r="M118" s="528"/>
      <c r="N118" s="523"/>
      <c r="O118" s="529">
        <v>48536000</v>
      </c>
      <c r="P118" s="530">
        <v>0.88</v>
      </c>
      <c r="Q118" s="523"/>
      <c r="R118" s="531"/>
      <c r="S118" s="532">
        <f t="shared" si="8"/>
        <v>42472500</v>
      </c>
      <c r="T118" s="533"/>
      <c r="U118" s="523"/>
      <c r="V118" s="523"/>
      <c r="W118" s="523"/>
      <c r="X118" s="523"/>
      <c r="Y118" s="523"/>
      <c r="Z118" s="534">
        <v>0.99439999999999995</v>
      </c>
      <c r="AA118" s="330"/>
      <c r="AB118" s="360"/>
      <c r="AC118" s="194"/>
      <c r="AD118" s="174"/>
      <c r="AE118" s="3"/>
    </row>
    <row r="119" spans="3:32" ht="17.25" customHeight="1">
      <c r="C119" s="535" t="s">
        <v>861</v>
      </c>
      <c r="D119" s="535"/>
      <c r="E119" s="535"/>
      <c r="F119" s="524" t="s">
        <v>761</v>
      </c>
      <c r="G119" s="524" t="s">
        <v>121</v>
      </c>
      <c r="H119" s="525" t="s">
        <v>820</v>
      </c>
      <c r="I119" s="523" t="s">
        <v>821</v>
      </c>
      <c r="J119" s="526">
        <v>45693</v>
      </c>
      <c r="K119" s="526">
        <v>45699</v>
      </c>
      <c r="L119" s="527"/>
      <c r="M119" s="528"/>
      <c r="N119" s="523"/>
      <c r="O119" s="529">
        <v>62469000</v>
      </c>
      <c r="P119" s="530">
        <v>0.88</v>
      </c>
      <c r="Q119" s="523"/>
      <c r="R119" s="531"/>
      <c r="S119" s="532">
        <f t="shared" si="8"/>
        <v>54986000</v>
      </c>
      <c r="T119" s="533"/>
      <c r="U119" s="523"/>
      <c r="V119" s="523"/>
      <c r="W119" s="523"/>
      <c r="X119" s="523"/>
      <c r="Y119" s="523"/>
      <c r="Z119" s="534">
        <v>1.00024</v>
      </c>
      <c r="AA119" s="330"/>
      <c r="AB119" s="360"/>
      <c r="AC119" s="194"/>
      <c r="AD119" s="174"/>
      <c r="AE119" s="3"/>
    </row>
    <row r="120" spans="3:32" ht="17.25" customHeight="1">
      <c r="C120" s="535" t="s">
        <v>861</v>
      </c>
      <c r="D120" s="535"/>
      <c r="E120" s="535"/>
      <c r="F120" s="524" t="s">
        <v>761</v>
      </c>
      <c r="G120" s="524" t="s">
        <v>121</v>
      </c>
      <c r="H120" s="525" t="s">
        <v>822</v>
      </c>
      <c r="I120" s="523" t="s">
        <v>823</v>
      </c>
      <c r="J120" s="526">
        <v>45693</v>
      </c>
      <c r="K120" s="526">
        <v>45699</v>
      </c>
      <c r="L120" s="527"/>
      <c r="M120" s="528"/>
      <c r="N120" s="523"/>
      <c r="O120" s="529">
        <v>51623000</v>
      </c>
      <c r="P120" s="530">
        <v>0.88</v>
      </c>
      <c r="Q120" s="523"/>
      <c r="R120" s="531"/>
      <c r="S120" s="532">
        <f t="shared" si="8"/>
        <v>45187500</v>
      </c>
      <c r="T120" s="533"/>
      <c r="U120" s="523"/>
      <c r="V120" s="523"/>
      <c r="W120" s="523"/>
      <c r="X120" s="523"/>
      <c r="Y120" s="523"/>
      <c r="Z120" s="534">
        <v>0.99470000000000003</v>
      </c>
      <c r="AA120" s="330"/>
      <c r="AB120" s="360"/>
      <c r="AC120" s="194"/>
      <c r="AD120" s="174"/>
      <c r="AE120" s="3"/>
    </row>
    <row r="121" spans="3:32" ht="17.25" customHeight="1">
      <c r="C121" s="438"/>
      <c r="D121" s="438"/>
      <c r="E121" s="438"/>
      <c r="F121" s="540" t="s">
        <v>761</v>
      </c>
      <c r="G121" s="411" t="s">
        <v>121</v>
      </c>
      <c r="H121" s="412" t="s">
        <v>879</v>
      </c>
      <c r="I121" s="438" t="s">
        <v>825</v>
      </c>
      <c r="J121" s="439">
        <v>45699</v>
      </c>
      <c r="K121" s="439">
        <v>45701</v>
      </c>
      <c r="L121" s="440"/>
      <c r="M121" s="441"/>
      <c r="N121" s="438"/>
      <c r="O121" s="442">
        <v>12740000</v>
      </c>
      <c r="P121" s="443">
        <v>0.87744999999999995</v>
      </c>
      <c r="Q121" s="438"/>
      <c r="R121" s="444"/>
      <c r="S121" s="470">
        <f t="shared" si="8"/>
        <v>11192200</v>
      </c>
      <c r="T121" s="446"/>
      <c r="U121" s="438"/>
      <c r="V121" s="438"/>
      <c r="W121" s="438"/>
      <c r="X121" s="438"/>
      <c r="Y121" s="438"/>
      <c r="Z121" s="447">
        <v>1.0012000000000001</v>
      </c>
      <c r="AA121" s="541"/>
      <c r="AB121" s="542"/>
      <c r="AC121" s="394"/>
      <c r="AD121" s="174"/>
      <c r="AE121" s="3"/>
      <c r="AF121" s="395"/>
    </row>
    <row r="122" spans="3:32" ht="17.25" customHeight="1">
      <c r="C122" s="438"/>
      <c r="D122" s="438"/>
      <c r="E122" s="438"/>
      <c r="F122" s="540" t="s">
        <v>761</v>
      </c>
      <c r="G122" s="411" t="s">
        <v>679</v>
      </c>
      <c r="H122" s="495" t="s">
        <v>871</v>
      </c>
      <c r="I122" s="496" t="s">
        <v>825</v>
      </c>
      <c r="J122" s="439">
        <v>45699</v>
      </c>
      <c r="K122" s="439">
        <v>45701</v>
      </c>
      <c r="L122" s="440"/>
      <c r="M122" s="441"/>
      <c r="N122" s="438"/>
      <c r="O122" s="442">
        <v>12740000</v>
      </c>
      <c r="P122" s="443">
        <v>0.87744999999999995</v>
      </c>
      <c r="Q122" s="438"/>
      <c r="R122" s="444"/>
      <c r="S122" s="470">
        <f t="shared" si="8"/>
        <v>11186600</v>
      </c>
      <c r="T122" s="446"/>
      <c r="U122" s="438"/>
      <c r="V122" s="438"/>
      <c r="W122" s="438"/>
      <c r="X122" s="438"/>
      <c r="Y122" s="438"/>
      <c r="Z122" s="447">
        <v>1.0006999999999999</v>
      </c>
      <c r="AA122" s="541"/>
      <c r="AB122" s="542"/>
      <c r="AC122" s="394"/>
      <c r="AD122" s="174"/>
      <c r="AE122" s="3"/>
      <c r="AF122" s="395"/>
    </row>
    <row r="123" spans="3:32" ht="17.25" customHeight="1">
      <c r="C123" s="547"/>
      <c r="D123" s="547"/>
      <c r="E123" s="547"/>
      <c r="F123" s="548" t="s">
        <v>761</v>
      </c>
      <c r="G123" s="545" t="s">
        <v>679</v>
      </c>
      <c r="H123" s="574" t="s">
        <v>827</v>
      </c>
      <c r="I123" s="575" t="s">
        <v>870</v>
      </c>
      <c r="J123" s="549">
        <v>45699</v>
      </c>
      <c r="K123" s="549">
        <v>45702</v>
      </c>
      <c r="L123" s="550"/>
      <c r="M123" s="551"/>
      <c r="N123" s="547"/>
      <c r="O123" s="552">
        <v>25578000</v>
      </c>
      <c r="P123" s="553">
        <v>0.88</v>
      </c>
      <c r="Q123" s="547"/>
      <c r="R123" s="554"/>
      <c r="S123" s="571">
        <f t="shared" si="8"/>
        <v>22382600</v>
      </c>
      <c r="T123" s="555"/>
      <c r="U123" s="547"/>
      <c r="V123" s="547"/>
      <c r="W123" s="547"/>
      <c r="X123" s="547"/>
      <c r="Y123" s="547"/>
      <c r="Z123" s="556">
        <v>0.99439999999999995</v>
      </c>
      <c r="AA123" s="541"/>
      <c r="AB123" s="542"/>
      <c r="AC123" s="394"/>
      <c r="AD123" s="174"/>
      <c r="AE123" s="3"/>
      <c r="AF123" s="395"/>
    </row>
    <row r="124" spans="3:32" ht="17.25" customHeight="1">
      <c r="C124" s="3"/>
      <c r="D124" s="3"/>
      <c r="E124" s="3"/>
      <c r="F124" s="634" t="s">
        <v>304</v>
      </c>
      <c r="G124" s="635" t="s">
        <v>633</v>
      </c>
      <c r="H124" s="636" t="s">
        <v>642</v>
      </c>
      <c r="I124" s="637" t="s">
        <v>826</v>
      </c>
      <c r="J124" s="439">
        <v>45694</v>
      </c>
      <c r="K124" s="439">
        <v>45702</v>
      </c>
      <c r="L124" s="440"/>
      <c r="M124" s="441"/>
      <c r="N124" s="438"/>
      <c r="O124" s="465">
        <v>13200000</v>
      </c>
      <c r="P124" s="633">
        <v>0.88</v>
      </c>
      <c r="Q124" s="438"/>
      <c r="R124" s="444"/>
      <c r="S124" s="466">
        <f t="shared" ref="S124:S133" si="9">CEILING(Z124*P124*O124,100)</f>
        <v>11653200</v>
      </c>
      <c r="T124" s="446"/>
      <c r="U124" s="438"/>
      <c r="V124" s="438"/>
      <c r="W124" s="438"/>
      <c r="X124" s="438"/>
      <c r="Y124" s="438"/>
      <c r="Z124" s="447">
        <v>1.0032000000000001</v>
      </c>
      <c r="AA124" s="541"/>
      <c r="AB124" s="542"/>
      <c r="AC124" s="628">
        <v>11648473</v>
      </c>
      <c r="AD124" s="630">
        <f>S124-AC124</f>
        <v>4727</v>
      </c>
      <c r="AE124" s="3"/>
      <c r="AF124" s="395"/>
    </row>
    <row r="125" spans="3:32" ht="17.25" customHeight="1">
      <c r="C125" s="3"/>
      <c r="D125" s="3"/>
      <c r="E125" s="3"/>
      <c r="F125" s="171" t="s">
        <v>632</v>
      </c>
      <c r="G125" s="171" t="s">
        <v>633</v>
      </c>
      <c r="H125" s="180" t="s">
        <v>790</v>
      </c>
      <c r="I125" s="3" t="s">
        <v>866</v>
      </c>
      <c r="J125" s="182">
        <v>45693</v>
      </c>
      <c r="K125" s="182">
        <v>45701</v>
      </c>
      <c r="L125" s="183"/>
      <c r="M125" s="172"/>
      <c r="N125" s="3"/>
      <c r="O125" s="389">
        <v>2720000</v>
      </c>
      <c r="P125" s="170">
        <v>0.88</v>
      </c>
      <c r="Q125" s="3"/>
      <c r="R125" s="331"/>
      <c r="S125" s="387">
        <f t="shared" si="9"/>
        <v>2402000</v>
      </c>
      <c r="T125" s="332"/>
      <c r="U125" s="3"/>
      <c r="V125" s="3"/>
      <c r="W125" s="3"/>
      <c r="X125" s="3"/>
      <c r="Y125" s="3"/>
      <c r="Z125" s="186">
        <v>1.0035000000000001</v>
      </c>
      <c r="AA125" s="330"/>
      <c r="AB125" s="360"/>
      <c r="AC125" s="393"/>
      <c r="AD125" s="174"/>
      <c r="AE125" s="3"/>
      <c r="AF125" s="395"/>
    </row>
    <row r="126" spans="3:32" ht="17.25" customHeight="1">
      <c r="C126" s="547"/>
      <c r="D126" s="547"/>
      <c r="E126" s="547"/>
      <c r="F126" s="548" t="s">
        <v>761</v>
      </c>
      <c r="G126" s="545" t="s">
        <v>679</v>
      </c>
      <c r="H126" s="574" t="s">
        <v>828</v>
      </c>
      <c r="I126" s="575" t="s">
        <v>829</v>
      </c>
      <c r="J126" s="549">
        <v>45695</v>
      </c>
      <c r="K126" s="549">
        <v>45702</v>
      </c>
      <c r="L126" s="550"/>
      <c r="M126" s="551"/>
      <c r="N126" s="547"/>
      <c r="O126" s="552">
        <v>44348700</v>
      </c>
      <c r="P126" s="553">
        <v>0.87744999999999995</v>
      </c>
      <c r="Q126" s="547"/>
      <c r="R126" s="554"/>
      <c r="S126" s="571">
        <v>38808400</v>
      </c>
      <c r="T126" s="555"/>
      <c r="U126" s="547"/>
      <c r="V126" s="547"/>
      <c r="W126" s="547"/>
      <c r="X126" s="547"/>
      <c r="Y126" s="547"/>
      <c r="Z126" s="556"/>
      <c r="AA126" s="576"/>
      <c r="AB126" s="577"/>
      <c r="AC126" s="394"/>
      <c r="AD126" s="174"/>
      <c r="AE126" s="3"/>
      <c r="AF126" s="395"/>
    </row>
    <row r="127" spans="3:32" ht="17.25" customHeight="1">
      <c r="C127" s="3"/>
      <c r="D127" s="3"/>
      <c r="E127" s="3"/>
      <c r="F127" s="634" t="s">
        <v>304</v>
      </c>
      <c r="G127" s="635" t="s">
        <v>633</v>
      </c>
      <c r="H127" s="636" t="s">
        <v>642</v>
      </c>
      <c r="I127" s="637" t="s">
        <v>831</v>
      </c>
      <c r="J127" s="439">
        <v>45695</v>
      </c>
      <c r="K127" s="439">
        <v>45705</v>
      </c>
      <c r="L127" s="440"/>
      <c r="M127" s="441"/>
      <c r="N127" s="438"/>
      <c r="O127" s="465">
        <v>21450000</v>
      </c>
      <c r="P127" s="443">
        <v>0.88</v>
      </c>
      <c r="Q127" s="438"/>
      <c r="R127" s="444"/>
      <c r="S127" s="466">
        <f t="shared" si="9"/>
        <v>18936500</v>
      </c>
      <c r="T127" s="446"/>
      <c r="U127" s="438"/>
      <c r="V127" s="438"/>
      <c r="W127" s="438"/>
      <c r="X127" s="438"/>
      <c r="Y127" s="438"/>
      <c r="Z127" s="447">
        <v>1.0032000000000001</v>
      </c>
      <c r="AA127" s="541"/>
      <c r="AB127" s="542"/>
      <c r="AC127" s="628">
        <v>18922938</v>
      </c>
      <c r="AD127" s="630">
        <f>S127-AC127</f>
        <v>13562</v>
      </c>
      <c r="AE127" s="3"/>
      <c r="AF127" s="395"/>
    </row>
    <row r="128" spans="3:32" ht="17.25" customHeight="1">
      <c r="C128" s="3"/>
      <c r="D128" s="3"/>
      <c r="E128" s="3"/>
      <c r="F128" s="171" t="s">
        <v>632</v>
      </c>
      <c r="G128" s="171" t="s">
        <v>121</v>
      </c>
      <c r="H128" s="180" t="s">
        <v>646</v>
      </c>
      <c r="I128" s="3" t="s">
        <v>832</v>
      </c>
      <c r="J128" s="182">
        <v>45695</v>
      </c>
      <c r="K128" s="182">
        <v>45700</v>
      </c>
      <c r="L128" s="183"/>
      <c r="M128" s="172"/>
      <c r="N128" s="3"/>
      <c r="O128" s="389">
        <v>18000000</v>
      </c>
      <c r="P128" s="170">
        <v>0.88</v>
      </c>
      <c r="Q128" s="3"/>
      <c r="R128" s="331"/>
      <c r="S128" s="387">
        <f t="shared" si="9"/>
        <v>15859100</v>
      </c>
      <c r="T128" s="332"/>
      <c r="U128" s="3"/>
      <c r="V128" s="3"/>
      <c r="W128" s="3"/>
      <c r="X128" s="3"/>
      <c r="Y128" s="3"/>
      <c r="Z128" s="186">
        <v>1.0012000000000001</v>
      </c>
      <c r="AA128" s="330"/>
      <c r="AB128" s="360"/>
      <c r="AC128" s="394"/>
      <c r="AD128" s="174"/>
      <c r="AE128" s="3"/>
      <c r="AF128" s="395"/>
    </row>
    <row r="129" spans="3:32" ht="17.25" customHeight="1">
      <c r="C129" s="547"/>
      <c r="D129" s="547"/>
      <c r="E129" s="547"/>
      <c r="F129" s="548" t="s">
        <v>761</v>
      </c>
      <c r="G129" s="545" t="s">
        <v>121</v>
      </c>
      <c r="H129" s="546" t="s">
        <v>862</v>
      </c>
      <c r="I129" s="547" t="s">
        <v>833</v>
      </c>
      <c r="J129" s="549">
        <v>45699</v>
      </c>
      <c r="K129" s="549">
        <v>45701</v>
      </c>
      <c r="L129" s="550"/>
      <c r="M129" s="551"/>
      <c r="N129" s="547"/>
      <c r="O129" s="552">
        <v>32583000</v>
      </c>
      <c r="P129" s="553">
        <v>0.88</v>
      </c>
      <c r="Q129" s="547"/>
      <c r="R129" s="554"/>
      <c r="S129" s="557">
        <f t="shared" si="9"/>
        <v>28512500</v>
      </c>
      <c r="T129" s="555"/>
      <c r="U129" s="547"/>
      <c r="V129" s="547"/>
      <c r="W129" s="547"/>
      <c r="X129" s="547"/>
      <c r="Y129" s="547"/>
      <c r="Z129" s="556">
        <v>0.99439999999999995</v>
      </c>
      <c r="AA129" s="576"/>
      <c r="AB129" s="577"/>
      <c r="AC129" s="394"/>
      <c r="AD129" s="174"/>
      <c r="AE129" s="3"/>
      <c r="AF129" s="395"/>
    </row>
    <row r="130" spans="3:32" ht="17.25" customHeight="1">
      <c r="C130" s="547"/>
      <c r="D130" s="547"/>
      <c r="E130" s="547"/>
      <c r="F130" s="548" t="s">
        <v>761</v>
      </c>
      <c r="G130" s="545" t="s">
        <v>121</v>
      </c>
      <c r="H130" s="546" t="s">
        <v>863</v>
      </c>
      <c r="I130" s="547" t="s">
        <v>834</v>
      </c>
      <c r="J130" s="549">
        <v>45699</v>
      </c>
      <c r="K130" s="549">
        <v>45701</v>
      </c>
      <c r="L130" s="550"/>
      <c r="M130" s="551"/>
      <c r="N130" s="547"/>
      <c r="O130" s="552">
        <v>19401000</v>
      </c>
      <c r="P130" s="553">
        <v>0.88</v>
      </c>
      <c r="Q130" s="547"/>
      <c r="R130" s="554"/>
      <c r="S130" s="557">
        <f t="shared" si="9"/>
        <v>16999500</v>
      </c>
      <c r="T130" s="555"/>
      <c r="U130" s="547"/>
      <c r="V130" s="547"/>
      <c r="W130" s="547"/>
      <c r="X130" s="547"/>
      <c r="Y130" s="547"/>
      <c r="Z130" s="556">
        <v>0.99570000000000003</v>
      </c>
      <c r="AA130" s="576"/>
      <c r="AB130" s="577"/>
      <c r="AC130" s="394"/>
      <c r="AD130" s="174"/>
      <c r="AE130" s="3"/>
      <c r="AF130" s="395"/>
    </row>
    <row r="131" spans="3:32" ht="17.25" customHeight="1">
      <c r="C131" s="547"/>
      <c r="D131" s="547"/>
      <c r="E131" s="547"/>
      <c r="F131" s="548" t="s">
        <v>761</v>
      </c>
      <c r="G131" s="545" t="s">
        <v>121</v>
      </c>
      <c r="H131" s="546" t="s">
        <v>865</v>
      </c>
      <c r="I131" s="547" t="s">
        <v>835</v>
      </c>
      <c r="J131" s="549">
        <v>45699</v>
      </c>
      <c r="K131" s="549">
        <v>45701</v>
      </c>
      <c r="L131" s="550"/>
      <c r="M131" s="551"/>
      <c r="N131" s="547"/>
      <c r="O131" s="552">
        <v>31582000</v>
      </c>
      <c r="P131" s="553">
        <v>0.88</v>
      </c>
      <c r="Q131" s="547"/>
      <c r="R131" s="554"/>
      <c r="S131" s="557">
        <f t="shared" si="9"/>
        <v>27644900</v>
      </c>
      <c r="T131" s="555"/>
      <c r="U131" s="547"/>
      <c r="V131" s="547"/>
      <c r="W131" s="547"/>
      <c r="X131" s="547"/>
      <c r="Y131" s="547"/>
      <c r="Z131" s="556">
        <v>0.99470000000000003</v>
      </c>
      <c r="AA131" s="576"/>
      <c r="AB131" s="577"/>
      <c r="AC131" s="394"/>
      <c r="AD131" s="174"/>
      <c r="AE131" s="3"/>
      <c r="AF131" s="395"/>
    </row>
    <row r="132" spans="3:32" ht="17.25" customHeight="1">
      <c r="C132" s="547"/>
      <c r="D132" s="547"/>
      <c r="E132" s="547"/>
      <c r="F132" s="548" t="s">
        <v>761</v>
      </c>
      <c r="G132" s="545" t="s">
        <v>874</v>
      </c>
      <c r="H132" s="546" t="s">
        <v>892</v>
      </c>
      <c r="I132" s="572" t="s">
        <v>875</v>
      </c>
      <c r="J132" s="549">
        <v>45698</v>
      </c>
      <c r="K132" s="549">
        <v>45705</v>
      </c>
      <c r="L132" s="550"/>
      <c r="M132" s="551"/>
      <c r="N132" s="547"/>
      <c r="O132" s="552">
        <v>53696000</v>
      </c>
      <c r="P132" s="553">
        <v>0.88</v>
      </c>
      <c r="Q132" s="547"/>
      <c r="R132" s="554"/>
      <c r="S132" s="571">
        <v>47285000</v>
      </c>
      <c r="T132" s="555"/>
      <c r="U132" s="547"/>
      <c r="V132" s="547"/>
      <c r="W132" s="547"/>
      <c r="X132" s="547"/>
      <c r="Y132" s="547"/>
      <c r="Z132" s="556">
        <v>1.0006900000000001</v>
      </c>
      <c r="AA132" s="576"/>
      <c r="AB132" s="577"/>
      <c r="AC132" s="394"/>
      <c r="AD132" s="174"/>
      <c r="AE132" s="3"/>
      <c r="AF132" s="395"/>
    </row>
    <row r="133" spans="3:32" ht="17.25" customHeight="1">
      <c r="C133" s="3"/>
      <c r="D133" s="3"/>
      <c r="E133" s="3"/>
      <c r="F133" s="171" t="s">
        <v>632</v>
      </c>
      <c r="G133" s="171" t="s">
        <v>633</v>
      </c>
      <c r="H133" s="180" t="s">
        <v>733</v>
      </c>
      <c r="I133" s="3" t="s">
        <v>867</v>
      </c>
      <c r="J133" s="182">
        <v>45698</v>
      </c>
      <c r="K133" s="182">
        <v>45705</v>
      </c>
      <c r="L133" s="183"/>
      <c r="M133" s="172"/>
      <c r="N133" s="3"/>
      <c r="O133" s="389">
        <v>12000000</v>
      </c>
      <c r="P133" s="170">
        <v>0.88</v>
      </c>
      <c r="Q133" s="3"/>
      <c r="R133" s="331"/>
      <c r="S133" s="387">
        <f t="shared" si="9"/>
        <v>10593800</v>
      </c>
      <c r="T133" s="332"/>
      <c r="U133" s="3"/>
      <c r="V133" s="3"/>
      <c r="W133" s="3"/>
      <c r="X133" s="3"/>
      <c r="Y133" s="3"/>
      <c r="Z133" s="186">
        <v>1.0032000000000001</v>
      </c>
      <c r="AA133" s="330"/>
      <c r="AB133" s="360"/>
      <c r="AC133" s="394"/>
      <c r="AD133" s="174"/>
      <c r="AE133" s="3"/>
      <c r="AF133" s="395"/>
    </row>
    <row r="134" spans="3:32" ht="17.25" customHeight="1">
      <c r="C134" s="3"/>
      <c r="D134" s="3"/>
      <c r="E134" s="3"/>
      <c r="F134" s="171" t="s">
        <v>632</v>
      </c>
      <c r="G134" s="171" t="s">
        <v>633</v>
      </c>
      <c r="H134" s="180" t="s">
        <v>650</v>
      </c>
      <c r="I134" s="3" t="s">
        <v>868</v>
      </c>
      <c r="J134" s="182">
        <v>45698</v>
      </c>
      <c r="K134" s="182">
        <v>45705</v>
      </c>
      <c r="L134" s="183"/>
      <c r="M134" s="172"/>
      <c r="N134" s="3"/>
      <c r="O134" s="389">
        <v>11200000</v>
      </c>
      <c r="P134" s="170"/>
      <c r="Q134" s="3"/>
      <c r="R134" s="331"/>
      <c r="S134" s="359" t="s">
        <v>651</v>
      </c>
      <c r="T134" s="332"/>
      <c r="U134" s="3"/>
      <c r="V134" s="3"/>
      <c r="W134" s="3"/>
      <c r="X134" s="3"/>
      <c r="Y134" s="3"/>
      <c r="Z134" s="186"/>
      <c r="AA134" s="330"/>
      <c r="AB134" s="360"/>
      <c r="AC134" s="194"/>
      <c r="AD134" s="174"/>
      <c r="AE134" s="3"/>
    </row>
    <row r="135" spans="3:32" ht="21" customHeight="1">
      <c r="C135" s="3"/>
      <c r="D135" s="3"/>
      <c r="E135" s="3"/>
      <c r="F135" s="171" t="s">
        <v>632</v>
      </c>
      <c r="G135" s="171" t="s">
        <v>633</v>
      </c>
      <c r="H135" s="180" t="s">
        <v>650</v>
      </c>
      <c r="I135" s="3" t="s">
        <v>869</v>
      </c>
      <c r="J135" s="182">
        <v>45698</v>
      </c>
      <c r="K135" s="182">
        <v>45705</v>
      </c>
      <c r="L135" s="183"/>
      <c r="M135" s="172"/>
      <c r="N135" s="3"/>
      <c r="O135" s="389">
        <v>8000000</v>
      </c>
      <c r="P135" s="170"/>
      <c r="Q135" s="3"/>
      <c r="R135" s="331"/>
      <c r="S135" s="359" t="s">
        <v>651</v>
      </c>
      <c r="T135" s="332"/>
      <c r="U135" s="3"/>
      <c r="V135" s="3"/>
      <c r="W135" s="3"/>
      <c r="X135" s="3"/>
      <c r="Y135" s="3"/>
      <c r="Z135" s="186"/>
      <c r="AA135" s="330"/>
      <c r="AB135" s="360"/>
      <c r="AC135" s="194"/>
      <c r="AD135" s="174"/>
      <c r="AE135" s="3"/>
    </row>
    <row r="136" spans="3:32" ht="17.25" customHeight="1">
      <c r="C136" s="547"/>
      <c r="D136" s="547"/>
      <c r="E136" s="547"/>
      <c r="F136" s="548" t="s">
        <v>761</v>
      </c>
      <c r="G136" s="545" t="s">
        <v>633</v>
      </c>
      <c r="H136" s="574" t="s">
        <v>802</v>
      </c>
      <c r="I136" s="575" t="s">
        <v>803</v>
      </c>
      <c r="J136" s="549">
        <v>45699</v>
      </c>
      <c r="K136" s="549">
        <v>45702</v>
      </c>
      <c r="L136" s="550"/>
      <c r="M136" s="551"/>
      <c r="N136" s="547"/>
      <c r="O136" s="552">
        <v>98230000</v>
      </c>
      <c r="P136" s="553">
        <v>0.88</v>
      </c>
      <c r="Q136" s="547"/>
      <c r="R136" s="554"/>
      <c r="S136" s="571">
        <f t="shared" ref="S136" si="10">CEILING(Z136*P136*O136,100)</f>
        <v>85958400</v>
      </c>
      <c r="T136" s="555"/>
      <c r="U136" s="547"/>
      <c r="V136" s="547"/>
      <c r="W136" s="547"/>
      <c r="X136" s="547"/>
      <c r="Y136" s="547"/>
      <c r="Z136" s="556">
        <v>0.99439999999999995</v>
      </c>
      <c r="AA136" s="576"/>
      <c r="AB136" s="577"/>
      <c r="AC136" s="394"/>
      <c r="AD136" s="174"/>
      <c r="AE136" s="3"/>
      <c r="AF136" s="395"/>
    </row>
    <row r="137" spans="3:32" ht="17.25" customHeight="1">
      <c r="C137" s="547"/>
      <c r="D137" s="547"/>
      <c r="E137" s="547"/>
      <c r="F137" s="548"/>
      <c r="G137" s="545" t="s">
        <v>633</v>
      </c>
      <c r="H137" s="546" t="s">
        <v>876</v>
      </c>
      <c r="I137" s="572" t="s">
        <v>878</v>
      </c>
      <c r="J137" s="549"/>
      <c r="K137" s="549">
        <v>45705</v>
      </c>
      <c r="L137" s="550"/>
      <c r="M137" s="551"/>
      <c r="N137" s="547"/>
      <c r="O137" s="552">
        <v>19000000</v>
      </c>
      <c r="P137" s="553">
        <v>0.88</v>
      </c>
      <c r="Q137" s="547"/>
      <c r="R137" s="554"/>
      <c r="S137" s="571">
        <v>16626000</v>
      </c>
      <c r="T137" s="555"/>
      <c r="U137" s="547"/>
      <c r="V137" s="547"/>
      <c r="W137" s="547"/>
      <c r="X137" s="547"/>
      <c r="Y137" s="547"/>
      <c r="Z137" s="556">
        <v>0.99439999999999995</v>
      </c>
      <c r="AA137" s="576"/>
      <c r="AB137" s="577"/>
      <c r="AC137" s="394"/>
      <c r="AD137" s="174"/>
      <c r="AE137" s="3"/>
      <c r="AF137" s="395"/>
    </row>
    <row r="138" spans="3:32" ht="17.25" customHeight="1">
      <c r="C138" s="547"/>
      <c r="D138" s="547"/>
      <c r="E138" s="547"/>
      <c r="F138" s="545"/>
      <c r="G138" s="545" t="s">
        <v>873</v>
      </c>
      <c r="H138" s="546" t="s">
        <v>876</v>
      </c>
      <c r="I138" s="547" t="s">
        <v>872</v>
      </c>
      <c r="J138" s="549"/>
      <c r="K138" s="549">
        <v>45705</v>
      </c>
      <c r="L138" s="550"/>
      <c r="M138" s="551"/>
      <c r="N138" s="547"/>
      <c r="O138" s="552">
        <v>19000000</v>
      </c>
      <c r="P138" s="553">
        <v>0.88</v>
      </c>
      <c r="Q138" s="547"/>
      <c r="R138" s="554"/>
      <c r="S138" s="571">
        <v>16721000</v>
      </c>
      <c r="T138" s="555"/>
      <c r="U138" s="547"/>
      <c r="V138" s="547"/>
      <c r="W138" s="547"/>
      <c r="X138" s="547"/>
      <c r="Y138" s="547"/>
      <c r="Z138" s="556">
        <v>1.0000674000000001</v>
      </c>
      <c r="AA138" s="576"/>
      <c r="AB138" s="577"/>
      <c r="AC138" s="194"/>
      <c r="AD138" s="174"/>
      <c r="AE138" s="3"/>
    </row>
    <row r="139" spans="3:32" ht="17.25" customHeight="1">
      <c r="C139" s="547"/>
      <c r="D139" s="547"/>
      <c r="E139" s="547"/>
      <c r="F139" s="545"/>
      <c r="G139" s="545" t="s">
        <v>873</v>
      </c>
      <c r="H139" s="546" t="s">
        <v>877</v>
      </c>
      <c r="I139" s="3" t="s">
        <v>824</v>
      </c>
      <c r="J139" s="182">
        <v>45705</v>
      </c>
      <c r="K139" s="182">
        <v>45707</v>
      </c>
      <c r="L139" s="183"/>
      <c r="M139" s="172"/>
      <c r="N139" s="3"/>
      <c r="O139" s="389">
        <v>23824000</v>
      </c>
      <c r="P139" s="170">
        <v>0.88</v>
      </c>
      <c r="Q139" s="3"/>
      <c r="R139" s="331"/>
      <c r="S139" s="393">
        <f t="shared" ref="S139" si="11">CEILING(Z139*P139*O139,100)</f>
        <v>20980700</v>
      </c>
      <c r="T139" s="332"/>
      <c r="U139" s="3"/>
      <c r="V139" s="3"/>
      <c r="W139" s="3"/>
      <c r="X139" s="3"/>
      <c r="Y139" s="3"/>
      <c r="Z139" s="186">
        <v>1.00074</v>
      </c>
      <c r="AA139" s="330"/>
      <c r="AB139" s="360"/>
      <c r="AC139" s="194"/>
      <c r="AD139" s="174"/>
      <c r="AE139" s="3"/>
    </row>
    <row r="140" spans="3:32" ht="17.25" customHeight="1">
      <c r="C140" s="3"/>
      <c r="D140" s="3"/>
      <c r="E140" s="3"/>
      <c r="F140" s="171" t="s">
        <v>632</v>
      </c>
      <c r="G140" s="171" t="s">
        <v>633</v>
      </c>
      <c r="H140" s="180" t="s">
        <v>690</v>
      </c>
      <c r="I140" s="3" t="s">
        <v>897</v>
      </c>
      <c r="J140" s="182">
        <v>45699</v>
      </c>
      <c r="K140" s="182">
        <v>45706</v>
      </c>
      <c r="L140" s="183"/>
      <c r="M140" s="172"/>
      <c r="N140" s="3"/>
      <c r="O140" s="389">
        <v>64833567</v>
      </c>
      <c r="P140" s="170">
        <v>0.88</v>
      </c>
      <c r="Q140" s="3"/>
      <c r="R140" s="331"/>
      <c r="S140" s="387">
        <f t="shared" ref="S140" si="12">CEILING(Z140*P140*O140,100)</f>
        <v>57236200</v>
      </c>
      <c r="T140" s="332"/>
      <c r="U140" s="3"/>
      <c r="V140" s="3"/>
      <c r="W140" s="3"/>
      <c r="X140" s="3"/>
      <c r="Y140" s="3"/>
      <c r="Z140" s="186">
        <v>1.0032000000000001</v>
      </c>
      <c r="AA140" s="330"/>
      <c r="AB140" s="360"/>
      <c r="AC140" s="394"/>
      <c r="AD140" s="174"/>
      <c r="AE140" s="3"/>
      <c r="AF140" s="395"/>
    </row>
    <row r="141" spans="3:32" ht="17.25" customHeight="1">
      <c r="C141" s="3"/>
      <c r="D141" s="3"/>
      <c r="E141" s="3"/>
      <c r="F141" s="399" t="s">
        <v>632</v>
      </c>
      <c r="G141" s="399" t="s">
        <v>633</v>
      </c>
      <c r="H141" s="400" t="s">
        <v>650</v>
      </c>
      <c r="I141" s="401" t="s">
        <v>880</v>
      </c>
      <c r="J141" s="402">
        <v>45699</v>
      </c>
      <c r="K141" s="402">
        <v>45706</v>
      </c>
      <c r="L141" s="403"/>
      <c r="M141" s="404"/>
      <c r="N141" s="401"/>
      <c r="O141" s="405">
        <v>3000000</v>
      </c>
      <c r="P141" s="406">
        <v>0.95</v>
      </c>
      <c r="Q141" s="401"/>
      <c r="R141" s="407"/>
      <c r="S141" s="454">
        <v>2850000</v>
      </c>
      <c r="T141" s="409"/>
      <c r="U141" s="401"/>
      <c r="V141" s="401"/>
      <c r="W141" s="401"/>
      <c r="X141" s="401"/>
      <c r="Y141" s="401"/>
      <c r="Z141" s="410"/>
      <c r="AA141" s="330"/>
      <c r="AB141" s="360"/>
      <c r="AC141" s="394"/>
      <c r="AD141" s="174"/>
      <c r="AE141" s="3"/>
      <c r="AF141" s="395"/>
    </row>
    <row r="142" spans="3:32" ht="17.25" customHeight="1">
      <c r="C142" s="3"/>
      <c r="D142" s="3"/>
      <c r="E142" s="3"/>
      <c r="F142" s="171" t="s">
        <v>632</v>
      </c>
      <c r="G142" s="171" t="s">
        <v>633</v>
      </c>
      <c r="H142" s="180" t="s">
        <v>650</v>
      </c>
      <c r="I142" s="3" t="s">
        <v>881</v>
      </c>
      <c r="J142" s="182">
        <v>45700</v>
      </c>
      <c r="K142" s="182">
        <v>45708</v>
      </c>
      <c r="L142" s="183"/>
      <c r="M142" s="172"/>
      <c r="N142" s="3"/>
      <c r="O142" s="389">
        <v>15600000</v>
      </c>
      <c r="P142" s="170"/>
      <c r="Q142" s="3"/>
      <c r="R142" s="331"/>
      <c r="S142" s="359" t="s">
        <v>651</v>
      </c>
      <c r="T142" s="332"/>
      <c r="U142" s="3"/>
      <c r="V142" s="3"/>
      <c r="W142" s="3"/>
      <c r="X142" s="3"/>
      <c r="Y142" s="3"/>
      <c r="Z142" s="186"/>
      <c r="AA142" s="330"/>
      <c r="AB142" s="360"/>
      <c r="AC142" s="394"/>
      <c r="AD142" s="174"/>
      <c r="AE142" s="3"/>
      <c r="AF142" s="395"/>
    </row>
    <row r="143" spans="3:32" ht="17.25" customHeight="1">
      <c r="C143" s="535" t="s">
        <v>861</v>
      </c>
      <c r="D143" s="535"/>
      <c r="E143" s="535"/>
      <c r="F143" s="171"/>
      <c r="G143" s="536" t="s">
        <v>883</v>
      </c>
      <c r="H143" s="537"/>
      <c r="I143" s="538" t="s">
        <v>882</v>
      </c>
      <c r="J143" s="539"/>
      <c r="K143" s="539">
        <v>45702</v>
      </c>
      <c r="L143" s="183"/>
      <c r="M143" s="172"/>
      <c r="N143" s="3"/>
      <c r="O143" s="358"/>
      <c r="P143" s="170"/>
      <c r="Q143" s="3"/>
      <c r="R143" s="331"/>
      <c r="S143" s="359"/>
      <c r="T143" s="332"/>
      <c r="U143" s="3"/>
      <c r="V143" s="3"/>
      <c r="W143" s="3"/>
      <c r="X143" s="3"/>
      <c r="Y143" s="3"/>
      <c r="Z143" s="186"/>
      <c r="AA143" s="330"/>
      <c r="AB143" s="360"/>
      <c r="AC143" s="194"/>
      <c r="AD143" s="174"/>
      <c r="AE143" s="3"/>
    </row>
    <row r="144" spans="3:32" ht="17.25" customHeight="1">
      <c r="C144" s="3"/>
      <c r="D144" s="3"/>
      <c r="E144" s="3"/>
      <c r="F144" s="476" t="s">
        <v>936</v>
      </c>
      <c r="G144" s="477" t="s">
        <v>633</v>
      </c>
      <c r="H144" s="559" t="s">
        <v>731</v>
      </c>
      <c r="I144" s="560" t="s">
        <v>884</v>
      </c>
      <c r="J144" s="480">
        <v>45700</v>
      </c>
      <c r="K144" s="480">
        <v>45723</v>
      </c>
      <c r="L144" s="183"/>
      <c r="M144" s="172"/>
      <c r="N144" s="3"/>
      <c r="O144" s="358"/>
      <c r="P144" s="170"/>
      <c r="Q144" s="3"/>
      <c r="R144" s="331"/>
      <c r="S144" s="359"/>
      <c r="T144" s="332"/>
      <c r="U144" s="3"/>
      <c r="V144" s="3"/>
      <c r="W144" s="3"/>
      <c r="X144" s="3"/>
      <c r="Y144" s="3"/>
      <c r="Z144" s="186"/>
      <c r="AA144" s="330"/>
      <c r="AB144" s="360"/>
      <c r="AC144" s="194"/>
      <c r="AD144" s="174"/>
      <c r="AE144" s="3"/>
    </row>
    <row r="145" spans="3:32" ht="17.25" customHeight="1">
      <c r="C145" s="3"/>
      <c r="D145" s="3"/>
      <c r="E145" s="3"/>
      <c r="F145" s="171" t="s">
        <v>632</v>
      </c>
      <c r="G145" s="171" t="s">
        <v>633</v>
      </c>
      <c r="H145" s="180" t="s">
        <v>650</v>
      </c>
      <c r="I145" s="3" t="s">
        <v>885</v>
      </c>
      <c r="J145" s="182">
        <v>45700</v>
      </c>
      <c r="K145" s="182">
        <v>45707</v>
      </c>
      <c r="L145" s="183"/>
      <c r="M145" s="172"/>
      <c r="N145" s="3"/>
      <c r="O145" s="389">
        <v>4500000</v>
      </c>
      <c r="P145" s="170"/>
      <c r="Q145" s="3"/>
      <c r="R145" s="331"/>
      <c r="S145" s="359" t="s">
        <v>651</v>
      </c>
      <c r="T145" s="332"/>
      <c r="U145" s="3"/>
      <c r="V145" s="3"/>
      <c r="W145" s="3"/>
      <c r="X145" s="3"/>
      <c r="Y145" s="3"/>
      <c r="Z145" s="186"/>
      <c r="AA145" s="330"/>
      <c r="AB145" s="360"/>
      <c r="AC145" s="394"/>
      <c r="AD145" s="174"/>
      <c r="AE145" s="3"/>
      <c r="AF145" s="395"/>
    </row>
    <row r="146" spans="3:32" ht="17.25" customHeight="1">
      <c r="C146" s="3"/>
      <c r="D146" s="3"/>
      <c r="E146" s="3"/>
      <c r="F146" s="171" t="s">
        <v>661</v>
      </c>
      <c r="G146" s="171" t="s">
        <v>633</v>
      </c>
      <c r="H146" s="180" t="s">
        <v>662</v>
      </c>
      <c r="I146" s="3" t="s">
        <v>886</v>
      </c>
      <c r="J146" s="182">
        <v>45701</v>
      </c>
      <c r="K146" s="182">
        <v>45707</v>
      </c>
      <c r="L146" s="183"/>
      <c r="M146" s="172"/>
      <c r="N146" s="3"/>
      <c r="O146" s="389">
        <v>12000000</v>
      </c>
      <c r="P146" s="170">
        <v>0.88</v>
      </c>
      <c r="Q146" s="3"/>
      <c r="R146" s="331"/>
      <c r="S146" s="387">
        <f t="shared" ref="S146:S149" si="13">CEILING(Z146*P146*O146,100)</f>
        <v>10593800</v>
      </c>
      <c r="T146" s="332"/>
      <c r="U146" s="3"/>
      <c r="V146" s="3"/>
      <c r="W146" s="3"/>
      <c r="X146" s="3"/>
      <c r="Y146" s="3"/>
      <c r="Z146" s="186">
        <v>1.0032000000000001</v>
      </c>
      <c r="AA146" s="330"/>
      <c r="AB146" s="360"/>
      <c r="AC146" s="394"/>
      <c r="AD146" s="174"/>
      <c r="AE146" s="3"/>
      <c r="AF146" s="395"/>
    </row>
    <row r="147" spans="3:32" ht="17.25" customHeight="1">
      <c r="C147" s="3"/>
      <c r="D147" s="3"/>
      <c r="E147" s="3"/>
      <c r="F147" s="171" t="s">
        <v>632</v>
      </c>
      <c r="G147" s="171" t="s">
        <v>633</v>
      </c>
      <c r="H147" s="180" t="s">
        <v>942</v>
      </c>
      <c r="I147" s="3" t="s">
        <v>887</v>
      </c>
      <c r="J147" s="182">
        <v>45701</v>
      </c>
      <c r="K147" s="182">
        <v>45707</v>
      </c>
      <c r="L147" s="183"/>
      <c r="M147" s="172"/>
      <c r="N147" s="3"/>
      <c r="O147" s="389">
        <v>5000000</v>
      </c>
      <c r="P147" s="170">
        <v>0.88</v>
      </c>
      <c r="Q147" s="3"/>
      <c r="R147" s="331"/>
      <c r="S147" s="387">
        <f t="shared" si="13"/>
        <v>4414100</v>
      </c>
      <c r="T147" s="332"/>
      <c r="U147" s="3"/>
      <c r="V147" s="3"/>
      <c r="W147" s="3"/>
      <c r="X147" s="3"/>
      <c r="Y147" s="3"/>
      <c r="Z147" s="186">
        <v>1.0032000000000001</v>
      </c>
      <c r="AA147" s="330"/>
      <c r="AB147" s="360"/>
      <c r="AC147" s="394"/>
      <c r="AD147" s="174"/>
      <c r="AE147" s="3"/>
      <c r="AF147" s="395"/>
    </row>
    <row r="148" spans="3:32" ht="17.25" customHeight="1">
      <c r="C148" s="3"/>
      <c r="D148" s="3"/>
      <c r="E148" s="3"/>
      <c r="F148" s="171" t="s">
        <v>661</v>
      </c>
      <c r="G148" s="171" t="s">
        <v>633</v>
      </c>
      <c r="H148" s="180" t="s">
        <v>662</v>
      </c>
      <c r="I148" s="3" t="s">
        <v>888</v>
      </c>
      <c r="J148" s="182">
        <v>45702</v>
      </c>
      <c r="K148" s="182">
        <v>45708</v>
      </c>
      <c r="L148" s="183"/>
      <c r="M148" s="172"/>
      <c r="N148" s="3"/>
      <c r="O148" s="389">
        <v>12600000</v>
      </c>
      <c r="P148" s="170">
        <v>0.88</v>
      </c>
      <c r="Q148" s="3"/>
      <c r="R148" s="331"/>
      <c r="S148" s="387">
        <f t="shared" si="13"/>
        <v>11123500</v>
      </c>
      <c r="T148" s="332"/>
      <c r="U148" s="3"/>
      <c r="V148" s="3"/>
      <c r="W148" s="3"/>
      <c r="X148" s="3"/>
      <c r="Y148" s="3"/>
      <c r="Z148" s="186">
        <v>1.0032000000000001</v>
      </c>
      <c r="AA148" s="330"/>
      <c r="AB148" s="360"/>
      <c r="AC148" s="394"/>
      <c r="AD148" s="174"/>
      <c r="AE148" s="3"/>
      <c r="AF148" s="395"/>
    </row>
    <row r="149" spans="3:32" ht="17.25" customHeight="1">
      <c r="C149" s="3"/>
      <c r="D149" s="3"/>
      <c r="E149" s="3"/>
      <c r="F149" s="171" t="s">
        <v>632</v>
      </c>
      <c r="G149" s="171" t="s">
        <v>633</v>
      </c>
      <c r="H149" s="180" t="s">
        <v>809</v>
      </c>
      <c r="I149" s="3" t="s">
        <v>889</v>
      </c>
      <c r="J149" s="182">
        <v>45701</v>
      </c>
      <c r="K149" s="182">
        <v>45706</v>
      </c>
      <c r="L149" s="183"/>
      <c r="M149" s="172"/>
      <c r="N149" s="3"/>
      <c r="O149" s="389">
        <v>146577088</v>
      </c>
      <c r="P149" s="170">
        <v>0.88</v>
      </c>
      <c r="Q149" s="3"/>
      <c r="R149" s="331"/>
      <c r="S149" s="387">
        <f t="shared" si="13"/>
        <v>129362000</v>
      </c>
      <c r="T149" s="332"/>
      <c r="U149" s="3"/>
      <c r="V149" s="3"/>
      <c r="W149" s="3"/>
      <c r="X149" s="3"/>
      <c r="Y149" s="3"/>
      <c r="Z149" s="186">
        <v>1.0028999999999999</v>
      </c>
      <c r="AA149" s="330"/>
      <c r="AB149" s="360"/>
      <c r="AC149" s="394"/>
      <c r="AD149" s="174"/>
      <c r="AE149" s="3"/>
      <c r="AF149" s="395"/>
    </row>
    <row r="150" spans="3:32" ht="17.25" customHeight="1">
      <c r="C150" s="3"/>
      <c r="D150" s="3"/>
      <c r="E150" s="3"/>
      <c r="F150" s="562" t="s">
        <v>891</v>
      </c>
      <c r="G150" s="543" t="s">
        <v>633</v>
      </c>
      <c r="H150" s="544" t="s">
        <v>943</v>
      </c>
      <c r="I150" s="3" t="s">
        <v>947</v>
      </c>
      <c r="J150" s="182"/>
      <c r="K150" s="182">
        <v>45712</v>
      </c>
      <c r="L150" s="183"/>
      <c r="M150" s="172"/>
      <c r="N150" s="3"/>
      <c r="O150" s="389">
        <v>246420000</v>
      </c>
      <c r="P150" s="170">
        <v>0.87744999999999995</v>
      </c>
      <c r="Q150" s="3"/>
      <c r="R150" s="331"/>
      <c r="S150" s="558"/>
      <c r="T150" s="332"/>
      <c r="U150" s="3"/>
      <c r="V150" s="3"/>
      <c r="W150" s="3"/>
      <c r="X150" s="3"/>
      <c r="Y150" s="3"/>
      <c r="Z150" s="186"/>
      <c r="AA150" s="330"/>
      <c r="AB150" s="360"/>
      <c r="AC150" s="194"/>
      <c r="AD150" s="174"/>
      <c r="AE150" s="3"/>
    </row>
    <row r="151" spans="3:32" ht="17.25" customHeight="1">
      <c r="C151" s="3"/>
      <c r="D151" s="3"/>
      <c r="E151" s="3"/>
      <c r="F151" s="548" t="s">
        <v>761</v>
      </c>
      <c r="G151" s="545" t="s">
        <v>633</v>
      </c>
      <c r="H151" s="546"/>
      <c r="I151" s="547" t="s">
        <v>890</v>
      </c>
      <c r="J151" s="549">
        <v>45705</v>
      </c>
      <c r="K151" s="549">
        <v>45707</v>
      </c>
      <c r="L151" s="550"/>
      <c r="M151" s="551"/>
      <c r="N151" s="547"/>
      <c r="O151" s="552">
        <v>44173000</v>
      </c>
      <c r="P151" s="553">
        <v>0.87744999999999995</v>
      </c>
      <c r="Q151" s="547"/>
      <c r="R151" s="554"/>
      <c r="S151" s="557">
        <f t="shared" ref="S151" si="14">CEILING(Z151*P151*O151,100)</f>
        <v>38546500</v>
      </c>
      <c r="T151" s="555"/>
      <c r="U151" s="547"/>
      <c r="V151" s="547"/>
      <c r="W151" s="547"/>
      <c r="X151" s="547"/>
      <c r="Y151" s="547"/>
      <c r="Z151" s="556">
        <v>0.99450000000000005</v>
      </c>
      <c r="AA151" s="330"/>
      <c r="AB151" s="360"/>
      <c r="AC151" s="194"/>
      <c r="AD151" s="174"/>
      <c r="AE151" s="3"/>
    </row>
    <row r="152" spans="3:32" ht="17.25" customHeight="1">
      <c r="C152" s="3"/>
      <c r="D152" s="3"/>
      <c r="E152" s="3"/>
      <c r="F152" s="171" t="s">
        <v>661</v>
      </c>
      <c r="G152" s="171" t="s">
        <v>633</v>
      </c>
      <c r="H152" s="180" t="s">
        <v>662</v>
      </c>
      <c r="I152" s="3" t="s">
        <v>893</v>
      </c>
      <c r="J152" s="182">
        <v>45702</v>
      </c>
      <c r="K152" s="182">
        <v>45706</v>
      </c>
      <c r="L152" s="183"/>
      <c r="M152" s="172"/>
      <c r="N152" s="3"/>
      <c r="O152" s="389">
        <v>16000000</v>
      </c>
      <c r="P152" s="170">
        <v>0.88</v>
      </c>
      <c r="Q152" s="3"/>
      <c r="R152" s="331"/>
      <c r="S152" s="387">
        <v>14125000</v>
      </c>
      <c r="T152" s="332"/>
      <c r="U152" s="3"/>
      <c r="V152" s="3"/>
      <c r="W152" s="3"/>
      <c r="X152" s="3"/>
      <c r="Y152" s="3"/>
      <c r="Z152" s="186">
        <v>1.0032000000000001</v>
      </c>
      <c r="AA152" s="330"/>
      <c r="AB152" s="360"/>
      <c r="AC152" s="394"/>
      <c r="AD152" s="174"/>
      <c r="AE152" s="3"/>
      <c r="AF152" s="395"/>
    </row>
    <row r="153" spans="3:32" ht="17.25" customHeight="1">
      <c r="C153" s="3"/>
      <c r="D153" s="3"/>
      <c r="E153" s="3"/>
      <c r="F153" s="171" t="s">
        <v>632</v>
      </c>
      <c r="G153" s="171" t="s">
        <v>633</v>
      </c>
      <c r="H153" s="180" t="s">
        <v>650</v>
      </c>
      <c r="I153" s="3" t="s">
        <v>894</v>
      </c>
      <c r="J153" s="182">
        <v>45702</v>
      </c>
      <c r="K153" s="182">
        <v>45709</v>
      </c>
      <c r="L153" s="183"/>
      <c r="M153" s="172"/>
      <c r="N153" s="3"/>
      <c r="O153" s="389">
        <v>10800000</v>
      </c>
      <c r="P153" s="170"/>
      <c r="Q153" s="3"/>
      <c r="R153" s="331"/>
      <c r="S153" s="359" t="s">
        <v>651</v>
      </c>
      <c r="T153" s="332"/>
      <c r="U153" s="3"/>
      <c r="V153" s="3"/>
      <c r="W153" s="3"/>
      <c r="X153" s="3"/>
      <c r="Y153" s="3"/>
      <c r="Z153" s="186"/>
      <c r="AA153" s="330"/>
      <c r="AB153" s="360"/>
      <c r="AC153" s="394"/>
      <c r="AD153" s="174"/>
      <c r="AE153" s="3"/>
      <c r="AF153" s="395"/>
    </row>
    <row r="154" spans="3:32" ht="17.25" customHeight="1">
      <c r="C154" s="3"/>
      <c r="D154" s="3"/>
      <c r="E154" s="3"/>
      <c r="F154" s="171" t="s">
        <v>632</v>
      </c>
      <c r="G154" s="171" t="s">
        <v>633</v>
      </c>
      <c r="H154" s="180" t="s">
        <v>634</v>
      </c>
      <c r="I154" s="3" t="s">
        <v>895</v>
      </c>
      <c r="J154" s="182">
        <v>45705</v>
      </c>
      <c r="K154" s="182">
        <v>45707</v>
      </c>
      <c r="L154" s="183"/>
      <c r="M154" s="172"/>
      <c r="N154" s="3"/>
      <c r="O154" s="389">
        <v>167000000</v>
      </c>
      <c r="P154" s="170">
        <v>0.88</v>
      </c>
      <c r="Q154" s="3"/>
      <c r="R154" s="331"/>
      <c r="S154" s="387">
        <v>147400000</v>
      </c>
      <c r="T154" s="332"/>
      <c r="U154" s="3"/>
      <c r="V154" s="3"/>
      <c r="W154" s="3"/>
      <c r="X154" s="3"/>
      <c r="Y154" s="3"/>
      <c r="Z154" s="186">
        <v>1.0029999999999999</v>
      </c>
      <c r="AA154" s="330"/>
      <c r="AB154" s="360"/>
      <c r="AC154" s="394"/>
      <c r="AD154" s="174"/>
      <c r="AE154" s="3"/>
      <c r="AF154" s="395"/>
    </row>
    <row r="155" spans="3:32" ht="17.25" customHeight="1">
      <c r="C155" s="3"/>
      <c r="D155" s="3"/>
      <c r="E155" s="3"/>
      <c r="F155" s="171" t="s">
        <v>661</v>
      </c>
      <c r="G155" s="171" t="s">
        <v>633</v>
      </c>
      <c r="H155" s="180" t="s">
        <v>690</v>
      </c>
      <c r="I155" s="3" t="s">
        <v>896</v>
      </c>
      <c r="J155" s="182">
        <v>45705</v>
      </c>
      <c r="K155" s="182">
        <v>45712</v>
      </c>
      <c r="L155" s="183"/>
      <c r="M155" s="172"/>
      <c r="N155" s="3"/>
      <c r="O155" s="389">
        <v>6000000</v>
      </c>
      <c r="P155" s="170">
        <v>0.88</v>
      </c>
      <c r="Q155" s="3"/>
      <c r="R155" s="331"/>
      <c r="S155" s="387">
        <f t="shared" ref="S155:S156" si="15">CEILING(Z155*P155*O155,100)</f>
        <v>5298500</v>
      </c>
      <c r="T155" s="332"/>
      <c r="U155" s="3"/>
      <c r="V155" s="3"/>
      <c r="W155" s="3"/>
      <c r="X155" s="3"/>
      <c r="Y155" s="3"/>
      <c r="Z155" s="186">
        <v>1.0035000000000001</v>
      </c>
      <c r="AA155" s="330"/>
      <c r="AB155" s="360"/>
      <c r="AC155" s="394"/>
      <c r="AD155" s="174"/>
      <c r="AE155" s="3"/>
      <c r="AF155" s="395"/>
    </row>
    <row r="156" spans="3:32" ht="17.25" customHeight="1">
      <c r="C156" s="535" t="s">
        <v>861</v>
      </c>
      <c r="D156" s="535"/>
      <c r="E156" s="535"/>
      <c r="F156" s="583" t="s">
        <v>918</v>
      </c>
      <c r="G156" s="583" t="s">
        <v>121</v>
      </c>
      <c r="H156" s="584"/>
      <c r="I156" s="585" t="s">
        <v>898</v>
      </c>
      <c r="J156" s="586">
        <v>45708</v>
      </c>
      <c r="K156" s="586">
        <v>45714</v>
      </c>
      <c r="L156" s="587"/>
      <c r="M156" s="588"/>
      <c r="N156" s="585"/>
      <c r="O156" s="589">
        <v>89380680</v>
      </c>
      <c r="P156" s="590">
        <v>0.88</v>
      </c>
      <c r="Q156" s="585"/>
      <c r="R156" s="591"/>
      <c r="S156" s="592">
        <f t="shared" si="15"/>
        <v>78702200</v>
      </c>
      <c r="T156" s="593"/>
      <c r="U156" s="585"/>
      <c r="V156" s="585"/>
      <c r="W156" s="585"/>
      <c r="X156" s="585"/>
      <c r="Y156" s="585"/>
      <c r="Z156" s="594">
        <v>1.0005999999999999</v>
      </c>
      <c r="AA156" s="330"/>
      <c r="AB156" s="360"/>
      <c r="AC156" s="194"/>
      <c r="AD156" s="174"/>
      <c r="AE156" s="3"/>
    </row>
    <row r="157" spans="3:32" ht="17.25" customHeight="1">
      <c r="C157" s="3"/>
      <c r="D157" s="3"/>
      <c r="E157" s="3"/>
      <c r="F157" s="548" t="s">
        <v>761</v>
      </c>
      <c r="G157" s="545" t="s">
        <v>121</v>
      </c>
      <c r="H157" s="546"/>
      <c r="I157" s="3" t="s">
        <v>899</v>
      </c>
      <c r="J157" s="182">
        <v>45702</v>
      </c>
      <c r="K157" s="182">
        <v>45708</v>
      </c>
      <c r="L157" s="183"/>
      <c r="M157" s="172"/>
      <c r="N157" s="3"/>
      <c r="O157" s="389">
        <v>87724509</v>
      </c>
      <c r="P157" s="170">
        <v>0.88</v>
      </c>
      <c r="Q157" s="3"/>
      <c r="R157" s="331"/>
      <c r="S157" s="558">
        <v>77251000</v>
      </c>
      <c r="T157" s="332"/>
      <c r="U157" s="3"/>
      <c r="V157" s="3"/>
      <c r="W157" s="3"/>
      <c r="X157" s="3"/>
      <c r="Y157" s="3"/>
      <c r="Z157" s="186">
        <v>1.0006999999999999</v>
      </c>
      <c r="AA157" s="330"/>
      <c r="AB157" s="360"/>
      <c r="AC157" s="394"/>
      <c r="AD157" s="174"/>
      <c r="AE157" s="3"/>
      <c r="AF157" s="395"/>
    </row>
    <row r="158" spans="3:32" ht="17.25" customHeight="1">
      <c r="C158" s="3"/>
      <c r="D158" s="3"/>
      <c r="E158" s="3"/>
      <c r="F158" s="171" t="s">
        <v>661</v>
      </c>
      <c r="G158" s="171" t="s">
        <v>633</v>
      </c>
      <c r="H158" s="180" t="s">
        <v>710</v>
      </c>
      <c r="I158" s="3" t="s">
        <v>901</v>
      </c>
      <c r="J158" s="182">
        <v>45702</v>
      </c>
      <c r="K158" s="182">
        <v>45709</v>
      </c>
      <c r="L158" s="183"/>
      <c r="M158" s="172"/>
      <c r="N158" s="3"/>
      <c r="O158" s="389">
        <v>11200000</v>
      </c>
      <c r="P158" s="170">
        <v>0.88</v>
      </c>
      <c r="Q158" s="3"/>
      <c r="R158" s="331"/>
      <c r="S158" s="387">
        <f t="shared" ref="S158:S161" si="16">CEILING(Z158*P158*O158,100)</f>
        <v>9887600</v>
      </c>
      <c r="T158" s="332"/>
      <c r="U158" s="3"/>
      <c r="V158" s="3"/>
      <c r="W158" s="3"/>
      <c r="X158" s="3"/>
      <c r="Y158" s="3"/>
      <c r="Z158" s="186">
        <v>1.0032000000000001</v>
      </c>
      <c r="AA158" s="330"/>
      <c r="AB158" s="360"/>
      <c r="AC158" s="394"/>
      <c r="AD158" s="174"/>
      <c r="AE158" s="3"/>
      <c r="AF158" s="395"/>
    </row>
    <row r="159" spans="3:32" ht="17.25" customHeight="1">
      <c r="C159" s="3"/>
      <c r="D159" s="3"/>
      <c r="E159" s="3"/>
      <c r="F159" s="171" t="s">
        <v>632</v>
      </c>
      <c r="G159" s="171" t="s">
        <v>633</v>
      </c>
      <c r="H159" s="180" t="s">
        <v>770</v>
      </c>
      <c r="I159" s="3" t="s">
        <v>902</v>
      </c>
      <c r="J159" s="182">
        <v>45702</v>
      </c>
      <c r="K159" s="182">
        <v>45708</v>
      </c>
      <c r="L159" s="183"/>
      <c r="M159" s="172"/>
      <c r="N159" s="3"/>
      <c r="O159" s="389">
        <v>12075000</v>
      </c>
      <c r="P159" s="170">
        <v>0.88</v>
      </c>
      <c r="Q159" s="3"/>
      <c r="R159" s="331"/>
      <c r="S159" s="387">
        <v>10660000</v>
      </c>
      <c r="T159" s="332"/>
      <c r="U159" s="3"/>
      <c r="V159" s="3"/>
      <c r="W159" s="3"/>
      <c r="X159" s="3"/>
      <c r="Y159" s="3"/>
      <c r="Z159" s="186">
        <v>1.0032000000000001</v>
      </c>
      <c r="AA159" s="330"/>
      <c r="AB159" s="360"/>
      <c r="AC159" s="394"/>
      <c r="AD159" s="174"/>
      <c r="AE159" s="3"/>
      <c r="AF159" s="395"/>
    </row>
    <row r="160" spans="3:32" ht="17.25" customHeight="1">
      <c r="C160" s="3"/>
      <c r="D160" s="3"/>
      <c r="E160" s="3"/>
      <c r="F160" s="171" t="s">
        <v>632</v>
      </c>
      <c r="G160" s="171" t="s">
        <v>633</v>
      </c>
      <c r="H160" s="180" t="s">
        <v>904</v>
      </c>
      <c r="I160" s="3" t="s">
        <v>903</v>
      </c>
      <c r="J160" s="182">
        <v>45706</v>
      </c>
      <c r="K160" s="182">
        <v>45713</v>
      </c>
      <c r="L160" s="183"/>
      <c r="M160" s="172"/>
      <c r="N160" s="3"/>
      <c r="O160" s="389">
        <v>231881922</v>
      </c>
      <c r="P160" s="170">
        <v>0.88</v>
      </c>
      <c r="Q160" s="3"/>
      <c r="R160" s="331"/>
      <c r="S160" s="387">
        <v>204648000</v>
      </c>
      <c r="T160" s="332"/>
      <c r="U160" s="3"/>
      <c r="V160" s="3"/>
      <c r="W160" s="3"/>
      <c r="X160" s="3"/>
      <c r="Y160" s="3"/>
      <c r="Z160" s="186">
        <v>1.0028999999999999</v>
      </c>
      <c r="AA160" s="330"/>
      <c r="AB160" s="360"/>
      <c r="AC160" s="394"/>
      <c r="AD160" s="174"/>
      <c r="AE160" s="3"/>
      <c r="AF160" s="395"/>
    </row>
    <row r="161" spans="3:32" ht="17.25" customHeight="1">
      <c r="C161" s="3"/>
      <c r="D161" s="3"/>
      <c r="E161" s="3"/>
      <c r="F161" s="171" t="s">
        <v>304</v>
      </c>
      <c r="G161" s="171" t="s">
        <v>121</v>
      </c>
      <c r="H161" s="180" t="s">
        <v>792</v>
      </c>
      <c r="I161" s="3" t="s">
        <v>905</v>
      </c>
      <c r="J161" s="182">
        <v>45705</v>
      </c>
      <c r="K161" s="182">
        <v>45712</v>
      </c>
      <c r="L161" s="183"/>
      <c r="M161" s="172"/>
      <c r="N161" s="3"/>
      <c r="O161" s="389">
        <v>9600000</v>
      </c>
      <c r="P161" s="170">
        <v>0.88</v>
      </c>
      <c r="Q161" s="3"/>
      <c r="R161" s="331"/>
      <c r="S161" s="387">
        <f t="shared" si="16"/>
        <v>8458200</v>
      </c>
      <c r="T161" s="332"/>
      <c r="U161" s="3"/>
      <c r="V161" s="3"/>
      <c r="W161" s="3"/>
      <c r="X161" s="3"/>
      <c r="Y161" s="3"/>
      <c r="Z161" s="186">
        <v>1.0012000000000001</v>
      </c>
      <c r="AA161" s="330"/>
      <c r="AB161" s="360"/>
      <c r="AC161" s="394"/>
      <c r="AD161" s="174"/>
      <c r="AE161" s="3"/>
      <c r="AF161" s="395"/>
    </row>
    <row r="162" spans="3:32" ht="17.25" customHeight="1">
      <c r="C162" s="3"/>
      <c r="D162" s="3"/>
      <c r="E162" s="3"/>
      <c r="F162" s="548" t="s">
        <v>761</v>
      </c>
      <c r="G162" s="545" t="s">
        <v>121</v>
      </c>
      <c r="H162" s="546" t="s">
        <v>906</v>
      </c>
      <c r="I162" s="3" t="s">
        <v>907</v>
      </c>
      <c r="J162" s="182">
        <v>45707</v>
      </c>
      <c r="K162" s="182">
        <v>45709</v>
      </c>
      <c r="L162" s="183"/>
      <c r="M162" s="172"/>
      <c r="N162" s="3"/>
      <c r="O162" s="389">
        <v>24490000</v>
      </c>
      <c r="P162" s="170">
        <v>0.88</v>
      </c>
      <c r="Q162" s="3"/>
      <c r="R162" s="331"/>
      <c r="S162" s="558">
        <f>CEILING(Z162*P162*O162,100)</f>
        <v>21466000</v>
      </c>
      <c r="T162" s="332"/>
      <c r="U162" s="3"/>
      <c r="V162" s="3"/>
      <c r="W162" s="3"/>
      <c r="X162" s="3"/>
      <c r="Y162" s="3"/>
      <c r="Z162" s="186">
        <v>0.99604199393799286</v>
      </c>
      <c r="AA162" s="330"/>
      <c r="AB162" s="360"/>
      <c r="AC162" s="394"/>
      <c r="AD162" s="174"/>
      <c r="AE162" s="3"/>
      <c r="AF162" s="395"/>
    </row>
    <row r="163" spans="3:32" ht="17.25" customHeight="1">
      <c r="C163" s="3"/>
      <c r="D163" s="3"/>
      <c r="E163" s="3"/>
      <c r="F163" s="548" t="s">
        <v>761</v>
      </c>
      <c r="G163" s="545" t="s">
        <v>633</v>
      </c>
      <c r="H163" s="546" t="s">
        <v>949</v>
      </c>
      <c r="I163" s="3" t="s">
        <v>908</v>
      </c>
      <c r="J163" s="182">
        <v>45709</v>
      </c>
      <c r="K163" s="182">
        <v>45713</v>
      </c>
      <c r="L163" s="183"/>
      <c r="M163" s="172"/>
      <c r="N163" s="3"/>
      <c r="O163" s="389">
        <v>100000000</v>
      </c>
      <c r="P163" s="170">
        <v>0.88</v>
      </c>
      <c r="Q163" s="3"/>
      <c r="R163" s="331"/>
      <c r="S163" s="558">
        <f>CEILING(Z163*P163*O163,100)</f>
        <v>88061600</v>
      </c>
      <c r="T163" s="332"/>
      <c r="U163" s="3"/>
      <c r="V163" s="3"/>
      <c r="W163" s="3"/>
      <c r="X163" s="3"/>
      <c r="Y163" s="3"/>
      <c r="Z163" s="186">
        <v>1.0006999999999999</v>
      </c>
      <c r="AA163" s="330"/>
      <c r="AB163" s="360"/>
      <c r="AC163" s="394"/>
      <c r="AD163" s="174"/>
      <c r="AE163" s="3"/>
      <c r="AF163" s="395"/>
    </row>
    <row r="164" spans="3:32" ht="17.25" customHeight="1">
      <c r="C164" s="3"/>
      <c r="D164" s="3"/>
      <c r="E164" s="3"/>
      <c r="F164" s="476" t="s">
        <v>936</v>
      </c>
      <c r="G164" s="477" t="s">
        <v>633</v>
      </c>
      <c r="H164" s="559" t="s">
        <v>733</v>
      </c>
      <c r="I164" s="560" t="s">
        <v>909</v>
      </c>
      <c r="J164" s="480">
        <v>45707</v>
      </c>
      <c r="K164" s="480">
        <v>45726</v>
      </c>
      <c r="L164" s="183"/>
      <c r="M164" s="172"/>
      <c r="N164" s="3"/>
      <c r="O164" s="358"/>
      <c r="P164" s="170"/>
      <c r="Q164" s="3"/>
      <c r="R164" s="331"/>
      <c r="S164" s="359"/>
      <c r="T164" s="332"/>
      <c r="U164" s="3"/>
      <c r="V164" s="3"/>
      <c r="W164" s="3"/>
      <c r="X164" s="3"/>
      <c r="Y164" s="3"/>
      <c r="Z164" s="186"/>
      <c r="AA164" s="330"/>
      <c r="AB164" s="360"/>
      <c r="AC164" s="194"/>
      <c r="AD164" s="174"/>
      <c r="AE164" s="3"/>
    </row>
    <row r="165" spans="3:32" ht="17.25" customHeight="1">
      <c r="C165" s="3"/>
      <c r="D165" s="3"/>
      <c r="E165" s="3"/>
      <c r="F165" s="171" t="s">
        <v>632</v>
      </c>
      <c r="G165" s="171" t="s">
        <v>633</v>
      </c>
      <c r="H165" s="180" t="s">
        <v>636</v>
      </c>
      <c r="I165" s="3" t="s">
        <v>910</v>
      </c>
      <c r="J165" s="182">
        <v>45707</v>
      </c>
      <c r="K165" s="182">
        <v>45714</v>
      </c>
      <c r="L165" s="183"/>
      <c r="M165" s="172"/>
      <c r="N165" s="3"/>
      <c r="O165" s="389">
        <v>71311213</v>
      </c>
      <c r="P165" s="170">
        <v>0.88</v>
      </c>
      <c r="Q165" s="3"/>
      <c r="R165" s="331"/>
      <c r="S165" s="387">
        <v>62942000</v>
      </c>
      <c r="T165" s="332"/>
      <c r="U165" s="3"/>
      <c r="V165" s="3"/>
      <c r="W165" s="3"/>
      <c r="X165" s="3"/>
      <c r="Y165" s="3"/>
      <c r="Z165" s="186">
        <v>1.0029999999999999</v>
      </c>
      <c r="AA165" s="330"/>
      <c r="AB165" s="360"/>
      <c r="AC165" s="394"/>
      <c r="AD165" s="174"/>
      <c r="AE165" s="3"/>
      <c r="AF165" s="395"/>
    </row>
    <row r="166" spans="3:32" ht="17.25" customHeight="1">
      <c r="C166" s="3"/>
      <c r="D166" s="3"/>
      <c r="E166" s="3"/>
      <c r="F166" s="548" t="s">
        <v>918</v>
      </c>
      <c r="G166" s="545" t="s">
        <v>121</v>
      </c>
      <c r="H166" s="546" t="s">
        <v>919</v>
      </c>
      <c r="I166" s="3" t="s">
        <v>912</v>
      </c>
      <c r="J166" s="182"/>
      <c r="K166" s="182">
        <v>45712</v>
      </c>
      <c r="L166" s="183"/>
      <c r="M166" s="172"/>
      <c r="N166" s="3"/>
      <c r="O166" s="389">
        <v>88038235</v>
      </c>
      <c r="P166" s="170">
        <v>0.88</v>
      </c>
      <c r="Q166" s="3"/>
      <c r="R166" s="331"/>
      <c r="S166" s="558">
        <f t="shared" ref="S166:S174" si="17">CEILING(Z166*P166*O166,100)</f>
        <v>77262500</v>
      </c>
      <c r="T166" s="332"/>
      <c r="U166" s="3"/>
      <c r="V166" s="3"/>
      <c r="W166" s="3"/>
      <c r="X166" s="3"/>
      <c r="Y166" s="3"/>
      <c r="Z166" s="186">
        <v>0.9972735920670226</v>
      </c>
      <c r="AA166" s="330"/>
      <c r="AB166" s="360"/>
      <c r="AC166" s="194"/>
      <c r="AD166" s="174"/>
      <c r="AE166" s="3"/>
    </row>
    <row r="167" spans="3:32" ht="17.25" customHeight="1">
      <c r="C167" s="3"/>
      <c r="D167" s="3"/>
      <c r="E167" s="3"/>
      <c r="F167" s="548" t="s">
        <v>918</v>
      </c>
      <c r="G167" s="545" t="s">
        <v>633</v>
      </c>
      <c r="H167" s="546" t="s">
        <v>919</v>
      </c>
      <c r="I167" s="3" t="s">
        <v>912</v>
      </c>
      <c r="J167" s="182"/>
      <c r="K167" s="182">
        <v>45712</v>
      </c>
      <c r="L167" s="183"/>
      <c r="M167" s="172"/>
      <c r="N167" s="3"/>
      <c r="O167" s="389">
        <v>88038235</v>
      </c>
      <c r="P167" s="170">
        <v>0.88</v>
      </c>
      <c r="Q167" s="3"/>
      <c r="R167" s="331"/>
      <c r="S167" s="558">
        <f t="shared" si="17"/>
        <v>77315000</v>
      </c>
      <c r="T167" s="332"/>
      <c r="U167" s="3"/>
      <c r="V167" s="3"/>
      <c r="W167" s="3"/>
      <c r="X167" s="3"/>
      <c r="Y167" s="3"/>
      <c r="Z167" s="186">
        <v>0.99795152436097223</v>
      </c>
      <c r="AA167" s="330"/>
      <c r="AB167" s="360"/>
      <c r="AC167" s="394"/>
      <c r="AD167" s="174"/>
      <c r="AE167" s="3"/>
      <c r="AF167" s="395"/>
    </row>
    <row r="168" spans="3:32" ht="17.25" customHeight="1">
      <c r="C168" s="3"/>
      <c r="D168" s="3"/>
      <c r="E168" s="3"/>
      <c r="F168" s="548" t="s">
        <v>918</v>
      </c>
      <c r="G168" s="545" t="s">
        <v>121</v>
      </c>
      <c r="H168" s="546" t="s">
        <v>920</v>
      </c>
      <c r="I168" s="3" t="s">
        <v>915</v>
      </c>
      <c r="J168" s="182"/>
      <c r="K168" s="182">
        <v>45712</v>
      </c>
      <c r="L168" s="183"/>
      <c r="M168" s="172"/>
      <c r="N168" s="3"/>
      <c r="O168" s="389">
        <v>90615686</v>
      </c>
      <c r="P168" s="170">
        <v>0.88</v>
      </c>
      <c r="Q168" s="3"/>
      <c r="R168" s="331"/>
      <c r="S168" s="558">
        <f t="shared" si="17"/>
        <v>79457200</v>
      </c>
      <c r="T168" s="332"/>
      <c r="U168" s="3"/>
      <c r="V168" s="3"/>
      <c r="W168" s="3"/>
      <c r="X168" s="3"/>
      <c r="Y168" s="3"/>
      <c r="Z168" s="186">
        <v>0.99643040072189937</v>
      </c>
      <c r="AA168" s="330"/>
      <c r="AB168" s="360"/>
      <c r="AC168" s="194"/>
      <c r="AD168" s="174"/>
      <c r="AE168" s="3"/>
    </row>
    <row r="169" spans="3:32" ht="17.25" customHeight="1">
      <c r="C169" s="3"/>
      <c r="D169" s="3"/>
      <c r="E169" s="3"/>
      <c r="F169" s="548" t="s">
        <v>918</v>
      </c>
      <c r="G169" s="545" t="s">
        <v>633</v>
      </c>
      <c r="H169" s="546" t="s">
        <v>920</v>
      </c>
      <c r="I169" s="3" t="s">
        <v>915</v>
      </c>
      <c r="J169" s="182"/>
      <c r="K169" s="182">
        <v>45712</v>
      </c>
      <c r="L169" s="183"/>
      <c r="M169" s="172"/>
      <c r="N169" s="3"/>
      <c r="O169" s="389">
        <v>90615686</v>
      </c>
      <c r="P169" s="170">
        <v>0.88</v>
      </c>
      <c r="Q169" s="3"/>
      <c r="R169" s="331"/>
      <c r="S169" s="558">
        <f t="shared" si="17"/>
        <v>79439400</v>
      </c>
      <c r="T169" s="332"/>
      <c r="U169" s="3"/>
      <c r="V169" s="3"/>
      <c r="W169" s="3"/>
      <c r="X169" s="3"/>
      <c r="Y169" s="3"/>
      <c r="Z169" s="186">
        <v>0.99620762391341056</v>
      </c>
      <c r="AA169" s="330"/>
      <c r="AB169" s="360"/>
      <c r="AC169" s="394"/>
      <c r="AD169" s="174"/>
      <c r="AE169" s="3"/>
      <c r="AF169" s="395"/>
    </row>
    <row r="170" spans="3:32" ht="17.25" customHeight="1">
      <c r="C170" s="3"/>
      <c r="D170" s="3"/>
      <c r="E170" s="3"/>
      <c r="F170" s="548" t="s">
        <v>918</v>
      </c>
      <c r="G170" s="545" t="s">
        <v>121</v>
      </c>
      <c r="H170" s="546" t="s">
        <v>921</v>
      </c>
      <c r="I170" s="3" t="s">
        <v>914</v>
      </c>
      <c r="J170" s="182"/>
      <c r="K170" s="182">
        <v>45712</v>
      </c>
      <c r="L170" s="183"/>
      <c r="M170" s="172"/>
      <c r="N170" s="3"/>
      <c r="O170" s="389">
        <v>92101960</v>
      </c>
      <c r="P170" s="170">
        <v>0.88</v>
      </c>
      <c r="Q170" s="3"/>
      <c r="R170" s="331"/>
      <c r="S170" s="558">
        <f t="shared" si="17"/>
        <v>81033800</v>
      </c>
      <c r="T170" s="332"/>
      <c r="U170" s="3"/>
      <c r="V170" s="3"/>
      <c r="W170" s="3"/>
      <c r="X170" s="3"/>
      <c r="Y170" s="3"/>
      <c r="Z170" s="186">
        <v>0.99980316610239273</v>
      </c>
      <c r="AA170" s="330"/>
      <c r="AB170" s="360"/>
      <c r="AC170" s="194"/>
      <c r="AD170" s="174"/>
      <c r="AE170" s="3"/>
    </row>
    <row r="171" spans="3:32" ht="17.25" customHeight="1">
      <c r="C171" s="3"/>
      <c r="D171" s="3"/>
      <c r="E171" s="3"/>
      <c r="F171" s="548" t="s">
        <v>918</v>
      </c>
      <c r="G171" s="545" t="s">
        <v>633</v>
      </c>
      <c r="H171" s="546" t="s">
        <v>921</v>
      </c>
      <c r="I171" s="3" t="s">
        <v>914</v>
      </c>
      <c r="J171" s="182"/>
      <c r="K171" s="182">
        <v>45712</v>
      </c>
      <c r="L171" s="183"/>
      <c r="M171" s="172"/>
      <c r="N171" s="3"/>
      <c r="O171" s="389">
        <v>92101960</v>
      </c>
      <c r="P171" s="170">
        <v>0.88</v>
      </c>
      <c r="Q171" s="3"/>
      <c r="R171" s="331"/>
      <c r="S171" s="558">
        <f t="shared" si="17"/>
        <v>80796600</v>
      </c>
      <c r="T171" s="332"/>
      <c r="U171" s="3"/>
      <c r="V171" s="3"/>
      <c r="W171" s="3"/>
      <c r="X171" s="3"/>
      <c r="Y171" s="3"/>
      <c r="Z171" s="186">
        <v>0.99687595433887666</v>
      </c>
      <c r="AA171" s="330"/>
      <c r="AB171" s="360"/>
      <c r="AC171" s="394"/>
      <c r="AD171" s="174"/>
      <c r="AE171" s="3"/>
      <c r="AF171" s="395"/>
    </row>
    <row r="172" spans="3:32" ht="17.25" customHeight="1">
      <c r="C172" s="3"/>
      <c r="D172" s="3"/>
      <c r="E172" s="3"/>
      <c r="F172" s="548" t="s">
        <v>918</v>
      </c>
      <c r="G172" s="545" t="s">
        <v>121</v>
      </c>
      <c r="H172" s="546" t="s">
        <v>922</v>
      </c>
      <c r="I172" s="3" t="s">
        <v>913</v>
      </c>
      <c r="J172" s="182"/>
      <c r="K172" s="182">
        <v>45712</v>
      </c>
      <c r="L172" s="183"/>
      <c r="M172" s="172"/>
      <c r="N172" s="3"/>
      <c r="O172" s="389">
        <v>97800980</v>
      </c>
      <c r="P172" s="170">
        <v>0.88</v>
      </c>
      <c r="Q172" s="3"/>
      <c r="R172" s="331"/>
      <c r="S172" s="558">
        <f t="shared" si="17"/>
        <v>86122000</v>
      </c>
      <c r="T172" s="332"/>
      <c r="U172" s="3"/>
      <c r="V172" s="3"/>
      <c r="W172" s="3"/>
      <c r="X172" s="3"/>
      <c r="Y172" s="3"/>
      <c r="Z172" s="186">
        <v>1.0006632535367699</v>
      </c>
      <c r="AA172" s="330"/>
      <c r="AB172" s="360"/>
      <c r="AC172" s="194"/>
      <c r="AD172" s="174"/>
      <c r="AE172" s="3"/>
    </row>
    <row r="173" spans="3:32" ht="17.25" customHeight="1">
      <c r="C173" s="3"/>
      <c r="D173" s="3"/>
      <c r="E173" s="3"/>
      <c r="F173" s="548" t="s">
        <v>918</v>
      </c>
      <c r="G173" s="545" t="s">
        <v>633</v>
      </c>
      <c r="H173" s="546" t="s">
        <v>922</v>
      </c>
      <c r="I173" s="3" t="s">
        <v>913</v>
      </c>
      <c r="J173" s="182"/>
      <c r="K173" s="182">
        <v>45712</v>
      </c>
      <c r="L173" s="183"/>
      <c r="M173" s="172"/>
      <c r="N173" s="3"/>
      <c r="O173" s="389">
        <v>97800980</v>
      </c>
      <c r="P173" s="170">
        <v>0.88</v>
      </c>
      <c r="Q173" s="3"/>
      <c r="R173" s="331"/>
      <c r="S173" s="558">
        <f t="shared" si="17"/>
        <v>86087800</v>
      </c>
      <c r="T173" s="332"/>
      <c r="U173" s="3"/>
      <c r="V173" s="3"/>
      <c r="W173" s="3"/>
      <c r="X173" s="3"/>
      <c r="Y173" s="3"/>
      <c r="Z173" s="186">
        <v>1.0002654330201159</v>
      </c>
      <c r="AA173" s="330"/>
      <c r="AB173" s="360"/>
      <c r="AC173" s="394"/>
      <c r="AD173" s="174"/>
      <c r="AE173" s="3"/>
      <c r="AF173" s="395"/>
    </row>
    <row r="174" spans="3:32" ht="17.25" customHeight="1">
      <c r="C174" s="3"/>
      <c r="D174" s="3"/>
      <c r="E174" s="3"/>
      <c r="F174" s="548" t="s">
        <v>918</v>
      </c>
      <c r="G174" s="545" t="s">
        <v>121</v>
      </c>
      <c r="H174" s="546" t="s">
        <v>923</v>
      </c>
      <c r="I174" s="3" t="s">
        <v>911</v>
      </c>
      <c r="J174" s="182"/>
      <c r="K174" s="182">
        <v>45712</v>
      </c>
      <c r="L174" s="183"/>
      <c r="M174" s="172"/>
      <c r="N174" s="3"/>
      <c r="O174" s="389">
        <v>45985294</v>
      </c>
      <c r="P174" s="170">
        <v>0.88</v>
      </c>
      <c r="Q174" s="3"/>
      <c r="R174" s="331"/>
      <c r="S174" s="558">
        <f t="shared" si="17"/>
        <v>40568500</v>
      </c>
      <c r="T174" s="332"/>
      <c r="U174" s="3"/>
      <c r="V174" s="3"/>
      <c r="W174" s="3"/>
      <c r="X174" s="3"/>
      <c r="Y174" s="3"/>
      <c r="Z174" s="186">
        <v>1.0025047010953534</v>
      </c>
      <c r="AA174" s="330"/>
      <c r="AB174" s="360"/>
      <c r="AC174" s="194"/>
      <c r="AD174" s="174"/>
      <c r="AE174" s="3"/>
    </row>
    <row r="175" spans="3:32" ht="17.25" customHeight="1">
      <c r="C175" s="3"/>
      <c r="D175" s="3"/>
      <c r="E175" s="3"/>
      <c r="F175" s="548" t="s">
        <v>918</v>
      </c>
      <c r="G175" s="545" t="s">
        <v>633</v>
      </c>
      <c r="H175" s="546" t="s">
        <v>923</v>
      </c>
      <c r="I175" s="3" t="s">
        <v>911</v>
      </c>
      <c r="J175" s="182"/>
      <c r="K175" s="182">
        <v>45712</v>
      </c>
      <c r="L175" s="183"/>
      <c r="M175" s="172"/>
      <c r="N175" s="3"/>
      <c r="O175" s="389">
        <v>45985294</v>
      </c>
      <c r="P175" s="170">
        <v>0.88</v>
      </c>
      <c r="Q175" s="3"/>
      <c r="R175" s="331"/>
      <c r="S175" s="558">
        <f t="shared" ref="S175" si="18">CEILING(Z175*P175*O175,100)</f>
        <v>40623500</v>
      </c>
      <c r="T175" s="332"/>
      <c r="U175" s="3"/>
      <c r="V175" s="3"/>
      <c r="W175" s="3"/>
      <c r="X175" s="3"/>
      <c r="Y175" s="3"/>
      <c r="Z175" s="186">
        <v>1.0038636372334899</v>
      </c>
      <c r="AA175" s="330"/>
      <c r="AB175" s="360"/>
      <c r="AC175" s="394"/>
      <c r="AD175" s="174"/>
      <c r="AE175" s="3"/>
      <c r="AF175" s="395"/>
    </row>
    <row r="176" spans="3:32" ht="17.25" customHeight="1">
      <c r="C176" s="3"/>
      <c r="D176" s="3"/>
      <c r="E176" s="3"/>
      <c r="F176" s="548" t="s">
        <v>918</v>
      </c>
      <c r="G176" s="568" t="s">
        <v>121</v>
      </c>
      <c r="H176" s="569" t="s">
        <v>952</v>
      </c>
      <c r="I176" s="564" t="s">
        <v>953</v>
      </c>
      <c r="J176" s="182"/>
      <c r="K176" s="182">
        <v>45712</v>
      </c>
      <c r="L176" s="183"/>
      <c r="M176" s="172"/>
      <c r="N176" s="3"/>
      <c r="O176" s="389">
        <v>73298120</v>
      </c>
      <c r="P176" s="170">
        <v>0.88</v>
      </c>
      <c r="Q176" s="3"/>
      <c r="R176" s="331"/>
      <c r="S176" s="558">
        <f>CEILING(Z176*P176*O176,100)</f>
        <v>64465300</v>
      </c>
      <c r="T176" s="332"/>
      <c r="U176" s="3"/>
      <c r="V176" s="3"/>
      <c r="W176" s="3"/>
      <c r="X176" s="3"/>
      <c r="Y176" s="3"/>
      <c r="Z176" s="186">
        <v>0.99942500264965051</v>
      </c>
      <c r="AA176" s="330"/>
      <c r="AB176" s="360"/>
      <c r="AC176" s="394"/>
      <c r="AD176" s="174"/>
      <c r="AE176" s="3"/>
      <c r="AF176" s="395"/>
    </row>
    <row r="177" spans="2:32" ht="17.25" customHeight="1">
      <c r="C177" s="3"/>
      <c r="D177" s="3"/>
      <c r="E177" s="3"/>
      <c r="F177" s="548" t="s">
        <v>918</v>
      </c>
      <c r="G177" s="548" t="s">
        <v>633</v>
      </c>
      <c r="H177" s="570" t="s">
        <v>950</v>
      </c>
      <c r="I177" s="564" t="s">
        <v>953</v>
      </c>
      <c r="J177" s="182"/>
      <c r="K177" s="182">
        <v>45712</v>
      </c>
      <c r="L177" s="183"/>
      <c r="M177" s="172"/>
      <c r="N177" s="3"/>
      <c r="O177" s="389">
        <v>73298120</v>
      </c>
      <c r="P177" s="170">
        <v>0.88</v>
      </c>
      <c r="Q177" s="3"/>
      <c r="R177" s="331"/>
      <c r="S177" s="558">
        <f>CEILING(Z177*P177*O177,100)</f>
        <v>64143700</v>
      </c>
      <c r="T177" s="332"/>
      <c r="U177" s="3"/>
      <c r="V177" s="3"/>
      <c r="W177" s="3"/>
      <c r="X177" s="3"/>
      <c r="Y177" s="3"/>
      <c r="Z177" s="186">
        <v>0.99443920261902397</v>
      </c>
      <c r="AA177" s="330"/>
      <c r="AB177" s="360"/>
      <c r="AC177" s="394"/>
      <c r="AD177" s="174"/>
      <c r="AE177" s="3"/>
      <c r="AF177" s="395"/>
    </row>
    <row r="178" spans="2:32" ht="17.25" customHeight="1">
      <c r="C178" s="3"/>
      <c r="D178" s="3"/>
      <c r="E178" s="3"/>
      <c r="F178" s="548" t="s">
        <v>918</v>
      </c>
      <c r="G178" s="568" t="s">
        <v>121</v>
      </c>
      <c r="H178" s="569" t="s">
        <v>952</v>
      </c>
      <c r="I178" s="565" t="s">
        <v>954</v>
      </c>
      <c r="J178" s="182"/>
      <c r="K178" s="182">
        <v>45712</v>
      </c>
      <c r="L178" s="183"/>
      <c r="M178" s="172"/>
      <c r="N178" s="3"/>
      <c r="O178" s="389">
        <v>73298120</v>
      </c>
      <c r="P178" s="170">
        <v>0.88</v>
      </c>
      <c r="Q178" s="3"/>
      <c r="R178" s="331"/>
      <c r="S178" s="558">
        <f>CEILING(Z178*P178*O178,100)</f>
        <v>64465300</v>
      </c>
      <c r="T178" s="332"/>
      <c r="U178" s="3"/>
      <c r="V178" s="3"/>
      <c r="W178" s="3"/>
      <c r="X178" s="3"/>
      <c r="Y178" s="3"/>
      <c r="Z178" s="186">
        <v>0.99942500264965051</v>
      </c>
      <c r="AA178" s="330"/>
      <c r="AB178" s="360"/>
      <c r="AC178" s="394"/>
      <c r="AD178" s="174"/>
      <c r="AE178" s="3"/>
      <c r="AF178" s="395"/>
    </row>
    <row r="179" spans="2:32" ht="17.25" customHeight="1">
      <c r="C179" s="3"/>
      <c r="D179" s="3"/>
      <c r="E179" s="3"/>
      <c r="F179" s="548" t="s">
        <v>918</v>
      </c>
      <c r="G179" s="548" t="s">
        <v>633</v>
      </c>
      <c r="H179" s="570" t="s">
        <v>950</v>
      </c>
      <c r="I179" s="563" t="s">
        <v>954</v>
      </c>
      <c r="J179" s="182"/>
      <c r="K179" s="182">
        <v>45712</v>
      </c>
      <c r="L179" s="183"/>
      <c r="M179" s="172"/>
      <c r="N179" s="3"/>
      <c r="O179" s="389">
        <v>73298120</v>
      </c>
      <c r="P179" s="170">
        <v>0.88</v>
      </c>
      <c r="Q179" s="3"/>
      <c r="R179" s="331"/>
      <c r="S179" s="558">
        <f>CEILING(Z179*P179*O179,100)</f>
        <v>64143700</v>
      </c>
      <c r="T179" s="332"/>
      <c r="U179" s="3"/>
      <c r="V179" s="3"/>
      <c r="W179" s="3"/>
      <c r="X179" s="3"/>
      <c r="Y179" s="3"/>
      <c r="Z179" s="186">
        <v>0.99443920261902397</v>
      </c>
      <c r="AA179" s="330"/>
      <c r="AB179" s="360"/>
      <c r="AC179" s="394"/>
      <c r="AD179" s="174"/>
      <c r="AE179" s="3"/>
      <c r="AF179" s="395"/>
    </row>
    <row r="180" spans="2:32" ht="17.25" customHeight="1">
      <c r="C180" s="3"/>
      <c r="D180" s="3"/>
      <c r="E180" s="3"/>
      <c r="F180" s="548" t="s">
        <v>761</v>
      </c>
      <c r="G180" s="548" t="s">
        <v>633</v>
      </c>
      <c r="H180" s="573" t="s">
        <v>926</v>
      </c>
      <c r="I180" s="563" t="s">
        <v>925</v>
      </c>
      <c r="J180" s="182">
        <v>45707</v>
      </c>
      <c r="K180" s="182">
        <v>45712</v>
      </c>
      <c r="L180" s="183"/>
      <c r="M180" s="172"/>
      <c r="N180" s="3"/>
      <c r="O180" s="389">
        <v>103455000</v>
      </c>
      <c r="P180" s="170">
        <v>0.87744999999999995</v>
      </c>
      <c r="Q180" s="3"/>
      <c r="R180" s="331"/>
      <c r="S180" s="558">
        <f t="shared" ref="S180:S181" si="19">CEILING(Z180*P180*O180,100)</f>
        <v>90623400</v>
      </c>
      <c r="T180" s="332"/>
      <c r="U180" s="3"/>
      <c r="V180" s="3"/>
      <c r="W180" s="3"/>
      <c r="X180" s="3"/>
      <c r="Y180" s="3"/>
      <c r="Z180" s="186">
        <v>0.99831204526321937</v>
      </c>
      <c r="AA180" s="330"/>
      <c r="AB180" s="360"/>
      <c r="AC180" s="394"/>
      <c r="AD180" s="174"/>
      <c r="AE180" s="3"/>
      <c r="AF180" s="395"/>
    </row>
    <row r="181" spans="2:32" ht="17.25" customHeight="1">
      <c r="C181" s="3"/>
      <c r="D181" s="3"/>
      <c r="E181" s="3"/>
      <c r="F181" s="548" t="s">
        <v>761</v>
      </c>
      <c r="G181" s="545" t="s">
        <v>633</v>
      </c>
      <c r="H181" s="546" t="s">
        <v>951</v>
      </c>
      <c r="I181" s="3" t="s">
        <v>927</v>
      </c>
      <c r="J181" s="182">
        <v>45707</v>
      </c>
      <c r="K181" s="182">
        <v>45712</v>
      </c>
      <c r="L181" s="183"/>
      <c r="M181" s="172"/>
      <c r="N181" s="3"/>
      <c r="O181" s="389">
        <v>120142000</v>
      </c>
      <c r="P181" s="170">
        <v>0.87744999999999995</v>
      </c>
      <c r="Q181" s="3"/>
      <c r="R181" s="331"/>
      <c r="S181" s="558">
        <f t="shared" si="19"/>
        <v>105240700</v>
      </c>
      <c r="T181" s="332"/>
      <c r="U181" s="3"/>
      <c r="V181" s="3"/>
      <c r="W181" s="3"/>
      <c r="X181" s="3"/>
      <c r="Y181" s="3"/>
      <c r="Z181" s="186">
        <v>0.99831204526321937</v>
      </c>
      <c r="AA181" s="330"/>
      <c r="AB181" s="360"/>
      <c r="AC181" s="394"/>
      <c r="AD181" s="174"/>
      <c r="AE181" s="3"/>
      <c r="AF181" s="395"/>
    </row>
    <row r="182" spans="2:32" ht="17.25" customHeight="1">
      <c r="C182" s="547"/>
      <c r="D182" s="547"/>
      <c r="E182" s="547"/>
      <c r="F182" s="566" t="s">
        <v>761</v>
      </c>
      <c r="G182" s="399" t="s">
        <v>121</v>
      </c>
      <c r="H182" s="400" t="s">
        <v>928</v>
      </c>
      <c r="I182" s="401" t="s">
        <v>929</v>
      </c>
      <c r="J182" s="402">
        <v>45708</v>
      </c>
      <c r="K182" s="402">
        <v>45712</v>
      </c>
      <c r="L182" s="403"/>
      <c r="M182" s="404"/>
      <c r="N182" s="401"/>
      <c r="O182" s="405">
        <v>58927000</v>
      </c>
      <c r="P182" s="406">
        <v>0.88</v>
      </c>
      <c r="Q182" s="401"/>
      <c r="R182" s="407"/>
      <c r="S182" s="567">
        <f>CEILING(Z182*P182*O182,100)</f>
        <v>52079100</v>
      </c>
      <c r="T182" s="409"/>
      <c r="U182" s="401"/>
      <c r="V182" s="401"/>
      <c r="W182" s="401"/>
      <c r="X182" s="401"/>
      <c r="Y182" s="401"/>
      <c r="Z182" s="410">
        <v>1.0043061313550099</v>
      </c>
      <c r="AA182" s="330"/>
      <c r="AB182" s="360"/>
      <c r="AC182" s="194"/>
      <c r="AD182" s="174"/>
      <c r="AE182" s="3"/>
    </row>
    <row r="183" spans="2:32" ht="17.25" customHeight="1">
      <c r="C183" s="3"/>
      <c r="D183" s="3"/>
      <c r="E183" s="3"/>
      <c r="F183" s="171" t="s">
        <v>632</v>
      </c>
      <c r="G183" s="171" t="s">
        <v>633</v>
      </c>
      <c r="H183" s="180" t="s">
        <v>932</v>
      </c>
      <c r="I183" s="3" t="s">
        <v>931</v>
      </c>
      <c r="J183" s="182">
        <v>45707</v>
      </c>
      <c r="K183" s="182">
        <v>45709</v>
      </c>
      <c r="L183" s="183"/>
      <c r="M183" s="172"/>
      <c r="N183" s="3"/>
      <c r="O183" s="396">
        <v>33000000</v>
      </c>
      <c r="P183" s="170">
        <v>0.88</v>
      </c>
      <c r="Q183" s="3"/>
      <c r="R183" s="331"/>
      <c r="S183" s="397">
        <f t="shared" ref="S183:S184" si="20">CEILING(Z183*P183*O183,100)</f>
        <v>29133000</v>
      </c>
      <c r="T183" s="332"/>
      <c r="U183" s="3"/>
      <c r="V183" s="3"/>
      <c r="W183" s="3"/>
      <c r="X183" s="3"/>
      <c r="Y183" s="3"/>
      <c r="Z183" s="186">
        <v>1.0032000000000001</v>
      </c>
      <c r="AA183" s="330"/>
      <c r="AB183" s="360"/>
      <c r="AC183" s="394"/>
      <c r="AD183" s="174"/>
      <c r="AE183" s="3"/>
      <c r="AF183" s="395"/>
    </row>
    <row r="184" spans="2:32" ht="17.25" customHeight="1">
      <c r="C184" s="3"/>
      <c r="D184" s="3"/>
      <c r="E184" s="3"/>
      <c r="F184" s="171" t="s">
        <v>661</v>
      </c>
      <c r="G184" s="171" t="s">
        <v>633</v>
      </c>
      <c r="H184" s="180" t="s">
        <v>662</v>
      </c>
      <c r="I184" s="3" t="s">
        <v>933</v>
      </c>
      <c r="J184" s="182">
        <v>45708</v>
      </c>
      <c r="K184" s="182">
        <v>45714</v>
      </c>
      <c r="L184" s="183"/>
      <c r="M184" s="172"/>
      <c r="N184" s="3"/>
      <c r="O184" s="389">
        <v>20000000</v>
      </c>
      <c r="P184" s="170">
        <v>0.88</v>
      </c>
      <c r="Q184" s="3"/>
      <c r="R184" s="331"/>
      <c r="S184" s="387">
        <f t="shared" si="20"/>
        <v>17656400</v>
      </c>
      <c r="T184" s="332"/>
      <c r="U184" s="3"/>
      <c r="V184" s="3"/>
      <c r="W184" s="3"/>
      <c r="X184" s="3"/>
      <c r="Y184" s="3"/>
      <c r="Z184" s="186">
        <v>1.0032000000000001</v>
      </c>
      <c r="AA184" s="330"/>
      <c r="AB184" s="360"/>
      <c r="AC184" s="394"/>
      <c r="AD184" s="174"/>
      <c r="AE184" s="3"/>
      <c r="AF184" s="395"/>
    </row>
    <row r="185" spans="2:32" ht="17.25" customHeight="1">
      <c r="C185" s="3"/>
      <c r="D185" s="3"/>
      <c r="E185" s="3"/>
      <c r="F185" s="171" t="s">
        <v>632</v>
      </c>
      <c r="G185" s="171" t="s">
        <v>121</v>
      </c>
      <c r="H185" s="180" t="s">
        <v>694</v>
      </c>
      <c r="I185" s="3" t="s">
        <v>934</v>
      </c>
      <c r="J185" s="182">
        <v>45707</v>
      </c>
      <c r="K185" s="182">
        <v>45713</v>
      </c>
      <c r="L185" s="183"/>
      <c r="M185" s="172"/>
      <c r="N185" s="3"/>
      <c r="O185" s="396">
        <v>3768000</v>
      </c>
      <c r="P185" s="170">
        <v>0.88</v>
      </c>
      <c r="Q185" s="3"/>
      <c r="R185" s="331"/>
      <c r="S185" s="397">
        <v>3319800.0000000005</v>
      </c>
      <c r="T185" s="332"/>
      <c r="U185" s="3"/>
      <c r="V185" s="3"/>
      <c r="W185" s="3"/>
      <c r="X185" s="3"/>
      <c r="Y185" s="3"/>
      <c r="Z185" s="186">
        <v>1.0012000000000001</v>
      </c>
      <c r="AA185" s="330"/>
      <c r="AB185" s="360"/>
      <c r="AC185" s="394"/>
      <c r="AD185" s="174"/>
      <c r="AE185" s="3"/>
      <c r="AF185" s="395"/>
    </row>
    <row r="186" spans="2:32" ht="17.25" customHeight="1">
      <c r="C186" s="3"/>
      <c r="D186" s="3"/>
      <c r="E186" s="3"/>
      <c r="F186" s="411" t="s">
        <v>304</v>
      </c>
      <c r="G186" s="411" t="s">
        <v>633</v>
      </c>
      <c r="H186" s="412" t="s">
        <v>642</v>
      </c>
      <c r="I186" s="438" t="s">
        <v>935</v>
      </c>
      <c r="J186" s="439">
        <v>45705</v>
      </c>
      <c r="K186" s="439">
        <v>45709</v>
      </c>
      <c r="L186" s="440"/>
      <c r="M186" s="441"/>
      <c r="N186" s="438"/>
      <c r="O186" s="465">
        <v>144871843</v>
      </c>
      <c r="P186" s="443">
        <v>0.88</v>
      </c>
      <c r="Q186" s="438"/>
      <c r="R186" s="444"/>
      <c r="S186" s="466">
        <v>127894800.00000001</v>
      </c>
      <c r="T186" s="446"/>
      <c r="U186" s="438"/>
      <c r="V186" s="438"/>
      <c r="W186" s="438"/>
      <c r="X186" s="438"/>
      <c r="Y186" s="438"/>
      <c r="Z186" s="447">
        <v>1.0032000000000001</v>
      </c>
      <c r="AA186" s="541"/>
      <c r="AB186" s="542"/>
      <c r="AC186" s="628">
        <v>127179980</v>
      </c>
      <c r="AD186" s="630">
        <f>S186-AC186</f>
        <v>714820.0000000149</v>
      </c>
      <c r="AE186" s="413" t="s">
        <v>1095</v>
      </c>
      <c r="AF186" s="395"/>
    </row>
    <row r="187" spans="2:32" ht="17.25" customHeight="1">
      <c r="C187" s="3"/>
      <c r="D187" s="3"/>
      <c r="E187" s="3"/>
      <c r="F187" s="171" t="s">
        <v>632</v>
      </c>
      <c r="G187" s="171" t="s">
        <v>633</v>
      </c>
      <c r="H187" s="180" t="s">
        <v>813</v>
      </c>
      <c r="I187" s="3" t="s">
        <v>937</v>
      </c>
      <c r="J187" s="182">
        <v>45709</v>
      </c>
      <c r="K187" s="182">
        <v>45713</v>
      </c>
      <c r="L187" s="183"/>
      <c r="M187" s="172"/>
      <c r="N187" s="3"/>
      <c r="O187" s="389">
        <v>12000000</v>
      </c>
      <c r="P187" s="170">
        <v>0.88</v>
      </c>
      <c r="Q187" s="3"/>
      <c r="R187" s="331"/>
      <c r="S187" s="387">
        <v>10582000</v>
      </c>
      <c r="T187" s="332"/>
      <c r="U187" s="3"/>
      <c r="V187" s="3"/>
      <c r="W187" s="3"/>
      <c r="X187" s="3"/>
      <c r="Y187" s="3"/>
      <c r="Z187" s="186">
        <v>1.0021</v>
      </c>
      <c r="AA187" s="330"/>
      <c r="AB187" s="360"/>
      <c r="AC187" s="394"/>
      <c r="AD187" s="174"/>
      <c r="AE187" s="3"/>
      <c r="AF187" s="395"/>
    </row>
    <row r="188" spans="2:32" ht="17.25" customHeight="1">
      <c r="C188" s="3"/>
      <c r="D188" s="3"/>
      <c r="E188" s="3"/>
      <c r="F188" s="171" t="s">
        <v>632</v>
      </c>
      <c r="G188" s="171" t="s">
        <v>633</v>
      </c>
      <c r="H188" s="180" t="s">
        <v>650</v>
      </c>
      <c r="I188" s="3" t="s">
        <v>938</v>
      </c>
      <c r="J188" s="182">
        <v>45706</v>
      </c>
      <c r="K188" s="182">
        <v>45714</v>
      </c>
      <c r="L188" s="183"/>
      <c r="M188" s="172"/>
      <c r="N188" s="3"/>
      <c r="O188" s="389">
        <v>3000000</v>
      </c>
      <c r="P188" s="170">
        <v>0.95</v>
      </c>
      <c r="Q188" s="3"/>
      <c r="R188" s="331"/>
      <c r="S188" s="561" t="s">
        <v>651</v>
      </c>
      <c r="T188" s="332"/>
      <c r="U188" s="3"/>
      <c r="V188" s="3"/>
      <c r="W188" s="3"/>
      <c r="X188" s="3"/>
      <c r="Y188" s="3"/>
      <c r="Z188" s="186"/>
      <c r="AA188" s="330"/>
      <c r="AB188" s="360"/>
      <c r="AC188" s="394"/>
      <c r="AD188" s="174"/>
      <c r="AE188" s="3"/>
      <c r="AF188" s="395"/>
    </row>
    <row r="189" spans="2:32" ht="17.25" customHeight="1">
      <c r="C189" s="3"/>
      <c r="D189" s="3"/>
      <c r="E189" s="3"/>
      <c r="F189" s="171" t="s">
        <v>632</v>
      </c>
      <c r="G189" s="171" t="s">
        <v>633</v>
      </c>
      <c r="H189" s="180" t="s">
        <v>650</v>
      </c>
      <c r="I189" s="3" t="s">
        <v>939</v>
      </c>
      <c r="J189" s="182">
        <v>45708</v>
      </c>
      <c r="K189" s="182">
        <v>45716</v>
      </c>
      <c r="L189" s="183"/>
      <c r="M189" s="172"/>
      <c r="N189" s="3"/>
      <c r="O189" s="389">
        <v>3000000</v>
      </c>
      <c r="P189" s="170"/>
      <c r="Q189" s="3"/>
      <c r="R189" s="331"/>
      <c r="S189" s="561" t="s">
        <v>651</v>
      </c>
      <c r="T189" s="332"/>
      <c r="U189" s="3"/>
      <c r="V189" s="3"/>
      <c r="W189" s="3"/>
      <c r="X189" s="3"/>
      <c r="Y189" s="3"/>
      <c r="Z189" s="186"/>
      <c r="AA189" s="330"/>
      <c r="AB189" s="360"/>
      <c r="AC189" s="394"/>
      <c r="AD189" s="174"/>
      <c r="AE189" s="3"/>
      <c r="AF189" s="395"/>
    </row>
    <row r="190" spans="2:32" ht="17.25" customHeight="1">
      <c r="C190" s="3"/>
      <c r="D190" s="3"/>
      <c r="E190" s="3"/>
      <c r="F190" s="171" t="s">
        <v>632</v>
      </c>
      <c r="G190" s="171" t="s">
        <v>633</v>
      </c>
      <c r="H190" s="180" t="s">
        <v>650</v>
      </c>
      <c r="I190" s="168" t="s">
        <v>940</v>
      </c>
      <c r="J190" s="182">
        <v>45708</v>
      </c>
      <c r="K190" s="182">
        <v>45715</v>
      </c>
      <c r="L190" s="183"/>
      <c r="M190" s="172"/>
      <c r="N190" s="3"/>
      <c r="O190" s="389">
        <v>12000000</v>
      </c>
      <c r="P190" s="170"/>
      <c r="Q190" s="3"/>
      <c r="R190" s="331"/>
      <c r="S190" s="561" t="s">
        <v>651</v>
      </c>
      <c r="T190" s="332"/>
      <c r="U190" s="3"/>
      <c r="V190" s="3"/>
      <c r="W190" s="3"/>
      <c r="X190" s="3"/>
      <c r="Y190" s="3"/>
      <c r="Z190" s="186"/>
      <c r="AA190" s="330"/>
      <c r="AB190" s="360"/>
      <c r="AC190" s="394"/>
      <c r="AD190" s="174"/>
      <c r="AE190" s="3"/>
      <c r="AF190" s="395"/>
    </row>
    <row r="191" spans="2:32" ht="17.25" customHeight="1">
      <c r="C191" s="3"/>
      <c r="D191" s="3"/>
      <c r="E191" s="3"/>
      <c r="F191" s="171" t="s">
        <v>632</v>
      </c>
      <c r="G191" s="171" t="s">
        <v>633</v>
      </c>
      <c r="H191" s="180" t="s">
        <v>636</v>
      </c>
      <c r="I191" s="3" t="s">
        <v>941</v>
      </c>
      <c r="J191" s="182">
        <v>45709</v>
      </c>
      <c r="K191" s="182">
        <v>45716</v>
      </c>
      <c r="L191" s="183"/>
      <c r="M191" s="172"/>
      <c r="N191" s="3"/>
      <c r="O191" s="389">
        <v>6000000</v>
      </c>
      <c r="P191" s="170">
        <v>0.88</v>
      </c>
      <c r="Q191" s="3"/>
      <c r="R191" s="331"/>
      <c r="S191" s="558">
        <f t="shared" ref="S191" si="21">CEILING(Z191*P191*O191,100)</f>
        <v>5296900</v>
      </c>
      <c r="T191" s="332"/>
      <c r="U191" s="3"/>
      <c r="V191" s="3"/>
      <c r="W191" s="3"/>
      <c r="X191" s="3"/>
      <c r="Y191" s="3"/>
      <c r="Z191" s="186">
        <v>1.0032000000000001</v>
      </c>
      <c r="AA191" s="330"/>
      <c r="AB191" s="360"/>
      <c r="AC191" s="394"/>
      <c r="AD191" s="174"/>
      <c r="AE191" s="3"/>
      <c r="AF191" s="395"/>
    </row>
    <row r="192" spans="2:32" ht="17.25" customHeight="1">
      <c r="B192" s="173"/>
      <c r="C192" s="3"/>
      <c r="D192" s="3"/>
      <c r="E192" s="3"/>
      <c r="F192" s="548" t="s">
        <v>761</v>
      </c>
      <c r="G192" s="545" t="s">
        <v>633</v>
      </c>
      <c r="H192" s="546"/>
      <c r="I192" s="3" t="s">
        <v>900</v>
      </c>
      <c r="J192" s="182">
        <v>45712</v>
      </c>
      <c r="K192" s="182">
        <v>45714</v>
      </c>
      <c r="L192" s="183"/>
      <c r="M192" s="172"/>
      <c r="N192" s="3"/>
      <c r="O192" s="389">
        <v>95013000</v>
      </c>
      <c r="P192" s="170">
        <v>0.87744999999999995</v>
      </c>
      <c r="Q192" s="3"/>
      <c r="R192" s="331"/>
      <c r="S192" s="558">
        <f t="shared" ref="S192:S197" si="22">CEILING(Z192*P192*O192,100)</f>
        <v>83427600</v>
      </c>
      <c r="T192" s="332"/>
      <c r="U192" s="3"/>
      <c r="V192" s="3"/>
      <c r="W192" s="3"/>
      <c r="X192" s="3"/>
      <c r="Y192" s="3"/>
      <c r="Z192" s="186">
        <v>1.0006999999999999</v>
      </c>
      <c r="AA192" s="330"/>
      <c r="AB192" s="360"/>
      <c r="AC192" s="394"/>
      <c r="AD192" s="174"/>
      <c r="AE192" s="3"/>
      <c r="AF192" s="395"/>
    </row>
    <row r="193" spans="3:32" ht="17.25" customHeight="1">
      <c r="C193" s="3"/>
      <c r="D193" s="3"/>
      <c r="E193" s="3"/>
      <c r="F193" s="548" t="s">
        <v>761</v>
      </c>
      <c r="G193" s="545" t="s">
        <v>121</v>
      </c>
      <c r="H193" s="574"/>
      <c r="I193" s="168" t="s">
        <v>900</v>
      </c>
      <c r="J193" s="182">
        <v>45712</v>
      </c>
      <c r="K193" s="182">
        <v>45714</v>
      </c>
      <c r="L193" s="183"/>
      <c r="M193" s="172"/>
      <c r="N193" s="3"/>
      <c r="O193" s="389">
        <v>95013000</v>
      </c>
      <c r="P193" s="170">
        <v>0.87744999999999995</v>
      </c>
      <c r="Q193" s="3"/>
      <c r="R193" s="331"/>
      <c r="S193" s="558">
        <f t="shared" si="22"/>
        <v>83260800</v>
      </c>
      <c r="T193" s="332"/>
      <c r="U193" s="3"/>
      <c r="V193" s="3"/>
      <c r="W193" s="3"/>
      <c r="X193" s="3"/>
      <c r="Y193" s="3"/>
      <c r="Z193" s="186">
        <v>0.99870000000000003</v>
      </c>
      <c r="AA193" s="330"/>
      <c r="AB193" s="360"/>
      <c r="AC193" s="194"/>
      <c r="AD193" s="174"/>
      <c r="AE193" s="3"/>
    </row>
    <row r="194" spans="3:32" ht="17.25" customHeight="1">
      <c r="C194" s="3"/>
      <c r="D194" s="3"/>
      <c r="E194" s="3"/>
      <c r="F194" s="613" t="s">
        <v>944</v>
      </c>
      <c r="G194" s="545" t="s">
        <v>633</v>
      </c>
      <c r="H194" s="546" t="s">
        <v>943</v>
      </c>
      <c r="I194" s="3" t="s">
        <v>948</v>
      </c>
      <c r="J194" s="182">
        <v>45716</v>
      </c>
      <c r="K194" s="182">
        <v>45721</v>
      </c>
      <c r="L194" s="183"/>
      <c r="M194" s="172"/>
      <c r="N194" s="3"/>
      <c r="O194" s="389">
        <v>246420000</v>
      </c>
      <c r="P194" s="170">
        <v>0.87744999999999995</v>
      </c>
      <c r="Q194" s="3"/>
      <c r="R194" s="331"/>
      <c r="S194" s="558">
        <f t="shared" si="22"/>
        <v>216893500</v>
      </c>
      <c r="T194" s="332"/>
      <c r="U194" s="3"/>
      <c r="V194" s="3"/>
      <c r="W194" s="3"/>
      <c r="X194" s="3"/>
      <c r="Y194" s="3"/>
      <c r="Z194" s="186">
        <v>1.0031089840360501</v>
      </c>
      <c r="AA194" s="330"/>
      <c r="AB194" s="360"/>
      <c r="AC194" s="394"/>
      <c r="AD194" s="174"/>
      <c r="AE194" s="3"/>
      <c r="AF194" s="395"/>
    </row>
    <row r="195" spans="3:32" ht="17.25" customHeight="1">
      <c r="C195" s="3"/>
      <c r="D195" s="3"/>
      <c r="E195" s="3"/>
      <c r="F195" s="656" t="s">
        <v>761</v>
      </c>
      <c r="G195" s="657" t="s">
        <v>633</v>
      </c>
      <c r="H195" s="668" t="s">
        <v>945</v>
      </c>
      <c r="I195" s="658" t="s">
        <v>946</v>
      </c>
      <c r="J195" s="659">
        <v>45716</v>
      </c>
      <c r="K195" s="659">
        <v>45721</v>
      </c>
      <c r="L195" s="660"/>
      <c r="M195" s="661"/>
      <c r="N195" s="658"/>
      <c r="O195" s="662">
        <v>45015000</v>
      </c>
      <c r="P195" s="663">
        <v>0.87744999999999995</v>
      </c>
      <c r="Q195" s="658"/>
      <c r="R195" s="664"/>
      <c r="S195" s="670">
        <f t="shared" si="22"/>
        <v>39563200</v>
      </c>
      <c r="T195" s="666"/>
      <c r="U195" s="658"/>
      <c r="V195" s="658"/>
      <c r="W195" s="658"/>
      <c r="X195" s="658"/>
      <c r="Y195" s="658"/>
      <c r="Z195" s="667">
        <v>1.0016400000000001</v>
      </c>
      <c r="AA195" s="330"/>
      <c r="AB195" s="360"/>
      <c r="AC195" s="394"/>
      <c r="AD195" s="174"/>
      <c r="AE195" s="3"/>
      <c r="AF195" s="395"/>
    </row>
    <row r="196" spans="3:32" ht="17.25" customHeight="1">
      <c r="C196" s="413" t="s">
        <v>982</v>
      </c>
      <c r="D196" s="413"/>
      <c r="E196" s="413"/>
      <c r="F196" s="657" t="s">
        <v>957</v>
      </c>
      <c r="G196" s="657" t="s">
        <v>633</v>
      </c>
      <c r="H196" s="668" t="s">
        <v>958</v>
      </c>
      <c r="I196" s="658" t="s">
        <v>956</v>
      </c>
      <c r="J196" s="659">
        <v>45714</v>
      </c>
      <c r="K196" s="659">
        <v>45716</v>
      </c>
      <c r="L196" s="660"/>
      <c r="M196" s="661"/>
      <c r="N196" s="658"/>
      <c r="O196" s="662">
        <v>53020000</v>
      </c>
      <c r="P196" s="663">
        <v>0.87744999999999995</v>
      </c>
      <c r="Q196" s="658"/>
      <c r="R196" s="664"/>
      <c r="S196" s="665">
        <f t="shared" si="22"/>
        <v>46555000</v>
      </c>
      <c r="T196" s="666"/>
      <c r="U196" s="658"/>
      <c r="V196" s="658"/>
      <c r="W196" s="658"/>
      <c r="X196" s="658"/>
      <c r="Y196" s="658"/>
      <c r="Z196" s="667">
        <v>1.0006999999999999</v>
      </c>
      <c r="AA196" s="330"/>
      <c r="AB196" s="360"/>
      <c r="AC196" s="394"/>
      <c r="AD196" s="174"/>
      <c r="AE196" s="3"/>
      <c r="AF196" s="395"/>
    </row>
    <row r="197" spans="3:32" ht="17.25" customHeight="1">
      <c r="C197" s="535" t="s">
        <v>982</v>
      </c>
      <c r="D197" s="535"/>
      <c r="E197" s="535"/>
      <c r="F197" s="657" t="s">
        <v>957</v>
      </c>
      <c r="G197" s="657" t="s">
        <v>121</v>
      </c>
      <c r="H197" s="668" t="s">
        <v>958</v>
      </c>
      <c r="I197" s="658" t="s">
        <v>956</v>
      </c>
      <c r="J197" s="659">
        <v>45714</v>
      </c>
      <c r="K197" s="659">
        <v>45716</v>
      </c>
      <c r="L197" s="660"/>
      <c r="M197" s="661"/>
      <c r="N197" s="658"/>
      <c r="O197" s="662">
        <v>53020000</v>
      </c>
      <c r="P197" s="663">
        <v>0.87744999999999995</v>
      </c>
      <c r="Q197" s="658"/>
      <c r="R197" s="664"/>
      <c r="S197" s="665">
        <f t="shared" si="22"/>
        <v>46537300</v>
      </c>
      <c r="T197" s="666"/>
      <c r="U197" s="658"/>
      <c r="V197" s="658"/>
      <c r="W197" s="658"/>
      <c r="X197" s="658"/>
      <c r="Y197" s="658"/>
      <c r="Z197" s="667">
        <v>1.0003200000000001</v>
      </c>
      <c r="AA197" s="330"/>
      <c r="AB197" s="360"/>
      <c r="AC197" s="394"/>
      <c r="AD197" s="174"/>
      <c r="AE197" s="3"/>
      <c r="AF197" s="395"/>
    </row>
    <row r="198" spans="3:32" ht="17.25" customHeight="1">
      <c r="C198" s="3"/>
      <c r="D198" s="3"/>
      <c r="E198" s="3"/>
      <c r="F198" s="411" t="s">
        <v>304</v>
      </c>
      <c r="G198" s="411" t="s">
        <v>633</v>
      </c>
      <c r="H198" s="412" t="s">
        <v>642</v>
      </c>
      <c r="I198" s="438" t="s">
        <v>955</v>
      </c>
      <c r="J198" s="439">
        <v>45709</v>
      </c>
      <c r="K198" s="439">
        <v>45720</v>
      </c>
      <c r="L198" s="440"/>
      <c r="M198" s="441"/>
      <c r="N198" s="438"/>
      <c r="O198" s="465">
        <v>6600000</v>
      </c>
      <c r="P198" s="443">
        <v>0.88</v>
      </c>
      <c r="Q198" s="438"/>
      <c r="R198" s="444"/>
      <c r="S198" s="632">
        <v>5826590.0000000009</v>
      </c>
      <c r="T198" s="446"/>
      <c r="U198" s="438"/>
      <c r="V198" s="438"/>
      <c r="W198" s="438"/>
      <c r="X198" s="438"/>
      <c r="Y198" s="438"/>
      <c r="Z198" s="447">
        <v>1.0032000000000001</v>
      </c>
      <c r="AA198" s="541"/>
      <c r="AB198" s="542"/>
      <c r="AC198" s="628">
        <v>5832112</v>
      </c>
      <c r="AD198" s="630">
        <f>S198-AC198</f>
        <v>-5521.9999999990687</v>
      </c>
      <c r="AE198" s="3"/>
    </row>
    <row r="199" spans="3:32" ht="17.25" customHeight="1">
      <c r="C199" s="3"/>
      <c r="D199" s="3"/>
      <c r="E199" s="3"/>
      <c r="F199" s="171" t="s">
        <v>632</v>
      </c>
      <c r="G199" s="171" t="s">
        <v>633</v>
      </c>
      <c r="H199" s="180" t="s">
        <v>685</v>
      </c>
      <c r="I199" s="3" t="s">
        <v>959</v>
      </c>
      <c r="J199" s="182">
        <v>45709</v>
      </c>
      <c r="K199" s="579">
        <v>45716</v>
      </c>
      <c r="L199" s="183"/>
      <c r="M199" s="172"/>
      <c r="N199" s="3"/>
      <c r="O199" s="389">
        <v>9600000</v>
      </c>
      <c r="P199" s="170">
        <v>0.88</v>
      </c>
      <c r="Q199" s="3"/>
      <c r="R199" s="331"/>
      <c r="S199" s="558">
        <f>CEILING(Z199*P199*O199,100)</f>
        <v>8475100</v>
      </c>
      <c r="T199" s="332"/>
      <c r="U199" s="3"/>
      <c r="V199" s="3"/>
      <c r="W199" s="3"/>
      <c r="X199" s="3"/>
      <c r="Y199" s="3"/>
      <c r="Z199" s="186">
        <v>1.0032000000000001</v>
      </c>
      <c r="AA199" s="330"/>
      <c r="AB199" s="360"/>
      <c r="AC199" s="194"/>
      <c r="AD199" s="174"/>
      <c r="AE199" s="3"/>
    </row>
    <row r="200" spans="3:32" ht="17.25" customHeight="1">
      <c r="C200" s="3"/>
      <c r="D200" s="3"/>
      <c r="E200" s="3"/>
      <c r="F200" s="171" t="s">
        <v>632</v>
      </c>
      <c r="G200" s="171" t="s">
        <v>633</v>
      </c>
      <c r="H200" s="180" t="s">
        <v>770</v>
      </c>
      <c r="I200" s="3" t="s">
        <v>960</v>
      </c>
      <c r="J200" s="580">
        <v>45709</v>
      </c>
      <c r="K200" s="182">
        <v>45713</v>
      </c>
      <c r="L200" s="581"/>
      <c r="M200" s="172"/>
      <c r="N200" s="3"/>
      <c r="O200" s="389">
        <v>59323980</v>
      </c>
      <c r="P200" s="170">
        <v>0.88</v>
      </c>
      <c r="Q200" s="3"/>
      <c r="R200" s="331"/>
      <c r="S200" s="558">
        <f t="shared" ref="S200:S203" si="23">CEILING(Z200*P200*O200,100)</f>
        <v>52372200</v>
      </c>
      <c r="T200" s="332"/>
      <c r="U200" s="3"/>
      <c r="V200" s="3"/>
      <c r="W200" s="3"/>
      <c r="X200" s="3"/>
      <c r="Y200" s="3"/>
      <c r="Z200" s="186">
        <v>1.0032000000000001</v>
      </c>
      <c r="AA200" s="330"/>
      <c r="AB200" s="360"/>
      <c r="AC200" s="194"/>
      <c r="AD200" s="174"/>
      <c r="AE200" s="3"/>
    </row>
    <row r="201" spans="3:32" ht="17.25" customHeight="1">
      <c r="C201" s="3"/>
      <c r="D201" s="3"/>
      <c r="E201" s="3"/>
      <c r="F201" s="171" t="s">
        <v>632</v>
      </c>
      <c r="G201" s="171" t="s">
        <v>633</v>
      </c>
      <c r="H201" s="180" t="s">
        <v>650</v>
      </c>
      <c r="I201" s="3" t="s">
        <v>961</v>
      </c>
      <c r="J201" s="182">
        <v>45709</v>
      </c>
      <c r="K201" s="582">
        <v>45716</v>
      </c>
      <c r="L201" s="183"/>
      <c r="M201" s="172"/>
      <c r="N201" s="3"/>
      <c r="O201" s="389">
        <v>10000000</v>
      </c>
      <c r="P201" s="170">
        <v>0.88</v>
      </c>
      <c r="Q201" s="3"/>
      <c r="R201" s="331"/>
      <c r="S201" s="558">
        <f t="shared" si="23"/>
        <v>8828200</v>
      </c>
      <c r="T201" s="332"/>
      <c r="U201" s="3"/>
      <c r="V201" s="3"/>
      <c r="W201" s="3"/>
      <c r="X201" s="3"/>
      <c r="Y201" s="3"/>
      <c r="Z201" s="186">
        <v>1.0032000000000001</v>
      </c>
      <c r="AA201" s="330"/>
      <c r="AB201" s="360"/>
      <c r="AC201" s="194"/>
      <c r="AD201" s="174"/>
      <c r="AE201" s="3"/>
    </row>
    <row r="202" spans="3:32" ht="17.25" customHeight="1">
      <c r="C202" s="3"/>
      <c r="D202" s="3"/>
      <c r="E202" s="3"/>
      <c r="F202" s="171" t="s">
        <v>632</v>
      </c>
      <c r="G202" s="171" t="s">
        <v>633</v>
      </c>
      <c r="H202" s="180" t="s">
        <v>652</v>
      </c>
      <c r="I202" s="3" t="s">
        <v>962</v>
      </c>
      <c r="J202" s="182">
        <v>45712</v>
      </c>
      <c r="K202" s="182">
        <v>45713</v>
      </c>
      <c r="L202" s="183"/>
      <c r="M202" s="172"/>
      <c r="N202" s="3"/>
      <c r="O202" s="396">
        <v>36955552</v>
      </c>
      <c r="P202" s="170">
        <v>0.88</v>
      </c>
      <c r="Q202" s="3"/>
      <c r="R202" s="331"/>
      <c r="S202" s="578">
        <v>32565500.000000004</v>
      </c>
      <c r="T202" s="332"/>
      <c r="U202" s="3"/>
      <c r="V202" s="3"/>
      <c r="W202" s="3"/>
      <c r="X202" s="3"/>
      <c r="Y202" s="3"/>
      <c r="Z202" s="186">
        <v>1.0014000000000001</v>
      </c>
      <c r="AA202" s="330"/>
      <c r="AB202" s="360"/>
      <c r="AC202" s="194"/>
      <c r="AD202" s="174"/>
      <c r="AE202" s="3"/>
    </row>
    <row r="203" spans="3:32" ht="17.25" customHeight="1">
      <c r="C203" s="3"/>
      <c r="D203" s="3"/>
      <c r="E203" s="3"/>
      <c r="F203" s="171" t="s">
        <v>632</v>
      </c>
      <c r="G203" s="171" t="s">
        <v>633</v>
      </c>
      <c r="H203" s="180" t="s">
        <v>809</v>
      </c>
      <c r="I203" s="3" t="s">
        <v>963</v>
      </c>
      <c r="J203" s="182">
        <v>45712</v>
      </c>
      <c r="K203" s="182">
        <v>45714</v>
      </c>
      <c r="L203" s="183"/>
      <c r="M203" s="172"/>
      <c r="N203" s="3"/>
      <c r="O203" s="389">
        <v>4080000</v>
      </c>
      <c r="P203" s="170">
        <v>0.88</v>
      </c>
      <c r="Q203" s="3"/>
      <c r="R203" s="331"/>
      <c r="S203" s="558">
        <f t="shared" si="23"/>
        <v>3601900</v>
      </c>
      <c r="T203" s="332"/>
      <c r="U203" s="3"/>
      <c r="V203" s="3"/>
      <c r="W203" s="3"/>
      <c r="X203" s="3"/>
      <c r="Y203" s="3"/>
      <c r="Z203" s="186">
        <v>1.0032000000000001</v>
      </c>
      <c r="AA203" s="330"/>
      <c r="AB203" s="360"/>
      <c r="AC203" s="194"/>
      <c r="AD203" s="174"/>
      <c r="AE203" s="3"/>
    </row>
    <row r="204" spans="3:32" ht="17.25" customHeight="1">
      <c r="C204" s="3"/>
      <c r="D204" s="3"/>
      <c r="E204" s="3"/>
      <c r="F204" s="545" t="s">
        <v>918</v>
      </c>
      <c r="G204" s="545" t="s">
        <v>121</v>
      </c>
      <c r="H204" s="546" t="s">
        <v>964</v>
      </c>
      <c r="I204" s="3" t="s">
        <v>898</v>
      </c>
      <c r="J204" s="182"/>
      <c r="K204" s="182">
        <v>45716</v>
      </c>
      <c r="L204" s="183"/>
      <c r="M204" s="172"/>
      <c r="N204" s="3"/>
      <c r="O204" s="389">
        <v>89380680</v>
      </c>
      <c r="P204" s="170">
        <v>0.88</v>
      </c>
      <c r="Q204" s="3"/>
      <c r="R204" s="331"/>
      <c r="S204" s="558">
        <f>CEILING(Z204*P204*O204,100)</f>
        <v>78702200</v>
      </c>
      <c r="T204" s="332"/>
      <c r="U204" s="3"/>
      <c r="V204" s="3"/>
      <c r="W204" s="3"/>
      <c r="X204" s="3"/>
      <c r="Y204" s="3"/>
      <c r="Z204" s="186">
        <v>1.0005999999999999</v>
      </c>
      <c r="AA204" s="330"/>
      <c r="AB204" s="360"/>
      <c r="AC204" s="194"/>
      <c r="AD204" s="174"/>
      <c r="AE204" s="3"/>
    </row>
    <row r="205" spans="3:32" ht="17.25" customHeight="1">
      <c r="C205" s="3"/>
      <c r="D205" s="3"/>
      <c r="E205" s="3"/>
      <c r="F205" s="171" t="s">
        <v>304</v>
      </c>
      <c r="G205" s="171" t="s">
        <v>966</v>
      </c>
      <c r="H205" s="180" t="s">
        <v>665</v>
      </c>
      <c r="I205" s="3" t="s">
        <v>965</v>
      </c>
      <c r="J205" s="182">
        <v>45712</v>
      </c>
      <c r="K205" s="182">
        <v>45720</v>
      </c>
      <c r="L205" s="183"/>
      <c r="M205" s="172"/>
      <c r="N205" s="3"/>
      <c r="O205" s="389">
        <v>10470000</v>
      </c>
      <c r="P205" s="170">
        <v>0.88</v>
      </c>
      <c r="Q205" s="3"/>
      <c r="R205" s="331"/>
      <c r="S205" s="393">
        <f>CEILING(Z205*P205*O205,100)</f>
        <v>9243100</v>
      </c>
      <c r="T205" s="332"/>
      <c r="U205" s="3"/>
      <c r="V205" s="3"/>
      <c r="W205" s="3"/>
      <c r="X205" s="3"/>
      <c r="Y205" s="3"/>
      <c r="Z205" s="186">
        <v>1.0032000000000001</v>
      </c>
      <c r="AA205" s="330"/>
      <c r="AB205" s="360"/>
      <c r="AC205" s="394"/>
      <c r="AD205" s="174"/>
      <c r="AE205" s="3"/>
      <c r="AF205" s="395"/>
    </row>
    <row r="206" spans="3:32" ht="17.25" customHeight="1">
      <c r="C206" s="3"/>
      <c r="D206" s="3"/>
      <c r="E206" s="3"/>
      <c r="F206" s="171" t="s">
        <v>969</v>
      </c>
      <c r="G206" s="171" t="s">
        <v>968</v>
      </c>
      <c r="H206" s="180" t="s">
        <v>648</v>
      </c>
      <c r="I206" s="3" t="s">
        <v>967</v>
      </c>
      <c r="J206" s="182">
        <v>45712</v>
      </c>
      <c r="K206" s="182">
        <v>45714</v>
      </c>
      <c r="L206" s="183"/>
      <c r="M206" s="172"/>
      <c r="N206" s="3"/>
      <c r="O206" s="389">
        <v>18000000</v>
      </c>
      <c r="P206" s="170">
        <v>0.88</v>
      </c>
      <c r="Q206" s="3"/>
      <c r="R206" s="331"/>
      <c r="S206" s="393">
        <f>CEILING(Z206*P206*O206,100)</f>
        <v>15890700</v>
      </c>
      <c r="T206" s="332"/>
      <c r="U206" s="3"/>
      <c r="V206" s="3"/>
      <c r="W206" s="3"/>
      <c r="X206" s="3"/>
      <c r="Y206" s="3"/>
      <c r="Z206" s="186">
        <v>1.0032000000000001</v>
      </c>
      <c r="AA206" s="330"/>
      <c r="AB206" s="360"/>
      <c r="AC206" s="394"/>
      <c r="AD206" s="174"/>
      <c r="AE206" s="3"/>
      <c r="AF206" s="395"/>
    </row>
    <row r="207" spans="3:32" ht="17.25" customHeight="1">
      <c r="C207" s="3"/>
      <c r="D207" s="3"/>
      <c r="E207" s="3"/>
      <c r="F207" s="411" t="s">
        <v>969</v>
      </c>
      <c r="G207" s="411" t="s">
        <v>968</v>
      </c>
      <c r="H207" s="412" t="s">
        <v>648</v>
      </c>
      <c r="I207" s="496" t="s">
        <v>970</v>
      </c>
      <c r="J207" s="439">
        <v>45709</v>
      </c>
      <c r="K207" s="439">
        <v>45714</v>
      </c>
      <c r="L207" s="440"/>
      <c r="M207" s="441"/>
      <c r="N207" s="438"/>
      <c r="O207" s="465">
        <v>14080000</v>
      </c>
      <c r="P207" s="443">
        <v>0.88</v>
      </c>
      <c r="Q207" s="438"/>
      <c r="R207" s="444"/>
      <c r="S207" s="676">
        <v>12430000.000000002</v>
      </c>
      <c r="T207" s="446"/>
      <c r="U207" s="438"/>
      <c r="V207" s="438"/>
      <c r="W207" s="438"/>
      <c r="X207" s="438"/>
      <c r="Y207" s="438"/>
      <c r="Z207" s="447">
        <v>1.0032000000000001</v>
      </c>
      <c r="AA207" s="541"/>
      <c r="AB207" s="542"/>
      <c r="AC207" s="628"/>
      <c r="AD207" s="629"/>
      <c r="AE207" s="3"/>
      <c r="AF207" s="395"/>
    </row>
    <row r="208" spans="3:32" ht="17.25" customHeight="1">
      <c r="C208" s="3"/>
      <c r="D208" s="3"/>
      <c r="E208" s="3"/>
      <c r="F208" s="411" t="s">
        <v>973</v>
      </c>
      <c r="G208" s="411" t="s">
        <v>968</v>
      </c>
      <c r="H208" s="412" t="s">
        <v>972</v>
      </c>
      <c r="I208" s="438" t="s">
        <v>971</v>
      </c>
      <c r="J208" s="439">
        <v>45712</v>
      </c>
      <c r="K208" s="439">
        <v>45720</v>
      </c>
      <c r="L208" s="440"/>
      <c r="M208" s="441"/>
      <c r="N208" s="438"/>
      <c r="O208" s="442">
        <v>98020000</v>
      </c>
      <c r="P208" s="443">
        <v>0.88</v>
      </c>
      <c r="Q208" s="438"/>
      <c r="R208" s="444"/>
      <c r="S208" s="470">
        <f t="shared" ref="S208:S216" si="24">CEILING(Z208*P208*O208,100)</f>
        <v>86361200</v>
      </c>
      <c r="T208" s="446"/>
      <c r="U208" s="438"/>
      <c r="V208" s="438"/>
      <c r="W208" s="438"/>
      <c r="X208" s="438"/>
      <c r="Y208" s="438"/>
      <c r="Z208" s="447">
        <v>1.0012000000000001</v>
      </c>
      <c r="AA208" s="541"/>
      <c r="AB208" s="542"/>
      <c r="AC208" s="628">
        <v>86045974</v>
      </c>
      <c r="AD208" s="630">
        <f>S208-AC208</f>
        <v>315226</v>
      </c>
      <c r="AE208" s="3" t="s">
        <v>1146</v>
      </c>
      <c r="AF208" s="395"/>
    </row>
    <row r="209" spans="2:32" ht="17.25" customHeight="1">
      <c r="C209" s="3"/>
      <c r="D209" s="3"/>
      <c r="E209" s="3"/>
      <c r="F209" s="171" t="s">
        <v>969</v>
      </c>
      <c r="G209" s="171" t="s">
        <v>968</v>
      </c>
      <c r="H209" s="180" t="s">
        <v>652</v>
      </c>
      <c r="I209" s="3" t="s">
        <v>974</v>
      </c>
      <c r="J209" s="182">
        <v>45713</v>
      </c>
      <c r="K209" s="182">
        <v>45714</v>
      </c>
      <c r="L209" s="183"/>
      <c r="M209" s="172"/>
      <c r="N209" s="3"/>
      <c r="O209" s="389">
        <v>20371980</v>
      </c>
      <c r="P209" s="170">
        <v>0.88</v>
      </c>
      <c r="Q209" s="3"/>
      <c r="R209" s="331"/>
      <c r="S209" s="393">
        <f t="shared" si="24"/>
        <v>17952500</v>
      </c>
      <c r="T209" s="332"/>
      <c r="U209" s="3"/>
      <c r="V209" s="3"/>
      <c r="W209" s="3"/>
      <c r="X209" s="3"/>
      <c r="Y209" s="3"/>
      <c r="Z209" s="186">
        <v>1.0014000000000001</v>
      </c>
      <c r="AA209" s="330"/>
      <c r="AB209" s="360"/>
      <c r="AC209" s="394"/>
      <c r="AD209" s="174"/>
      <c r="AE209" s="3"/>
      <c r="AF209" s="395"/>
    </row>
    <row r="210" spans="2:32" ht="17.25" customHeight="1">
      <c r="C210" s="3"/>
      <c r="D210" s="3"/>
      <c r="E210" s="3"/>
      <c r="F210" s="171" t="s">
        <v>632</v>
      </c>
      <c r="G210" s="171" t="s">
        <v>968</v>
      </c>
      <c r="H210" s="180" t="s">
        <v>733</v>
      </c>
      <c r="I210" s="3" t="s">
        <v>975</v>
      </c>
      <c r="J210" s="182">
        <v>45713</v>
      </c>
      <c r="K210" s="182">
        <v>45721</v>
      </c>
      <c r="L210" s="183"/>
      <c r="M210" s="172"/>
      <c r="N210" s="3"/>
      <c r="O210" s="389">
        <v>3000000</v>
      </c>
      <c r="P210" s="170">
        <v>0.88</v>
      </c>
      <c r="Q210" s="3"/>
      <c r="R210" s="331"/>
      <c r="S210" s="393">
        <f t="shared" si="24"/>
        <v>2648500</v>
      </c>
      <c r="T210" s="332"/>
      <c r="U210" s="3"/>
      <c r="V210" s="3"/>
      <c r="W210" s="3"/>
      <c r="X210" s="3"/>
      <c r="Y210" s="3"/>
      <c r="Z210" s="186">
        <v>1.0032000000000001</v>
      </c>
      <c r="AA210" s="330"/>
      <c r="AB210" s="360"/>
      <c r="AC210" s="394"/>
      <c r="AD210" s="174"/>
      <c r="AE210" s="3"/>
      <c r="AF210" s="395"/>
    </row>
    <row r="211" spans="2:32" ht="17.25" customHeight="1">
      <c r="C211" s="3"/>
      <c r="D211" s="3"/>
      <c r="E211" s="3"/>
      <c r="F211" s="171" t="s">
        <v>973</v>
      </c>
      <c r="G211" s="171" t="s">
        <v>968</v>
      </c>
      <c r="H211" s="180" t="s">
        <v>662</v>
      </c>
      <c r="I211" s="3" t="s">
        <v>976</v>
      </c>
      <c r="J211" s="182">
        <v>45709</v>
      </c>
      <c r="K211" s="182">
        <v>45715</v>
      </c>
      <c r="L211" s="183"/>
      <c r="M211" s="172"/>
      <c r="N211" s="3"/>
      <c r="O211" s="389">
        <v>12000000</v>
      </c>
      <c r="P211" s="170">
        <v>0.88</v>
      </c>
      <c r="Q211" s="3"/>
      <c r="R211" s="331"/>
      <c r="S211" s="393">
        <f t="shared" si="24"/>
        <v>10593800</v>
      </c>
      <c r="T211" s="332"/>
      <c r="U211" s="3"/>
      <c r="V211" s="3"/>
      <c r="W211" s="3"/>
      <c r="X211" s="3"/>
      <c r="Y211" s="3"/>
      <c r="Z211" s="186">
        <v>1.0032000000000001</v>
      </c>
      <c r="AA211" s="330"/>
      <c r="AB211" s="360"/>
      <c r="AC211" s="394"/>
      <c r="AD211" s="174"/>
      <c r="AE211" s="3"/>
      <c r="AF211" s="395"/>
    </row>
    <row r="212" spans="2:32" ht="17.25" customHeight="1">
      <c r="C212" s="3"/>
      <c r="D212" s="3"/>
      <c r="E212" s="3"/>
      <c r="F212" s="545" t="s">
        <v>761</v>
      </c>
      <c r="G212" s="545" t="s">
        <v>633</v>
      </c>
      <c r="H212" s="546" t="s">
        <v>978</v>
      </c>
      <c r="I212" s="3" t="s">
        <v>977</v>
      </c>
      <c r="J212" s="182">
        <v>45715</v>
      </c>
      <c r="K212" s="182">
        <v>45721</v>
      </c>
      <c r="L212" s="183"/>
      <c r="M212" s="172"/>
      <c r="N212" s="3"/>
      <c r="O212" s="389">
        <v>109450000</v>
      </c>
      <c r="P212" s="170">
        <v>0.87744999999999995</v>
      </c>
      <c r="Q212" s="3"/>
      <c r="R212" s="331"/>
      <c r="S212" s="558">
        <f t="shared" si="24"/>
        <v>96256300</v>
      </c>
      <c r="T212" s="332"/>
      <c r="U212" s="3"/>
      <c r="V212" s="3"/>
      <c r="W212" s="3"/>
      <c r="X212" s="3"/>
      <c r="Y212" s="3"/>
      <c r="Z212" s="186">
        <v>1.0022843552258349</v>
      </c>
      <c r="AA212" s="330"/>
      <c r="AB212" s="360"/>
      <c r="AC212" s="194"/>
      <c r="AD212" s="174"/>
      <c r="AE212" s="3"/>
    </row>
    <row r="213" spans="2:32" s="604" customFormat="1" ht="17.25" customHeight="1">
      <c r="B213" s="599"/>
      <c r="C213" s="605" t="s">
        <v>1009</v>
      </c>
      <c r="D213" s="605"/>
      <c r="E213" s="605"/>
      <c r="F213" s="606" t="s">
        <v>957</v>
      </c>
      <c r="G213" s="606" t="s">
        <v>633</v>
      </c>
      <c r="H213" s="607" t="s">
        <v>980</v>
      </c>
      <c r="I213" s="608" t="s">
        <v>979</v>
      </c>
      <c r="J213" s="609">
        <v>45720</v>
      </c>
      <c r="K213" s="609">
        <v>45721</v>
      </c>
      <c r="L213" s="610"/>
      <c r="M213" s="611"/>
      <c r="N213" s="608"/>
      <c r="O213" s="612">
        <v>79962000</v>
      </c>
      <c r="P213" s="432">
        <v>0.88</v>
      </c>
      <c r="Q213" s="428"/>
      <c r="R213" s="433"/>
      <c r="S213" s="600">
        <f t="shared" ref="S213" si="25">CEILING(Z213*P213*O213,100)</f>
        <v>70527400</v>
      </c>
      <c r="T213" s="435"/>
      <c r="U213" s="428"/>
      <c r="V213" s="428"/>
      <c r="W213" s="428"/>
      <c r="X213" s="428"/>
      <c r="Y213" s="428"/>
      <c r="Z213" s="436">
        <v>1.00228435522583</v>
      </c>
      <c r="AA213" s="601"/>
      <c r="AB213" s="602"/>
      <c r="AC213" s="597"/>
      <c r="AD213" s="603"/>
      <c r="AE213" s="428"/>
      <c r="AF213" s="598"/>
    </row>
    <row r="214" spans="2:32" s="604" customFormat="1" ht="17.25" customHeight="1">
      <c r="B214" s="599"/>
      <c r="C214" s="605" t="s">
        <v>1009</v>
      </c>
      <c r="D214" s="605"/>
      <c r="E214" s="605"/>
      <c r="F214" s="606" t="s">
        <v>957</v>
      </c>
      <c r="G214" s="606" t="s">
        <v>633</v>
      </c>
      <c r="H214" s="607" t="s">
        <v>980</v>
      </c>
      <c r="I214" s="608" t="s">
        <v>979</v>
      </c>
      <c r="J214" s="609">
        <v>45720</v>
      </c>
      <c r="K214" s="609">
        <v>45722</v>
      </c>
      <c r="L214" s="610"/>
      <c r="M214" s="611"/>
      <c r="N214" s="608"/>
      <c r="O214" s="612">
        <v>79962000</v>
      </c>
      <c r="P214" s="432">
        <v>0.88</v>
      </c>
      <c r="Q214" s="428"/>
      <c r="R214" s="433"/>
      <c r="S214" s="600">
        <f t="shared" si="24"/>
        <v>70527400</v>
      </c>
      <c r="T214" s="435"/>
      <c r="U214" s="428"/>
      <c r="V214" s="428"/>
      <c r="W214" s="428"/>
      <c r="X214" s="428"/>
      <c r="Y214" s="428"/>
      <c r="Z214" s="436">
        <v>1.0022843552258349</v>
      </c>
      <c r="AA214" s="601"/>
      <c r="AB214" s="602"/>
      <c r="AC214" s="597"/>
      <c r="AD214" s="603"/>
      <c r="AE214" s="428"/>
      <c r="AF214" s="598"/>
    </row>
    <row r="215" spans="2:32" ht="17.25" customHeight="1">
      <c r="C215" s="3"/>
      <c r="D215" s="3"/>
      <c r="E215" s="3"/>
      <c r="F215" s="548" t="s">
        <v>761</v>
      </c>
      <c r="G215" s="545" t="s">
        <v>633</v>
      </c>
      <c r="H215" s="546" t="s">
        <v>983</v>
      </c>
      <c r="I215" s="3" t="s">
        <v>916</v>
      </c>
      <c r="J215" s="182">
        <v>45713</v>
      </c>
      <c r="K215" s="182">
        <v>45715</v>
      </c>
      <c r="L215" s="183"/>
      <c r="M215" s="172"/>
      <c r="N215" s="3"/>
      <c r="O215" s="389">
        <v>68310000</v>
      </c>
      <c r="P215" s="170">
        <v>0.87744999999999995</v>
      </c>
      <c r="Q215" s="3"/>
      <c r="R215" s="331"/>
      <c r="S215" s="558">
        <f t="shared" si="24"/>
        <v>59892400</v>
      </c>
      <c r="T215" s="332"/>
      <c r="U215" s="3"/>
      <c r="V215" s="3"/>
      <c r="W215" s="3"/>
      <c r="X215" s="3"/>
      <c r="Y215" s="3"/>
      <c r="Z215" s="186">
        <v>0.9992290151515153</v>
      </c>
      <c r="AA215" s="330"/>
      <c r="AB215" s="360"/>
      <c r="AC215" s="394"/>
      <c r="AD215" s="174"/>
      <c r="AE215" s="3"/>
      <c r="AF215" s="395"/>
    </row>
    <row r="216" spans="2:32" ht="17.25" customHeight="1">
      <c r="C216" s="3"/>
      <c r="D216" s="3"/>
      <c r="E216" s="3"/>
      <c r="F216" s="548" t="s">
        <v>761</v>
      </c>
      <c r="G216" s="545" t="s">
        <v>633</v>
      </c>
      <c r="H216" s="546" t="s">
        <v>924</v>
      </c>
      <c r="I216" s="3" t="s">
        <v>917</v>
      </c>
      <c r="J216" s="182">
        <v>45713</v>
      </c>
      <c r="K216" s="182">
        <v>45715</v>
      </c>
      <c r="L216" s="183"/>
      <c r="M216" s="172"/>
      <c r="N216" s="3"/>
      <c r="O216" s="389">
        <v>51480000</v>
      </c>
      <c r="P216" s="170">
        <v>0.87744999999999995</v>
      </c>
      <c r="Q216" s="3"/>
      <c r="R216" s="331"/>
      <c r="S216" s="558">
        <f t="shared" si="24"/>
        <v>45136300</v>
      </c>
      <c r="T216" s="332"/>
      <c r="U216" s="3"/>
      <c r="V216" s="3"/>
      <c r="W216" s="3"/>
      <c r="X216" s="3"/>
      <c r="Y216" s="3"/>
      <c r="Z216" s="186">
        <v>0.9992290151515153</v>
      </c>
      <c r="AA216" s="330"/>
      <c r="AB216" s="360"/>
      <c r="AC216" s="194"/>
      <c r="AD216" s="174"/>
      <c r="AE216" s="3"/>
    </row>
    <row r="217" spans="2:32" ht="17.25" customHeight="1">
      <c r="C217" s="413" t="s">
        <v>981</v>
      </c>
      <c r="D217" s="413"/>
      <c r="E217" s="413"/>
      <c r="F217" s="543" t="s">
        <v>957</v>
      </c>
      <c r="G217" s="543" t="s">
        <v>633</v>
      </c>
      <c r="H217" s="544" t="s">
        <v>958</v>
      </c>
      <c r="I217" s="3" t="s">
        <v>956</v>
      </c>
      <c r="J217" s="182">
        <v>45714</v>
      </c>
      <c r="K217" s="182">
        <v>45716</v>
      </c>
      <c r="L217" s="183"/>
      <c r="M217" s="172"/>
      <c r="N217" s="3"/>
      <c r="O217" s="389">
        <v>53020000</v>
      </c>
      <c r="P217" s="170">
        <v>0.87744999999999995</v>
      </c>
      <c r="Q217" s="3"/>
      <c r="R217" s="331"/>
      <c r="S217" s="558">
        <f>CEILING(Z217*P217*O217,100)</f>
        <v>46555000</v>
      </c>
      <c r="T217" s="332"/>
      <c r="U217" s="3"/>
      <c r="V217" s="3"/>
      <c r="W217" s="3"/>
      <c r="X217" s="3"/>
      <c r="Y217" s="3"/>
      <c r="Z217" s="186">
        <v>1.0006999999999999</v>
      </c>
      <c r="AA217" s="330"/>
      <c r="AB217" s="360"/>
      <c r="AC217" s="394"/>
      <c r="AD217" s="174"/>
      <c r="AE217" s="3"/>
      <c r="AF217" s="395"/>
    </row>
    <row r="218" spans="2:32" ht="17.25" customHeight="1">
      <c r="C218" s="413" t="s">
        <v>944</v>
      </c>
      <c r="D218" s="413"/>
      <c r="E218" s="413"/>
      <c r="F218" s="543" t="s">
        <v>957</v>
      </c>
      <c r="G218" s="543" t="s">
        <v>121</v>
      </c>
      <c r="H218" s="544" t="s">
        <v>958</v>
      </c>
      <c r="I218" s="3" t="s">
        <v>956</v>
      </c>
      <c r="J218" s="182">
        <v>45714</v>
      </c>
      <c r="K218" s="182">
        <v>45716</v>
      </c>
      <c r="L218" s="183"/>
      <c r="M218" s="172"/>
      <c r="N218" s="3"/>
      <c r="O218" s="389">
        <v>53020000</v>
      </c>
      <c r="P218" s="170">
        <v>0.87744999999999995</v>
      </c>
      <c r="Q218" s="3"/>
      <c r="R218" s="331"/>
      <c r="S218" s="558">
        <f>CEILING(Z218*P218*O218,100)</f>
        <v>46537300</v>
      </c>
      <c r="T218" s="332"/>
      <c r="U218" s="3"/>
      <c r="V218" s="3"/>
      <c r="W218" s="3"/>
      <c r="X218" s="3"/>
      <c r="Y218" s="3"/>
      <c r="Z218" s="186">
        <v>1.0003200000000001</v>
      </c>
      <c r="AA218" s="330"/>
      <c r="AB218" s="360"/>
      <c r="AC218" s="394"/>
      <c r="AD218" s="174"/>
      <c r="AE218" s="3"/>
      <c r="AF218" s="395"/>
    </row>
    <row r="219" spans="2:32" ht="17.25" customHeight="1">
      <c r="C219" s="3"/>
      <c r="D219" s="3"/>
      <c r="E219" s="3"/>
      <c r="F219" s="171" t="s">
        <v>632</v>
      </c>
      <c r="G219" s="171" t="s">
        <v>633</v>
      </c>
      <c r="H219" s="180" t="s">
        <v>634</v>
      </c>
      <c r="I219" s="3" t="s">
        <v>984</v>
      </c>
      <c r="J219" s="182">
        <v>45714</v>
      </c>
      <c r="K219" s="182">
        <v>45716</v>
      </c>
      <c r="L219" s="183"/>
      <c r="M219" s="172"/>
      <c r="N219" s="3"/>
      <c r="O219" s="389">
        <v>14000000</v>
      </c>
      <c r="P219" s="170">
        <v>0.88</v>
      </c>
      <c r="Q219" s="3"/>
      <c r="R219" s="331"/>
      <c r="S219" s="393">
        <f t="shared" ref="S219:S221" si="26">CEILING(Z219*P219*O219,100)</f>
        <v>12357000</v>
      </c>
      <c r="T219" s="332"/>
      <c r="U219" s="3"/>
      <c r="V219" s="3"/>
      <c r="W219" s="3"/>
      <c r="X219" s="3"/>
      <c r="Y219" s="3"/>
      <c r="Z219" s="186">
        <v>1.0029999999999999</v>
      </c>
      <c r="AA219" s="330"/>
      <c r="AB219" s="360"/>
      <c r="AC219" s="394"/>
      <c r="AD219" s="174"/>
      <c r="AE219" s="3"/>
      <c r="AF219" s="395"/>
    </row>
    <row r="220" spans="2:32" ht="17.25" customHeight="1">
      <c r="C220" s="401"/>
      <c r="D220" s="401"/>
      <c r="E220" s="401"/>
      <c r="F220" s="399" t="s">
        <v>632</v>
      </c>
      <c r="G220" s="399" t="s">
        <v>633</v>
      </c>
      <c r="H220" s="400" t="s">
        <v>648</v>
      </c>
      <c r="I220" s="401" t="s">
        <v>985</v>
      </c>
      <c r="J220" s="402">
        <v>45714</v>
      </c>
      <c r="K220" s="402">
        <v>45716</v>
      </c>
      <c r="L220" s="403"/>
      <c r="M220" s="404"/>
      <c r="N220" s="401"/>
      <c r="O220" s="405">
        <v>6400000</v>
      </c>
      <c r="P220" s="406">
        <v>0.88</v>
      </c>
      <c r="Q220" s="401"/>
      <c r="R220" s="407"/>
      <c r="S220" s="454">
        <f t="shared" si="26"/>
        <v>5650100</v>
      </c>
      <c r="T220" s="409"/>
      <c r="U220" s="401"/>
      <c r="V220" s="401"/>
      <c r="W220" s="401"/>
      <c r="X220" s="401"/>
      <c r="Y220" s="401"/>
      <c r="Z220" s="410">
        <v>1.0032000000000001</v>
      </c>
      <c r="AA220" s="330"/>
      <c r="AB220" s="360"/>
      <c r="AC220" s="394"/>
      <c r="AD220" s="174"/>
      <c r="AE220" s="3"/>
      <c r="AF220" s="395"/>
    </row>
    <row r="221" spans="2:32" ht="17.25" customHeight="1">
      <c r="C221" s="3"/>
      <c r="D221" s="3"/>
      <c r="E221" s="3"/>
      <c r="F221" s="171" t="s">
        <v>632</v>
      </c>
      <c r="G221" s="171" t="s">
        <v>633</v>
      </c>
      <c r="H221" s="180" t="s">
        <v>636</v>
      </c>
      <c r="I221" s="3" t="s">
        <v>986</v>
      </c>
      <c r="J221" s="182">
        <v>45714</v>
      </c>
      <c r="K221" s="182">
        <v>45721</v>
      </c>
      <c r="L221" s="183"/>
      <c r="M221" s="172"/>
      <c r="N221" s="3"/>
      <c r="O221" s="389">
        <v>62614080</v>
      </c>
      <c r="P221" s="170">
        <v>0.88</v>
      </c>
      <c r="Q221" s="3"/>
      <c r="R221" s="331"/>
      <c r="S221" s="393">
        <f t="shared" si="26"/>
        <v>55265700</v>
      </c>
      <c r="T221" s="332"/>
      <c r="U221" s="3"/>
      <c r="V221" s="3"/>
      <c r="W221" s="3"/>
      <c r="X221" s="3"/>
      <c r="Y221" s="3"/>
      <c r="Z221" s="186">
        <v>1.0029999999999999</v>
      </c>
      <c r="AA221" s="330"/>
      <c r="AB221" s="360"/>
      <c r="AC221" s="394"/>
      <c r="AD221" s="174"/>
      <c r="AE221" s="3"/>
      <c r="AF221" s="395"/>
    </row>
    <row r="222" spans="2:32" ht="17.25" customHeight="1">
      <c r="C222" s="3"/>
      <c r="D222" s="3"/>
      <c r="E222" s="3"/>
      <c r="F222" s="171" t="s">
        <v>632</v>
      </c>
      <c r="G222" s="171" t="s">
        <v>633</v>
      </c>
      <c r="H222" s="180" t="s">
        <v>733</v>
      </c>
      <c r="I222" s="3" t="s">
        <v>987</v>
      </c>
      <c r="J222" s="182">
        <v>45713</v>
      </c>
      <c r="K222" s="182">
        <v>45720</v>
      </c>
      <c r="L222" s="183"/>
      <c r="M222" s="172"/>
      <c r="N222" s="3"/>
      <c r="O222" s="389">
        <v>12000000</v>
      </c>
      <c r="P222" s="170">
        <v>0.88</v>
      </c>
      <c r="Q222" s="3"/>
      <c r="R222" s="331"/>
      <c r="S222" s="393">
        <f t="shared" ref="S222:S230" si="27">CEILING(Z222*P222*O222,100)</f>
        <v>10591700</v>
      </c>
      <c r="T222" s="332"/>
      <c r="U222" s="3"/>
      <c r="V222" s="3"/>
      <c r="W222" s="3"/>
      <c r="X222" s="3"/>
      <c r="Y222" s="3"/>
      <c r="Z222" s="186">
        <v>1.0029999999999999</v>
      </c>
      <c r="AA222" s="330"/>
      <c r="AB222" s="360"/>
      <c r="AC222" s="394"/>
      <c r="AD222" s="174"/>
      <c r="AE222" s="3"/>
      <c r="AF222" s="395"/>
    </row>
    <row r="223" spans="2:32" ht="17.25" customHeight="1">
      <c r="C223" s="413"/>
      <c r="D223" s="413"/>
      <c r="E223" s="413"/>
      <c r="F223" s="545" t="s">
        <v>761</v>
      </c>
      <c r="G223" s="545" t="s">
        <v>633</v>
      </c>
      <c r="H223" s="546" t="s">
        <v>999</v>
      </c>
      <c r="I223" s="3" t="s">
        <v>988</v>
      </c>
      <c r="J223" s="182">
        <v>45720</v>
      </c>
      <c r="K223" s="182">
        <v>45726</v>
      </c>
      <c r="L223" s="183"/>
      <c r="M223" s="172"/>
      <c r="N223" s="3"/>
      <c r="O223" s="389">
        <v>96649000</v>
      </c>
      <c r="P223" s="170">
        <v>0.87744999999999995</v>
      </c>
      <c r="Q223" s="3"/>
      <c r="R223" s="331"/>
      <c r="S223" s="558">
        <f t="shared" si="27"/>
        <v>85068300</v>
      </c>
      <c r="T223" s="332"/>
      <c r="U223" s="3"/>
      <c r="V223" s="3"/>
      <c r="W223" s="3"/>
      <c r="X223" s="3"/>
      <c r="Y223" s="3"/>
      <c r="Z223" s="186">
        <v>1.0031080000000001</v>
      </c>
      <c r="AA223" s="330"/>
      <c r="AB223" s="360"/>
      <c r="AC223" s="394"/>
      <c r="AD223" s="174"/>
      <c r="AE223" s="3"/>
      <c r="AF223" s="395"/>
    </row>
    <row r="224" spans="2:32" ht="17.25" customHeight="1">
      <c r="C224" s="3"/>
      <c r="D224" s="3"/>
      <c r="E224" s="3"/>
      <c r="F224" s="411" t="s">
        <v>304</v>
      </c>
      <c r="G224" s="411" t="s">
        <v>633</v>
      </c>
      <c r="H224" s="412" t="s">
        <v>642</v>
      </c>
      <c r="I224" s="438" t="s">
        <v>989</v>
      </c>
      <c r="J224" s="439">
        <v>45715</v>
      </c>
      <c r="K224" s="439">
        <v>45726</v>
      </c>
      <c r="L224" s="440"/>
      <c r="M224" s="441"/>
      <c r="N224" s="438"/>
      <c r="O224" s="442">
        <v>6160000</v>
      </c>
      <c r="P224" s="443">
        <v>0.88</v>
      </c>
      <c r="Q224" s="438"/>
      <c r="R224" s="444"/>
      <c r="S224" s="470">
        <f t="shared" si="27"/>
        <v>5439300</v>
      </c>
      <c r="T224" s="446"/>
      <c r="U224" s="438"/>
      <c r="V224" s="438"/>
      <c r="W224" s="438"/>
      <c r="X224" s="438"/>
      <c r="Y224" s="438"/>
      <c r="Z224" s="447">
        <v>1.0034000000000001</v>
      </c>
      <c r="AA224" s="541"/>
      <c r="AB224" s="542"/>
      <c r="AC224" s="628">
        <v>5445840</v>
      </c>
      <c r="AD224" s="630">
        <f>S224-AC224</f>
        <v>-6540</v>
      </c>
      <c r="AE224" s="3"/>
      <c r="AF224" s="395"/>
    </row>
    <row r="225" spans="3:32" ht="17.25" customHeight="1">
      <c r="C225" s="3"/>
      <c r="D225" s="3"/>
      <c r="E225" s="3"/>
      <c r="F225" s="171" t="s">
        <v>632</v>
      </c>
      <c r="G225" s="171" t="s">
        <v>121</v>
      </c>
      <c r="H225" s="179" t="s">
        <v>991</v>
      </c>
      <c r="I225" s="168" t="s">
        <v>990</v>
      </c>
      <c r="J225" s="182">
        <v>45714</v>
      </c>
      <c r="K225" s="182">
        <v>45722</v>
      </c>
      <c r="L225" s="183"/>
      <c r="M225" s="172"/>
      <c r="N225" s="3"/>
      <c r="O225" s="396">
        <v>11580000</v>
      </c>
      <c r="P225" s="170">
        <v>0.88</v>
      </c>
      <c r="Q225" s="3"/>
      <c r="R225" s="331"/>
      <c r="S225" s="595">
        <v>10201620</v>
      </c>
      <c r="T225" s="332"/>
      <c r="U225" s="3"/>
      <c r="V225" s="3"/>
      <c r="W225" s="3"/>
      <c r="X225" s="3"/>
      <c r="Y225" s="3"/>
      <c r="Z225" s="186">
        <v>1.0011000000000001</v>
      </c>
      <c r="AA225" s="330"/>
      <c r="AB225" s="360"/>
      <c r="AC225" s="394"/>
      <c r="AD225" s="174"/>
      <c r="AE225" s="3"/>
      <c r="AF225" s="395"/>
    </row>
    <row r="226" spans="3:32" ht="17.25" customHeight="1">
      <c r="C226" s="3"/>
      <c r="D226" s="3"/>
      <c r="E226" s="3"/>
      <c r="F226" s="171" t="s">
        <v>632</v>
      </c>
      <c r="G226" s="171" t="s">
        <v>633</v>
      </c>
      <c r="H226" s="180" t="s">
        <v>770</v>
      </c>
      <c r="I226" s="3" t="s">
        <v>992</v>
      </c>
      <c r="J226" s="182">
        <v>45714</v>
      </c>
      <c r="K226" s="182">
        <v>45716</v>
      </c>
      <c r="L226" s="183"/>
      <c r="M226" s="172"/>
      <c r="N226" s="3"/>
      <c r="O226" s="389">
        <v>9000000</v>
      </c>
      <c r="P226" s="170">
        <v>0.88</v>
      </c>
      <c r="Q226" s="3"/>
      <c r="R226" s="331"/>
      <c r="S226" s="393">
        <f t="shared" si="27"/>
        <v>7947000</v>
      </c>
      <c r="T226" s="332"/>
      <c r="U226" s="3"/>
      <c r="V226" s="3"/>
      <c r="W226" s="3"/>
      <c r="X226" s="3"/>
      <c r="Y226" s="3"/>
      <c r="Z226" s="186">
        <v>1.0034000000000001</v>
      </c>
      <c r="AA226" s="330"/>
      <c r="AB226" s="360"/>
      <c r="AC226" s="394"/>
      <c r="AD226" s="174"/>
      <c r="AE226" s="3"/>
      <c r="AF226" s="395"/>
    </row>
    <row r="227" spans="3:32" ht="61.5" customHeight="1">
      <c r="C227" s="3"/>
      <c r="D227" s="3"/>
      <c r="E227" s="3"/>
      <c r="F227" s="171" t="s">
        <v>632</v>
      </c>
      <c r="G227" s="171" t="s">
        <v>121</v>
      </c>
      <c r="H227" s="180" t="s">
        <v>714</v>
      </c>
      <c r="I227" s="3" t="s">
        <v>993</v>
      </c>
      <c r="J227" s="182">
        <v>45715</v>
      </c>
      <c r="K227" s="182">
        <v>45723</v>
      </c>
      <c r="L227" s="183"/>
      <c r="M227" s="172"/>
      <c r="N227" s="3"/>
      <c r="O227" s="456" t="s">
        <v>994</v>
      </c>
      <c r="P227" s="170">
        <v>0.7</v>
      </c>
      <c r="Q227" s="3"/>
      <c r="R227" s="331"/>
      <c r="S227" s="456" t="s">
        <v>995</v>
      </c>
      <c r="T227" s="332"/>
      <c r="U227" s="3"/>
      <c r="V227" s="3"/>
      <c r="W227" s="3"/>
      <c r="X227" s="3"/>
      <c r="Y227" s="3"/>
      <c r="Z227" s="186"/>
      <c r="AA227" s="330"/>
      <c r="AB227" s="360"/>
      <c r="AC227" s="394"/>
      <c r="AD227" s="174"/>
      <c r="AE227" s="3"/>
      <c r="AF227" s="395"/>
    </row>
    <row r="228" spans="3:32" ht="17.25" customHeight="1">
      <c r="C228" s="3"/>
      <c r="D228" s="3"/>
      <c r="E228" s="3"/>
      <c r="F228" s="171" t="s">
        <v>304</v>
      </c>
      <c r="G228" s="171" t="s">
        <v>121</v>
      </c>
      <c r="H228" s="180" t="s">
        <v>665</v>
      </c>
      <c r="I228" s="3" t="s">
        <v>996</v>
      </c>
      <c r="J228" s="182">
        <v>45716</v>
      </c>
      <c r="K228" s="182">
        <v>45726</v>
      </c>
      <c r="L228" s="183"/>
      <c r="M228" s="172"/>
      <c r="N228" s="3"/>
      <c r="O228" s="389">
        <v>12000000</v>
      </c>
      <c r="P228" s="170">
        <v>0.88</v>
      </c>
      <c r="Q228" s="3"/>
      <c r="R228" s="331"/>
      <c r="S228" s="393">
        <f t="shared" si="27"/>
        <v>10573800</v>
      </c>
      <c r="T228" s="332"/>
      <c r="U228" s="3"/>
      <c r="V228" s="3"/>
      <c r="W228" s="3"/>
      <c r="X228" s="3"/>
      <c r="Y228" s="3"/>
      <c r="Z228" s="186">
        <v>1.0013000000000001</v>
      </c>
      <c r="AA228" s="330"/>
      <c r="AB228" s="360"/>
      <c r="AC228" s="394"/>
      <c r="AD228" s="174"/>
      <c r="AE228" s="3"/>
      <c r="AF228" s="395"/>
    </row>
    <row r="229" spans="3:32" ht="17.25" customHeight="1">
      <c r="C229" s="3"/>
      <c r="D229" s="3"/>
      <c r="E229" s="3"/>
      <c r="F229" s="171" t="s">
        <v>304</v>
      </c>
      <c r="G229" s="171" t="s">
        <v>121</v>
      </c>
      <c r="H229" s="180" t="s">
        <v>665</v>
      </c>
      <c r="I229" s="3" t="s">
        <v>997</v>
      </c>
      <c r="J229" s="182">
        <v>45716</v>
      </c>
      <c r="K229" s="182">
        <v>45726</v>
      </c>
      <c r="L229" s="183"/>
      <c r="M229" s="172"/>
      <c r="N229" s="3"/>
      <c r="O229" s="389">
        <v>10470000</v>
      </c>
      <c r="P229" s="170">
        <v>0.88</v>
      </c>
      <c r="Q229" s="3"/>
      <c r="R229" s="331"/>
      <c r="S229" s="393">
        <f t="shared" si="27"/>
        <v>9227500</v>
      </c>
      <c r="T229" s="332"/>
      <c r="U229" s="3"/>
      <c r="V229" s="3"/>
      <c r="W229" s="3"/>
      <c r="X229" s="3"/>
      <c r="Y229" s="3"/>
      <c r="Z229" s="186">
        <v>1.0015000000000001</v>
      </c>
      <c r="AA229" s="330"/>
      <c r="AB229" s="360"/>
      <c r="AC229" s="394"/>
      <c r="AD229" s="174"/>
      <c r="AE229" s="3"/>
      <c r="AF229" s="395"/>
    </row>
    <row r="230" spans="3:32" ht="17.25" customHeight="1">
      <c r="C230" s="3"/>
      <c r="D230" s="3"/>
      <c r="E230" s="3"/>
      <c r="F230" s="171" t="s">
        <v>632</v>
      </c>
      <c r="G230" s="171" t="s">
        <v>121</v>
      </c>
      <c r="H230" s="179" t="s">
        <v>991</v>
      </c>
      <c r="I230" s="3" t="s">
        <v>998</v>
      </c>
      <c r="J230" s="182">
        <v>45716</v>
      </c>
      <c r="K230" s="182">
        <v>45720</v>
      </c>
      <c r="L230" s="183"/>
      <c r="M230" s="172"/>
      <c r="N230" s="3"/>
      <c r="O230" s="389">
        <v>16556000</v>
      </c>
      <c r="P230" s="170">
        <v>0.88</v>
      </c>
      <c r="Q230" s="3"/>
      <c r="R230" s="331"/>
      <c r="S230" s="393">
        <f t="shared" si="27"/>
        <v>14588300</v>
      </c>
      <c r="T230" s="332"/>
      <c r="U230" s="3"/>
      <c r="V230" s="3"/>
      <c r="W230" s="3"/>
      <c r="X230" s="3"/>
      <c r="Y230" s="3"/>
      <c r="Z230" s="186">
        <v>1.0013000000000001</v>
      </c>
      <c r="AA230" s="330"/>
      <c r="AB230" s="360"/>
      <c r="AC230" s="394"/>
      <c r="AD230" s="174"/>
      <c r="AE230" s="3"/>
      <c r="AF230" s="395"/>
    </row>
    <row r="231" spans="3:32" ht="17.25" customHeight="1">
      <c r="C231" s="3"/>
      <c r="D231" s="3"/>
      <c r="E231" s="3"/>
      <c r="F231" s="548" t="s">
        <v>761</v>
      </c>
      <c r="G231" s="545" t="s">
        <v>633</v>
      </c>
      <c r="H231" s="546" t="s">
        <v>1000</v>
      </c>
      <c r="I231" s="3" t="s">
        <v>1001</v>
      </c>
      <c r="J231" s="182">
        <v>45722</v>
      </c>
      <c r="K231" s="182">
        <v>45726</v>
      </c>
      <c r="L231" s="183"/>
      <c r="M231" s="172"/>
      <c r="N231" s="3"/>
      <c r="O231" s="389">
        <v>157060000</v>
      </c>
      <c r="P231" s="170">
        <v>0.86745000000000005</v>
      </c>
      <c r="Q231" s="3"/>
      <c r="R231" s="331"/>
      <c r="S231" s="558">
        <f t="shared" ref="S231:S235" si="28">CEILING(Z231*P231*O231,100)</f>
        <v>137079600</v>
      </c>
      <c r="T231" s="332"/>
      <c r="U231" s="3"/>
      <c r="V231" s="3"/>
      <c r="W231" s="3"/>
      <c r="X231" s="3"/>
      <c r="Y231" s="3"/>
      <c r="Z231" s="186">
        <v>1.0061500000000001</v>
      </c>
      <c r="AA231" s="330"/>
      <c r="AB231" s="360"/>
      <c r="AC231" s="394"/>
      <c r="AD231" s="174"/>
      <c r="AE231" s="3"/>
      <c r="AF231" s="395"/>
    </row>
    <row r="232" spans="3:32" ht="17.25" customHeight="1">
      <c r="C232" s="3"/>
      <c r="D232" s="3"/>
      <c r="E232" s="3"/>
      <c r="F232" s="548" t="s">
        <v>761</v>
      </c>
      <c r="G232" s="545" t="s">
        <v>633</v>
      </c>
      <c r="H232" s="546" t="s">
        <v>1043</v>
      </c>
      <c r="I232" s="3" t="s">
        <v>1002</v>
      </c>
      <c r="J232" s="182">
        <v>45722</v>
      </c>
      <c r="K232" s="182">
        <v>45726</v>
      </c>
      <c r="L232" s="183"/>
      <c r="M232" s="172"/>
      <c r="N232" s="3"/>
      <c r="O232" s="389">
        <v>163460000</v>
      </c>
      <c r="P232" s="170">
        <v>0.86745000000000005</v>
      </c>
      <c r="Q232" s="3"/>
      <c r="R232" s="331"/>
      <c r="S232" s="558">
        <f t="shared" si="28"/>
        <v>142665500</v>
      </c>
      <c r="T232" s="332"/>
      <c r="U232" s="3"/>
      <c r="V232" s="3"/>
      <c r="W232" s="3"/>
      <c r="X232" s="3"/>
      <c r="Y232" s="3"/>
      <c r="Z232" s="186">
        <v>1.0061500000000001</v>
      </c>
      <c r="AA232" s="330"/>
      <c r="AB232" s="360"/>
      <c r="AC232" s="394"/>
      <c r="AD232" s="174"/>
      <c r="AE232" s="3"/>
      <c r="AF232" s="395"/>
    </row>
    <row r="233" spans="3:32" ht="17.25" customHeight="1">
      <c r="C233" s="3"/>
      <c r="D233" s="3"/>
      <c r="E233" s="3"/>
      <c r="F233" s="548" t="s">
        <v>761</v>
      </c>
      <c r="G233" s="545" t="s">
        <v>633</v>
      </c>
      <c r="H233" s="546" t="s">
        <v>1003</v>
      </c>
      <c r="I233" s="3" t="s">
        <v>1044</v>
      </c>
      <c r="J233" s="182">
        <v>45722</v>
      </c>
      <c r="K233" s="182">
        <v>45726</v>
      </c>
      <c r="L233" s="183"/>
      <c r="M233" s="172"/>
      <c r="N233" s="3"/>
      <c r="O233" s="389">
        <v>164980000</v>
      </c>
      <c r="P233" s="170">
        <v>0.86745000000000005</v>
      </c>
      <c r="Q233" s="3"/>
      <c r="R233" s="331"/>
      <c r="S233" s="558">
        <f t="shared" si="28"/>
        <v>143992100</v>
      </c>
      <c r="T233" s="332"/>
      <c r="U233" s="3"/>
      <c r="V233" s="3"/>
      <c r="W233" s="3"/>
      <c r="X233" s="3"/>
      <c r="Y233" s="3"/>
      <c r="Z233" s="186">
        <v>1.0061500000000001</v>
      </c>
      <c r="AA233" s="330"/>
      <c r="AB233" s="360"/>
      <c r="AC233" s="394"/>
      <c r="AD233" s="174"/>
      <c r="AE233" s="3"/>
      <c r="AF233" s="395"/>
    </row>
    <row r="234" spans="3:32" ht="17.25" customHeight="1">
      <c r="C234" s="3"/>
      <c r="D234" s="3"/>
      <c r="E234" s="3"/>
      <c r="F234" s="548" t="s">
        <v>761</v>
      </c>
      <c r="G234" s="545" t="s">
        <v>633</v>
      </c>
      <c r="H234" s="546" t="s">
        <v>1045</v>
      </c>
      <c r="I234" s="3" t="s">
        <v>1004</v>
      </c>
      <c r="J234" s="182">
        <v>45722</v>
      </c>
      <c r="K234" s="182">
        <v>45726</v>
      </c>
      <c r="L234" s="183"/>
      <c r="M234" s="172"/>
      <c r="N234" s="3"/>
      <c r="O234" s="389">
        <v>163680000</v>
      </c>
      <c r="P234" s="170">
        <v>0.86745000000000005</v>
      </c>
      <c r="Q234" s="3"/>
      <c r="R234" s="331"/>
      <c r="S234" s="558">
        <f t="shared" si="28"/>
        <v>141906200</v>
      </c>
      <c r="T234" s="332"/>
      <c r="U234" s="3"/>
      <c r="V234" s="3"/>
      <c r="W234" s="3"/>
      <c r="X234" s="3"/>
      <c r="Y234" s="3"/>
      <c r="Z234" s="186">
        <v>0.99944999999999995</v>
      </c>
      <c r="AA234" s="330"/>
      <c r="AB234" s="360"/>
      <c r="AC234" s="394"/>
      <c r="AD234" s="174"/>
      <c r="AE234" s="3"/>
      <c r="AF234" s="395"/>
    </row>
    <row r="235" spans="3:32" ht="17.25" customHeight="1">
      <c r="C235" s="3"/>
      <c r="D235" s="3"/>
      <c r="E235" s="3"/>
      <c r="F235" s="548" t="s">
        <v>761</v>
      </c>
      <c r="G235" s="545" t="s">
        <v>633</v>
      </c>
      <c r="H235" s="546" t="s">
        <v>1005</v>
      </c>
      <c r="I235" s="3" t="s">
        <v>1006</v>
      </c>
      <c r="J235" s="182">
        <v>45722</v>
      </c>
      <c r="K235" s="182">
        <v>45726</v>
      </c>
      <c r="L235" s="183"/>
      <c r="M235" s="172"/>
      <c r="N235" s="3"/>
      <c r="O235" s="389">
        <v>161560000</v>
      </c>
      <c r="P235" s="170">
        <v>0.86745000000000005</v>
      </c>
      <c r="Q235" s="3"/>
      <c r="R235" s="331"/>
      <c r="S235" s="558">
        <f t="shared" si="28"/>
        <v>140068200</v>
      </c>
      <c r="T235" s="332"/>
      <c r="U235" s="3"/>
      <c r="V235" s="3"/>
      <c r="W235" s="3"/>
      <c r="X235" s="3"/>
      <c r="Y235" s="3"/>
      <c r="Z235" s="186">
        <v>0.99944999999999995</v>
      </c>
      <c r="AA235" s="330"/>
      <c r="AB235" s="360"/>
      <c r="AC235" s="394"/>
      <c r="AD235" s="174"/>
      <c r="AE235" s="3"/>
      <c r="AF235" s="395"/>
    </row>
    <row r="236" spans="3:32" ht="17.25" customHeight="1">
      <c r="C236" s="3"/>
      <c r="D236" s="3"/>
      <c r="E236" s="3"/>
      <c r="F236" s="596" t="s">
        <v>761</v>
      </c>
      <c r="G236" s="543" t="s">
        <v>633</v>
      </c>
      <c r="H236" s="544" t="s">
        <v>1007</v>
      </c>
      <c r="I236" s="3" t="s">
        <v>1008</v>
      </c>
      <c r="J236" s="182">
        <v>45722</v>
      </c>
      <c r="K236" s="182">
        <v>45726</v>
      </c>
      <c r="L236" s="183"/>
      <c r="M236" s="172"/>
      <c r="N236" s="3"/>
      <c r="O236" s="389">
        <v>25543707</v>
      </c>
      <c r="P236" s="170"/>
      <c r="Q236" s="3"/>
      <c r="R236" s="331"/>
      <c r="S236" s="558"/>
      <c r="T236" s="332"/>
      <c r="U236" s="3"/>
      <c r="V236" s="3"/>
      <c r="W236" s="3"/>
      <c r="X236" s="3"/>
      <c r="Y236" s="3"/>
      <c r="Z236" s="186"/>
      <c r="AA236" s="330"/>
      <c r="AB236" s="360"/>
      <c r="AC236" s="394"/>
      <c r="AD236" s="174"/>
      <c r="AE236" s="3"/>
      <c r="AF236" s="395"/>
    </row>
    <row r="237" spans="3:32" ht="17.25" customHeight="1">
      <c r="C237" s="3"/>
      <c r="D237" s="3"/>
      <c r="E237" s="3"/>
      <c r="F237" s="596" t="s">
        <v>761</v>
      </c>
      <c r="G237" s="543" t="s">
        <v>655</v>
      </c>
      <c r="H237" s="544" t="s">
        <v>1007</v>
      </c>
      <c r="I237" s="3" t="s">
        <v>1008</v>
      </c>
      <c r="J237" s="182">
        <v>45722</v>
      </c>
      <c r="K237" s="182">
        <v>45726</v>
      </c>
      <c r="L237" s="183"/>
      <c r="M237" s="172"/>
      <c r="N237" s="3"/>
      <c r="O237" s="389">
        <v>25543707</v>
      </c>
      <c r="P237" s="170"/>
      <c r="Q237" s="3"/>
      <c r="R237" s="331"/>
      <c r="S237" s="558"/>
      <c r="T237" s="332"/>
      <c r="U237" s="3"/>
      <c r="V237" s="3"/>
      <c r="W237" s="3"/>
      <c r="X237" s="3"/>
      <c r="Y237" s="3"/>
      <c r="Z237" s="186"/>
      <c r="AA237" s="330"/>
      <c r="AB237" s="360"/>
      <c r="AC237" s="394"/>
      <c r="AD237" s="174"/>
      <c r="AE237" s="3"/>
      <c r="AF237" s="395"/>
    </row>
    <row r="238" spans="3:32" ht="17.25" customHeight="1">
      <c r="C238" s="3"/>
      <c r="D238" s="3"/>
      <c r="E238" s="3"/>
      <c r="F238" s="171" t="s">
        <v>661</v>
      </c>
      <c r="G238" s="171" t="s">
        <v>633</v>
      </c>
      <c r="H238" s="180" t="s">
        <v>662</v>
      </c>
      <c r="I238" s="3" t="s">
        <v>1010</v>
      </c>
      <c r="J238" s="182">
        <v>45720</v>
      </c>
      <c r="K238" s="182">
        <v>45726</v>
      </c>
      <c r="L238" s="183"/>
      <c r="M238" s="172"/>
      <c r="N238" s="3"/>
      <c r="O238" s="389">
        <v>8000000</v>
      </c>
      <c r="P238" s="170">
        <v>0.88</v>
      </c>
      <c r="Q238" s="3"/>
      <c r="R238" s="331"/>
      <c r="S238" s="393">
        <f t="shared" ref="S238:S245" si="29">CEILING(Z238*P238*O238,100)</f>
        <v>7064700</v>
      </c>
      <c r="T238" s="332"/>
      <c r="U238" s="3"/>
      <c r="V238" s="3"/>
      <c r="W238" s="3"/>
      <c r="X238" s="3"/>
      <c r="Y238" s="3"/>
      <c r="Z238" s="186">
        <v>1.0035000000000001</v>
      </c>
      <c r="AA238" s="330"/>
      <c r="AB238" s="360"/>
      <c r="AC238" s="394"/>
      <c r="AD238" s="174"/>
      <c r="AE238" s="3"/>
      <c r="AF238" s="395"/>
    </row>
    <row r="239" spans="3:32" ht="17.25" customHeight="1">
      <c r="C239" s="3"/>
      <c r="D239" s="3"/>
      <c r="E239" s="3"/>
      <c r="F239" s="596" t="s">
        <v>761</v>
      </c>
      <c r="G239" s="543" t="s">
        <v>633</v>
      </c>
      <c r="H239" s="544" t="s">
        <v>650</v>
      </c>
      <c r="I239" s="3" t="s">
        <v>1046</v>
      </c>
      <c r="J239" s="182">
        <v>45716</v>
      </c>
      <c r="K239" s="182" t="s">
        <v>1011</v>
      </c>
      <c r="L239" s="183"/>
      <c r="M239" s="172"/>
      <c r="N239" s="3"/>
      <c r="O239" s="389">
        <v>220079310</v>
      </c>
      <c r="P239" s="170">
        <v>0.88</v>
      </c>
      <c r="Q239" s="3"/>
      <c r="R239" s="331"/>
      <c r="S239" s="558">
        <f t="shared" si="29"/>
        <v>193425800</v>
      </c>
      <c r="T239" s="332"/>
      <c r="U239" s="3"/>
      <c r="V239" s="3"/>
      <c r="W239" s="3"/>
      <c r="X239" s="3"/>
      <c r="Y239" s="3"/>
      <c r="Z239" s="186">
        <v>0.99873999999999996</v>
      </c>
      <c r="AA239" s="330"/>
      <c r="AB239" s="360"/>
      <c r="AC239" s="394"/>
      <c r="AD239" s="174"/>
      <c r="AE239" s="3"/>
      <c r="AF239" s="395"/>
    </row>
    <row r="240" spans="3:32" ht="17.25" customHeight="1">
      <c r="C240" s="3"/>
      <c r="D240" s="3"/>
      <c r="E240" s="3"/>
      <c r="F240" s="171" t="s">
        <v>632</v>
      </c>
      <c r="G240" s="171" t="s">
        <v>633</v>
      </c>
      <c r="H240" s="180" t="s">
        <v>634</v>
      </c>
      <c r="I240" s="3" t="s">
        <v>1012</v>
      </c>
      <c r="J240" s="182">
        <v>45721</v>
      </c>
      <c r="K240" s="182">
        <v>45723</v>
      </c>
      <c r="L240" s="183"/>
      <c r="M240" s="172"/>
      <c r="N240" s="3"/>
      <c r="O240" s="389">
        <v>42000000</v>
      </c>
      <c r="P240" s="170">
        <v>0.88</v>
      </c>
      <c r="Q240" s="3"/>
      <c r="R240" s="331"/>
      <c r="S240" s="393">
        <f t="shared" si="29"/>
        <v>37082000</v>
      </c>
      <c r="T240" s="332"/>
      <c r="U240" s="3"/>
      <c r="V240" s="3"/>
      <c r="W240" s="3"/>
      <c r="X240" s="3"/>
      <c r="Y240" s="3"/>
      <c r="Z240" s="186">
        <v>1.0033000000000001</v>
      </c>
      <c r="AA240" s="330"/>
      <c r="AB240" s="360"/>
      <c r="AC240" s="394"/>
      <c r="AD240" s="174"/>
      <c r="AE240" s="3"/>
      <c r="AF240" s="395"/>
    </row>
    <row r="241" spans="3:32" ht="17.25" customHeight="1">
      <c r="C241" s="401"/>
      <c r="D241" s="401"/>
      <c r="E241" s="401"/>
      <c r="F241" s="399" t="s">
        <v>632</v>
      </c>
      <c r="G241" s="399" t="s">
        <v>633</v>
      </c>
      <c r="H241" s="400" t="s">
        <v>809</v>
      </c>
      <c r="I241" s="401" t="s">
        <v>1013</v>
      </c>
      <c r="J241" s="402">
        <v>45720</v>
      </c>
      <c r="K241" s="402">
        <v>45723</v>
      </c>
      <c r="L241" s="403"/>
      <c r="M241" s="404"/>
      <c r="N241" s="401"/>
      <c r="O241" s="405">
        <v>6000000</v>
      </c>
      <c r="P241" s="406">
        <v>0.88</v>
      </c>
      <c r="Q241" s="401"/>
      <c r="R241" s="407"/>
      <c r="S241" s="454">
        <f t="shared" si="29"/>
        <v>5299100</v>
      </c>
      <c r="T241" s="409"/>
      <c r="U241" s="401"/>
      <c r="V241" s="401"/>
      <c r="W241" s="401"/>
      <c r="X241" s="401"/>
      <c r="Y241" s="401"/>
      <c r="Z241" s="410">
        <v>1.0036</v>
      </c>
      <c r="AA241" s="330"/>
      <c r="AB241" s="360"/>
      <c r="AC241" s="394"/>
      <c r="AD241" s="174"/>
      <c r="AE241" s="3"/>
      <c r="AF241" s="395"/>
    </row>
    <row r="242" spans="3:32" ht="17.25" customHeight="1">
      <c r="C242" s="3"/>
      <c r="D242" s="3"/>
      <c r="E242" s="3"/>
      <c r="F242" s="171" t="s">
        <v>632</v>
      </c>
      <c r="G242" s="171" t="s">
        <v>633</v>
      </c>
      <c r="H242" s="179" t="s">
        <v>813</v>
      </c>
      <c r="I242" s="168" t="s">
        <v>1014</v>
      </c>
      <c r="J242" s="182">
        <v>45720</v>
      </c>
      <c r="K242" s="182">
        <v>45723</v>
      </c>
      <c r="L242" s="183"/>
      <c r="M242" s="172"/>
      <c r="N242" s="3"/>
      <c r="O242" s="389">
        <v>4000000</v>
      </c>
      <c r="P242" s="170">
        <v>0.88</v>
      </c>
      <c r="Q242" s="3"/>
      <c r="R242" s="331"/>
      <c r="S242" s="393">
        <f t="shared" si="29"/>
        <v>3524500</v>
      </c>
      <c r="T242" s="332"/>
      <c r="U242" s="3"/>
      <c r="V242" s="3"/>
      <c r="W242" s="3"/>
      <c r="X242" s="3"/>
      <c r="Y242" s="3"/>
      <c r="Z242" s="186">
        <v>1.0012700000000001</v>
      </c>
      <c r="AA242" s="330"/>
      <c r="AB242" s="360"/>
      <c r="AC242" s="394"/>
      <c r="AD242" s="174"/>
      <c r="AE242" s="3"/>
      <c r="AF242" s="395"/>
    </row>
    <row r="243" spans="3:32" ht="17.25" customHeight="1">
      <c r="C243" s="3"/>
      <c r="D243" s="3"/>
      <c r="E243" s="3"/>
      <c r="F243" s="171" t="s">
        <v>632</v>
      </c>
      <c r="G243" s="171" t="s">
        <v>633</v>
      </c>
      <c r="H243" s="180" t="s">
        <v>648</v>
      </c>
      <c r="I243" s="3" t="s">
        <v>1015</v>
      </c>
      <c r="J243" s="182">
        <v>45720</v>
      </c>
      <c r="K243" s="182">
        <v>45722</v>
      </c>
      <c r="L243" s="183"/>
      <c r="M243" s="172"/>
      <c r="N243" s="3"/>
      <c r="O243" s="389">
        <v>16000000</v>
      </c>
      <c r="P243" s="170">
        <v>0.88</v>
      </c>
      <c r="Q243" s="3"/>
      <c r="R243" s="331"/>
      <c r="S243" s="393">
        <f t="shared" si="29"/>
        <v>14127900</v>
      </c>
      <c r="T243" s="332"/>
      <c r="U243" s="3"/>
      <c r="V243" s="3"/>
      <c r="W243" s="3"/>
      <c r="X243" s="3"/>
      <c r="Y243" s="3"/>
      <c r="Z243" s="186">
        <v>1.0034000000000001</v>
      </c>
      <c r="AA243" s="330"/>
      <c r="AB243" s="360"/>
      <c r="AC243" s="394"/>
      <c r="AD243" s="174"/>
      <c r="AE243" s="3"/>
      <c r="AF243" s="395"/>
    </row>
    <row r="244" spans="3:32" ht="17.25" customHeight="1">
      <c r="C244" s="3"/>
      <c r="D244" s="3"/>
      <c r="E244" s="3"/>
      <c r="F244" s="171" t="s">
        <v>632</v>
      </c>
      <c r="G244" s="171" t="s">
        <v>633</v>
      </c>
      <c r="H244" s="180" t="s">
        <v>790</v>
      </c>
      <c r="I244" s="3" t="s">
        <v>1016</v>
      </c>
      <c r="J244" s="182">
        <v>45721</v>
      </c>
      <c r="K244" s="182">
        <v>45728</v>
      </c>
      <c r="L244" s="183"/>
      <c r="M244" s="172"/>
      <c r="N244" s="3"/>
      <c r="O244" s="389">
        <v>35100000</v>
      </c>
      <c r="P244" s="170">
        <v>0.88</v>
      </c>
      <c r="Q244" s="3"/>
      <c r="R244" s="331"/>
      <c r="S244" s="393">
        <f t="shared" si="29"/>
        <v>30993100</v>
      </c>
      <c r="T244" s="332"/>
      <c r="U244" s="3"/>
      <c r="V244" s="3"/>
      <c r="W244" s="3"/>
      <c r="X244" s="3"/>
      <c r="Y244" s="3"/>
      <c r="Z244" s="186">
        <v>1.0034000000000001</v>
      </c>
      <c r="AA244" s="330"/>
      <c r="AB244" s="360"/>
      <c r="AC244" s="394"/>
      <c r="AD244" s="174"/>
      <c r="AE244" s="3"/>
      <c r="AF244" s="395"/>
    </row>
    <row r="245" spans="3:32" ht="17.25" customHeight="1">
      <c r="C245" s="3"/>
      <c r="D245" s="3"/>
      <c r="E245" s="3"/>
      <c r="F245" s="171" t="s">
        <v>632</v>
      </c>
      <c r="G245" s="171" t="s">
        <v>633</v>
      </c>
      <c r="H245" s="180" t="s">
        <v>1018</v>
      </c>
      <c r="I245" s="3" t="s">
        <v>1017</v>
      </c>
      <c r="J245" s="182">
        <v>45721</v>
      </c>
      <c r="K245" s="182">
        <v>45723</v>
      </c>
      <c r="L245" s="183"/>
      <c r="M245" s="172"/>
      <c r="N245" s="3"/>
      <c r="O245" s="389">
        <v>6400000</v>
      </c>
      <c r="P245" s="170">
        <v>0.88</v>
      </c>
      <c r="Q245" s="3"/>
      <c r="R245" s="331"/>
      <c r="S245" s="393">
        <f t="shared" si="29"/>
        <v>5651200</v>
      </c>
      <c r="T245" s="332"/>
      <c r="U245" s="3"/>
      <c r="V245" s="3"/>
      <c r="W245" s="3"/>
      <c r="X245" s="3"/>
      <c r="Y245" s="3"/>
      <c r="Z245" s="186">
        <v>1.0034000000000001</v>
      </c>
      <c r="AA245" s="330"/>
      <c r="AB245" s="360"/>
      <c r="AC245" s="394"/>
      <c r="AD245" s="174"/>
      <c r="AE245" s="3"/>
      <c r="AF245" s="395"/>
    </row>
    <row r="246" spans="3:32" ht="17.25" customHeight="1">
      <c r="C246" s="3"/>
      <c r="D246" s="3"/>
      <c r="E246" s="3"/>
      <c r="F246" s="171" t="s">
        <v>632</v>
      </c>
      <c r="G246" s="171" t="s">
        <v>633</v>
      </c>
      <c r="H246" s="180" t="s">
        <v>652</v>
      </c>
      <c r="I246" s="3" t="s">
        <v>1019</v>
      </c>
      <c r="J246" s="182">
        <v>45722</v>
      </c>
      <c r="K246" s="182">
        <v>45723</v>
      </c>
      <c r="L246" s="183"/>
      <c r="M246" s="172"/>
      <c r="N246" s="3"/>
      <c r="O246" s="396">
        <v>6600000</v>
      </c>
      <c r="P246" s="170">
        <v>0.88</v>
      </c>
      <c r="Q246" s="3"/>
      <c r="R246" s="331"/>
      <c r="S246" s="595">
        <v>5819660.0000000009</v>
      </c>
      <c r="T246" s="332"/>
      <c r="U246" s="3"/>
      <c r="V246" s="3"/>
      <c r="W246" s="3"/>
      <c r="X246" s="3"/>
      <c r="Y246" s="3"/>
      <c r="Z246" s="186">
        <v>1.002</v>
      </c>
      <c r="AA246" s="330"/>
      <c r="AB246" s="360"/>
      <c r="AC246" s="394"/>
      <c r="AD246" s="174"/>
      <c r="AE246" s="3"/>
      <c r="AF246" s="395"/>
    </row>
    <row r="247" spans="3:32" ht="17.25" customHeight="1">
      <c r="C247" s="3"/>
      <c r="D247" s="3"/>
      <c r="E247" s="3"/>
      <c r="F247" s="617" t="s">
        <v>761</v>
      </c>
      <c r="G247" s="545" t="s">
        <v>633</v>
      </c>
      <c r="H247" s="546" t="s">
        <v>1052</v>
      </c>
      <c r="I247" s="3" t="s">
        <v>1020</v>
      </c>
      <c r="J247" s="182">
        <v>45727</v>
      </c>
      <c r="K247" s="182">
        <v>45729</v>
      </c>
      <c r="L247" s="183"/>
      <c r="M247" s="172"/>
      <c r="N247" s="3"/>
      <c r="O247" s="389">
        <v>63120000</v>
      </c>
      <c r="P247" s="170">
        <v>0.88</v>
      </c>
      <c r="Q247" s="3"/>
      <c r="R247" s="331"/>
      <c r="S247" s="558">
        <f t="shared" ref="S247:S249" si="30">CEILING(Z247*P247*O247,100)</f>
        <v>55784500</v>
      </c>
      <c r="T247" s="332"/>
      <c r="U247" s="3"/>
      <c r="V247" s="3"/>
      <c r="W247" s="3"/>
      <c r="X247" s="3"/>
      <c r="Y247" s="3"/>
      <c r="Z247" s="186">
        <v>1.0043</v>
      </c>
      <c r="AA247" s="330"/>
      <c r="AB247" s="360"/>
      <c r="AC247" s="194"/>
      <c r="AD247" s="174"/>
      <c r="AE247" s="3"/>
    </row>
    <row r="248" spans="3:32" ht="17.25" customHeight="1">
      <c r="C248" s="3"/>
      <c r="D248" s="3"/>
      <c r="E248" s="3"/>
      <c r="F248" s="617" t="s">
        <v>761</v>
      </c>
      <c r="G248" s="545" t="s">
        <v>633</v>
      </c>
      <c r="H248" s="546" t="s">
        <v>1051</v>
      </c>
      <c r="I248" s="627" t="s">
        <v>1021</v>
      </c>
      <c r="J248" s="182">
        <v>45727</v>
      </c>
      <c r="K248" s="182">
        <v>45729</v>
      </c>
      <c r="L248" s="183"/>
      <c r="M248" s="172"/>
      <c r="N248" s="3"/>
      <c r="O248" s="389">
        <v>62860000</v>
      </c>
      <c r="P248" s="170">
        <v>0.88</v>
      </c>
      <c r="Q248" s="3"/>
      <c r="R248" s="331"/>
      <c r="S248" s="558">
        <f t="shared" si="30"/>
        <v>55554700</v>
      </c>
      <c r="T248" s="332"/>
      <c r="U248" s="3"/>
      <c r="V248" s="3"/>
      <c r="W248" s="3"/>
      <c r="X248" s="3"/>
      <c r="Y248" s="3"/>
      <c r="Z248" s="186">
        <v>1.0043</v>
      </c>
      <c r="AA248" s="330"/>
      <c r="AB248" s="360"/>
      <c r="AC248" s="194"/>
      <c r="AD248" s="174"/>
      <c r="AE248" s="3"/>
    </row>
    <row r="249" spans="3:32" ht="17.25" customHeight="1">
      <c r="C249" s="626" t="s">
        <v>1093</v>
      </c>
      <c r="D249" s="626"/>
      <c r="E249" s="626"/>
      <c r="F249" s="414" t="s">
        <v>761</v>
      </c>
      <c r="G249" s="536" t="s">
        <v>633</v>
      </c>
      <c r="H249" s="537" t="s">
        <v>1050</v>
      </c>
      <c r="I249" s="416" t="s">
        <v>1022</v>
      </c>
      <c r="J249" s="417">
        <v>45727</v>
      </c>
      <c r="K249" s="417">
        <v>45729</v>
      </c>
      <c r="L249" s="418"/>
      <c r="M249" s="419"/>
      <c r="N249" s="416"/>
      <c r="O249" s="420">
        <v>59760000</v>
      </c>
      <c r="P249" s="421">
        <v>0.88</v>
      </c>
      <c r="Q249" s="416"/>
      <c r="R249" s="422"/>
      <c r="S249" s="641">
        <f t="shared" si="30"/>
        <v>52815000</v>
      </c>
      <c r="T249" s="424"/>
      <c r="U249" s="416"/>
      <c r="V249" s="416"/>
      <c r="W249" s="416"/>
      <c r="X249" s="416"/>
      <c r="Y249" s="416"/>
      <c r="Z249" s="425">
        <v>1.0043</v>
      </c>
      <c r="AA249" s="330"/>
      <c r="AB249" s="360"/>
      <c r="AC249" s="194"/>
      <c r="AD249" s="174"/>
      <c r="AE249" s="3"/>
    </row>
    <row r="250" spans="3:32" ht="17.25" customHeight="1">
      <c r="C250" s="3"/>
      <c r="D250" s="3"/>
      <c r="E250" s="3"/>
      <c r="F250" s="548" t="s">
        <v>761</v>
      </c>
      <c r="G250" s="545" t="s">
        <v>655</v>
      </c>
      <c r="H250" s="546" t="s">
        <v>1024</v>
      </c>
      <c r="I250" s="3" t="s">
        <v>1023</v>
      </c>
      <c r="J250" s="182">
        <v>45722</v>
      </c>
      <c r="K250" s="182">
        <v>45727</v>
      </c>
      <c r="L250" s="183"/>
      <c r="M250" s="172"/>
      <c r="N250" s="3"/>
      <c r="O250" s="389">
        <v>31611000</v>
      </c>
      <c r="P250" s="170">
        <v>0.88</v>
      </c>
      <c r="Q250" s="3"/>
      <c r="R250" s="331"/>
      <c r="S250" s="558">
        <f>CEILING(Z250*P250*O250,100)</f>
        <v>27853100</v>
      </c>
      <c r="T250" s="332"/>
      <c r="U250" s="3"/>
      <c r="V250" s="3"/>
      <c r="W250" s="3"/>
      <c r="X250" s="3"/>
      <c r="Y250" s="3"/>
      <c r="Z250" s="186">
        <v>1.0012700000000001</v>
      </c>
      <c r="AA250" s="330"/>
      <c r="AB250" s="360"/>
      <c r="AC250" s="394"/>
      <c r="AD250" s="174"/>
      <c r="AE250" s="3"/>
      <c r="AF250" s="395"/>
    </row>
    <row r="251" spans="3:32" ht="17.25" customHeight="1">
      <c r="C251" s="3"/>
      <c r="D251" s="3"/>
      <c r="E251" s="3"/>
      <c r="F251" s="548" t="s">
        <v>761</v>
      </c>
      <c r="G251" s="545" t="s">
        <v>633</v>
      </c>
      <c r="H251" s="546" t="s">
        <v>1024</v>
      </c>
      <c r="I251" s="3" t="s">
        <v>1023</v>
      </c>
      <c r="J251" s="182">
        <v>45722</v>
      </c>
      <c r="K251" s="182">
        <v>45727</v>
      </c>
      <c r="L251" s="183"/>
      <c r="M251" s="172"/>
      <c r="N251" s="3"/>
      <c r="O251" s="389">
        <v>31611000</v>
      </c>
      <c r="P251" s="170">
        <v>0.88</v>
      </c>
      <c r="Q251" s="3"/>
      <c r="R251" s="331"/>
      <c r="S251" s="558">
        <f t="shared" ref="S251:S254" si="31">CEILING(Z251*P251*O251,100)</f>
        <v>27915100</v>
      </c>
      <c r="T251" s="332"/>
      <c r="U251" s="3"/>
      <c r="V251" s="3"/>
      <c r="W251" s="3"/>
      <c r="X251" s="3"/>
      <c r="Y251" s="3"/>
      <c r="Z251" s="186">
        <v>1.0035000000000001</v>
      </c>
      <c r="AA251" s="330"/>
      <c r="AB251" s="360"/>
      <c r="AC251" s="394"/>
      <c r="AD251" s="174"/>
      <c r="AE251" s="3"/>
      <c r="AF251" s="395"/>
    </row>
    <row r="252" spans="3:32" ht="17.25" customHeight="1">
      <c r="C252" s="3"/>
      <c r="D252" s="3"/>
      <c r="E252" s="3"/>
      <c r="F252" s="543" t="s">
        <v>1026</v>
      </c>
      <c r="G252" s="543" t="s">
        <v>633</v>
      </c>
      <c r="H252" s="544" t="s">
        <v>1025</v>
      </c>
      <c r="I252" s="3" t="s">
        <v>979</v>
      </c>
      <c r="J252" s="182">
        <v>45726</v>
      </c>
      <c r="K252" s="182">
        <v>45728</v>
      </c>
      <c r="L252" s="183"/>
      <c r="M252" s="172"/>
      <c r="N252" s="3"/>
      <c r="O252" s="389">
        <v>79962000</v>
      </c>
      <c r="P252" s="170">
        <v>0.88</v>
      </c>
      <c r="Q252" s="3"/>
      <c r="R252" s="331"/>
      <c r="S252" s="558">
        <f t="shared" si="31"/>
        <v>70527300</v>
      </c>
      <c r="T252" s="332"/>
      <c r="U252" s="3"/>
      <c r="V252" s="3"/>
      <c r="W252" s="3"/>
      <c r="X252" s="3"/>
      <c r="Y252" s="3"/>
      <c r="Z252" s="186">
        <v>1.002284</v>
      </c>
      <c r="AA252" s="330"/>
      <c r="AB252" s="360"/>
      <c r="AC252" s="394"/>
      <c r="AD252" s="174"/>
      <c r="AE252" s="3"/>
      <c r="AF252" s="395"/>
    </row>
    <row r="253" spans="3:32" ht="17.25" customHeight="1">
      <c r="C253" s="3"/>
      <c r="D253" s="3"/>
      <c r="E253" s="3"/>
      <c r="F253" s="548" t="s">
        <v>761</v>
      </c>
      <c r="G253" s="545" t="s">
        <v>633</v>
      </c>
      <c r="H253" s="546" t="s">
        <v>1028</v>
      </c>
      <c r="I253" s="3" t="s">
        <v>1027</v>
      </c>
      <c r="J253" s="182">
        <v>45726</v>
      </c>
      <c r="K253" s="182">
        <v>45728</v>
      </c>
      <c r="L253" s="183"/>
      <c r="M253" s="172"/>
      <c r="N253" s="3"/>
      <c r="O253" s="389">
        <v>92380000</v>
      </c>
      <c r="P253" s="170">
        <v>0.88</v>
      </c>
      <c r="Q253" s="3"/>
      <c r="R253" s="331"/>
      <c r="S253" s="558">
        <f t="shared" si="31"/>
        <v>81397700</v>
      </c>
      <c r="T253" s="332"/>
      <c r="U253" s="3"/>
      <c r="V253" s="3"/>
      <c r="W253" s="3"/>
      <c r="X253" s="3"/>
      <c r="Y253" s="3"/>
      <c r="Z253" s="186">
        <v>1.0012700000000001</v>
      </c>
      <c r="AA253" s="330"/>
      <c r="AB253" s="360"/>
      <c r="AC253" s="394"/>
      <c r="AD253" s="174"/>
      <c r="AE253" s="3"/>
      <c r="AF253" s="395"/>
    </row>
    <row r="254" spans="3:32" ht="17.25" customHeight="1">
      <c r="C254" s="626" t="s">
        <v>1093</v>
      </c>
      <c r="D254" s="626"/>
      <c r="E254" s="626"/>
      <c r="F254" s="536" t="s">
        <v>1030</v>
      </c>
      <c r="G254" s="536" t="s">
        <v>655</v>
      </c>
      <c r="H254" s="537" t="s">
        <v>1029</v>
      </c>
      <c r="I254" s="538" t="s">
        <v>1091</v>
      </c>
      <c r="J254" s="539">
        <v>45727</v>
      </c>
      <c r="K254" s="539">
        <v>45734</v>
      </c>
      <c r="L254" s="618"/>
      <c r="M254" s="619"/>
      <c r="N254" s="538"/>
      <c r="O254" s="620">
        <v>103845500</v>
      </c>
      <c r="P254" s="621">
        <v>0.87744999999999995</v>
      </c>
      <c r="Q254" s="538"/>
      <c r="R254" s="622"/>
      <c r="S254" s="623">
        <f t="shared" si="31"/>
        <v>91069200</v>
      </c>
      <c r="T254" s="624"/>
      <c r="U254" s="538"/>
      <c r="V254" s="538"/>
      <c r="W254" s="538"/>
      <c r="X254" s="538"/>
      <c r="Y254" s="538"/>
      <c r="Z254" s="625">
        <v>0.99944999999999995</v>
      </c>
      <c r="AA254" s="330"/>
      <c r="AB254" s="360"/>
      <c r="AC254" s="394"/>
      <c r="AD254" s="174"/>
      <c r="AE254" s="3"/>
      <c r="AF254" s="395"/>
    </row>
    <row r="255" spans="3:32" ht="17.25" customHeight="1">
      <c r="C255" s="626" t="s">
        <v>1093</v>
      </c>
      <c r="D255" s="626"/>
      <c r="E255" s="626"/>
      <c r="F255" s="536" t="s">
        <v>1030</v>
      </c>
      <c r="G255" s="536" t="s">
        <v>633</v>
      </c>
      <c r="H255" s="537" t="s">
        <v>1029</v>
      </c>
      <c r="I255" s="538" t="s">
        <v>1091</v>
      </c>
      <c r="J255" s="539">
        <v>45727</v>
      </c>
      <c r="K255" s="539">
        <v>45734</v>
      </c>
      <c r="L255" s="618"/>
      <c r="M255" s="619"/>
      <c r="N255" s="538"/>
      <c r="O255" s="620">
        <v>103845500</v>
      </c>
      <c r="P255" s="621">
        <v>0.87744999999999995</v>
      </c>
      <c r="Q255" s="538"/>
      <c r="R255" s="622"/>
      <c r="S255" s="623">
        <f t="shared" ref="S255:S266" si="32">CEILING(Z255*P255*O255,100)</f>
        <v>91327400</v>
      </c>
      <c r="T255" s="624"/>
      <c r="U255" s="538"/>
      <c r="V255" s="538"/>
      <c r="W255" s="538"/>
      <c r="X255" s="538"/>
      <c r="Y255" s="538"/>
      <c r="Z255" s="625">
        <v>1.002284</v>
      </c>
      <c r="AA255" s="330"/>
      <c r="AB255" s="360"/>
      <c r="AC255" s="394"/>
      <c r="AD255" s="174"/>
      <c r="AE255" s="3"/>
      <c r="AF255" s="395"/>
    </row>
    <row r="256" spans="3:32" ht="17.25" customHeight="1">
      <c r="C256" s="626" t="s">
        <v>1093</v>
      </c>
      <c r="D256" s="626"/>
      <c r="E256" s="626"/>
      <c r="F256" s="536" t="s">
        <v>1030</v>
      </c>
      <c r="G256" s="536" t="s">
        <v>655</v>
      </c>
      <c r="H256" s="537" t="s">
        <v>1029</v>
      </c>
      <c r="I256" s="538" t="s">
        <v>1092</v>
      </c>
      <c r="J256" s="539">
        <v>45729</v>
      </c>
      <c r="K256" s="539">
        <v>45733</v>
      </c>
      <c r="L256" s="618"/>
      <c r="M256" s="619"/>
      <c r="N256" s="538"/>
      <c r="O256" s="620">
        <v>103845500</v>
      </c>
      <c r="P256" s="621">
        <v>0.87744999999999995</v>
      </c>
      <c r="Q256" s="538"/>
      <c r="R256" s="622"/>
      <c r="S256" s="623">
        <f t="shared" si="32"/>
        <v>91069200</v>
      </c>
      <c r="T256" s="624"/>
      <c r="U256" s="538"/>
      <c r="V256" s="538"/>
      <c r="W256" s="538"/>
      <c r="X256" s="538"/>
      <c r="Y256" s="538"/>
      <c r="Z256" s="625">
        <v>0.99944999999999995</v>
      </c>
      <c r="AA256" s="330"/>
      <c r="AB256" s="360"/>
      <c r="AC256" s="394"/>
      <c r="AD256" s="174"/>
      <c r="AE256" s="3"/>
      <c r="AF256" s="395"/>
    </row>
    <row r="257" spans="3:32" ht="17.25" customHeight="1">
      <c r="C257" s="626" t="s">
        <v>1093</v>
      </c>
      <c r="D257" s="626"/>
      <c r="E257" s="626"/>
      <c r="F257" s="536" t="s">
        <v>1030</v>
      </c>
      <c r="G257" s="536" t="s">
        <v>633</v>
      </c>
      <c r="H257" s="537" t="s">
        <v>1029</v>
      </c>
      <c r="I257" s="538" t="s">
        <v>1092</v>
      </c>
      <c r="J257" s="539">
        <v>45729</v>
      </c>
      <c r="K257" s="539">
        <v>45733</v>
      </c>
      <c r="L257" s="618"/>
      <c r="M257" s="619"/>
      <c r="N257" s="538"/>
      <c r="O257" s="620">
        <v>103845500</v>
      </c>
      <c r="P257" s="621">
        <v>0.87744999999999995</v>
      </c>
      <c r="Q257" s="538"/>
      <c r="R257" s="622"/>
      <c r="S257" s="623">
        <f t="shared" ref="S257" si="33">CEILING(Z257*P257*O257,100)</f>
        <v>91327400</v>
      </c>
      <c r="T257" s="624"/>
      <c r="U257" s="538"/>
      <c r="V257" s="538"/>
      <c r="W257" s="538"/>
      <c r="X257" s="538"/>
      <c r="Y257" s="538"/>
      <c r="Z257" s="625">
        <v>1.002284</v>
      </c>
      <c r="AA257" s="330"/>
      <c r="AB257" s="360"/>
      <c r="AC257" s="394"/>
      <c r="AD257" s="174"/>
      <c r="AE257" s="3"/>
      <c r="AF257" s="395"/>
    </row>
    <row r="258" spans="3:32" ht="17.25" customHeight="1">
      <c r="C258" s="3"/>
      <c r="D258" s="3"/>
      <c r="E258" s="3"/>
      <c r="F258" s="171" t="s">
        <v>661</v>
      </c>
      <c r="G258" s="171" t="s">
        <v>633</v>
      </c>
      <c r="H258" s="180" t="s">
        <v>1031</v>
      </c>
      <c r="I258" s="3" t="s">
        <v>1032</v>
      </c>
      <c r="J258" s="182">
        <v>45722</v>
      </c>
      <c r="K258" s="182">
        <v>45728</v>
      </c>
      <c r="L258" s="183"/>
      <c r="M258" s="172"/>
      <c r="N258" s="3"/>
      <c r="O258" s="389">
        <v>25080000</v>
      </c>
      <c r="P258" s="170">
        <v>0.88</v>
      </c>
      <c r="Q258" s="3"/>
      <c r="R258" s="331"/>
      <c r="S258" s="393">
        <f t="shared" si="32"/>
        <v>22141100</v>
      </c>
      <c r="T258" s="332"/>
      <c r="U258" s="3"/>
      <c r="V258" s="3"/>
      <c r="W258" s="3"/>
      <c r="X258" s="3"/>
      <c r="Y258" s="3"/>
      <c r="Z258" s="186">
        <v>1.0032000000000001</v>
      </c>
      <c r="AA258" s="330"/>
      <c r="AB258" s="360"/>
      <c r="AC258" s="394"/>
      <c r="AD258" s="174"/>
      <c r="AE258" s="3"/>
      <c r="AF258" s="395"/>
    </row>
    <row r="259" spans="3:32" ht="17.25" customHeight="1">
      <c r="C259" s="3"/>
      <c r="D259" s="3"/>
      <c r="E259" s="3"/>
      <c r="F259" s="171" t="s">
        <v>632</v>
      </c>
      <c r="G259" s="171" t="s">
        <v>633</v>
      </c>
      <c r="H259" s="180" t="s">
        <v>650</v>
      </c>
      <c r="I259" s="3" t="s">
        <v>1033</v>
      </c>
      <c r="J259" s="182">
        <v>45720</v>
      </c>
      <c r="K259" s="182">
        <v>45727</v>
      </c>
      <c r="L259" s="183"/>
      <c r="M259" s="172"/>
      <c r="N259" s="3"/>
      <c r="O259" s="389">
        <v>3000000</v>
      </c>
      <c r="P259" s="170"/>
      <c r="Q259" s="3"/>
      <c r="R259" s="331"/>
      <c r="S259" s="615"/>
      <c r="T259" s="332"/>
      <c r="U259" s="3"/>
      <c r="V259" s="3"/>
      <c r="W259" s="3"/>
      <c r="X259" s="3"/>
      <c r="Y259" s="3"/>
      <c r="Z259" s="186"/>
      <c r="AA259" s="330"/>
      <c r="AB259" s="360"/>
      <c r="AC259" s="394"/>
      <c r="AD259" s="174"/>
      <c r="AE259" s="3"/>
      <c r="AF259" s="395"/>
    </row>
    <row r="260" spans="3:32" ht="17.25" customHeight="1">
      <c r="C260" s="401"/>
      <c r="D260" s="401"/>
      <c r="E260" s="401"/>
      <c r="F260" s="399" t="s">
        <v>304</v>
      </c>
      <c r="G260" s="399" t="s">
        <v>121</v>
      </c>
      <c r="H260" s="400" t="s">
        <v>1034</v>
      </c>
      <c r="I260" s="401" t="s">
        <v>1035</v>
      </c>
      <c r="J260" s="402">
        <v>45722</v>
      </c>
      <c r="K260" s="402">
        <v>45729</v>
      </c>
      <c r="L260" s="403"/>
      <c r="M260" s="404"/>
      <c r="N260" s="401"/>
      <c r="O260" s="405">
        <v>10470000</v>
      </c>
      <c r="P260" s="406">
        <v>0.88</v>
      </c>
      <c r="Q260" s="401"/>
      <c r="R260" s="407"/>
      <c r="S260" s="454">
        <f t="shared" si="32"/>
        <v>9224700</v>
      </c>
      <c r="T260" s="409"/>
      <c r="U260" s="401"/>
      <c r="V260" s="401"/>
      <c r="W260" s="401"/>
      <c r="X260" s="401"/>
      <c r="Y260" s="401"/>
      <c r="Z260" s="410">
        <v>1.0012000000000001</v>
      </c>
      <c r="AA260" s="330"/>
      <c r="AB260" s="360"/>
      <c r="AC260" s="394"/>
      <c r="AD260" s="174"/>
      <c r="AE260" s="3"/>
      <c r="AF260" s="395"/>
    </row>
    <row r="261" spans="3:32" ht="17.25" customHeight="1">
      <c r="C261" s="401"/>
      <c r="D261" s="401"/>
      <c r="E261" s="401"/>
      <c r="F261" s="399" t="s">
        <v>304</v>
      </c>
      <c r="G261" s="399" t="s">
        <v>121</v>
      </c>
      <c r="H261" s="400" t="s">
        <v>665</v>
      </c>
      <c r="I261" s="401" t="s">
        <v>1036</v>
      </c>
      <c r="J261" s="402">
        <v>45722</v>
      </c>
      <c r="K261" s="402">
        <v>45728</v>
      </c>
      <c r="L261" s="403"/>
      <c r="M261" s="404"/>
      <c r="N261" s="401"/>
      <c r="O261" s="405">
        <v>9000000</v>
      </c>
      <c r="P261" s="406">
        <v>0.88</v>
      </c>
      <c r="Q261" s="401"/>
      <c r="R261" s="407"/>
      <c r="S261" s="454">
        <f t="shared" si="32"/>
        <v>7929600</v>
      </c>
      <c r="T261" s="409"/>
      <c r="U261" s="401"/>
      <c r="V261" s="401"/>
      <c r="W261" s="401"/>
      <c r="X261" s="401"/>
      <c r="Y261" s="401"/>
      <c r="Z261" s="410">
        <v>1.0012000000000001</v>
      </c>
      <c r="AA261" s="330"/>
      <c r="AB261" s="360"/>
      <c r="AC261" s="394"/>
      <c r="AD261" s="174"/>
      <c r="AE261" s="3"/>
      <c r="AF261" s="395"/>
    </row>
    <row r="262" spans="3:32" ht="17.25" customHeight="1">
      <c r="C262" s="3"/>
      <c r="D262" s="3"/>
      <c r="E262" s="3"/>
      <c r="F262" s="171" t="s">
        <v>304</v>
      </c>
      <c r="G262" s="171" t="s">
        <v>121</v>
      </c>
      <c r="H262" s="180" t="s">
        <v>1038</v>
      </c>
      <c r="I262" s="3" t="s">
        <v>1037</v>
      </c>
      <c r="J262" s="182">
        <v>45723</v>
      </c>
      <c r="K262" s="182">
        <v>45729</v>
      </c>
      <c r="L262" s="183"/>
      <c r="M262" s="172"/>
      <c r="N262" s="3"/>
      <c r="O262" s="396">
        <v>18480000</v>
      </c>
      <c r="P262" s="170">
        <v>0.88</v>
      </c>
      <c r="Q262" s="3"/>
      <c r="R262" s="331"/>
      <c r="S262" s="595">
        <v>16285500.000000002</v>
      </c>
      <c r="T262" s="332"/>
      <c r="U262" s="3"/>
      <c r="V262" s="3"/>
      <c r="W262" s="3"/>
      <c r="X262" s="3"/>
      <c r="Y262" s="3"/>
      <c r="Z262" s="186">
        <v>1.0014700000000001</v>
      </c>
      <c r="AA262" s="330"/>
      <c r="AB262" s="360"/>
      <c r="AC262" s="394"/>
      <c r="AD262" s="174"/>
      <c r="AE262" s="3"/>
      <c r="AF262" s="395"/>
    </row>
    <row r="263" spans="3:32" ht="17.25" customHeight="1">
      <c r="C263" s="3"/>
      <c r="D263" s="3"/>
      <c r="E263" s="3"/>
      <c r="F263" s="411" t="s">
        <v>304</v>
      </c>
      <c r="G263" s="411" t="s">
        <v>633</v>
      </c>
      <c r="H263" s="412" t="s">
        <v>642</v>
      </c>
      <c r="I263" s="438" t="s">
        <v>1039</v>
      </c>
      <c r="J263" s="439">
        <v>45723</v>
      </c>
      <c r="K263" s="439">
        <v>45733</v>
      </c>
      <c r="L263" s="440"/>
      <c r="M263" s="441"/>
      <c r="N263" s="438"/>
      <c r="O263" s="465">
        <v>13200000</v>
      </c>
      <c r="P263" s="443">
        <v>0.88</v>
      </c>
      <c r="Q263" s="438"/>
      <c r="R263" s="646"/>
      <c r="S263" s="651">
        <v>11655600.000000002</v>
      </c>
      <c r="T263" s="646"/>
      <c r="U263" s="438"/>
      <c r="V263" s="438"/>
      <c r="W263" s="438"/>
      <c r="X263" s="438"/>
      <c r="Y263" s="438"/>
      <c r="Z263" s="629">
        <v>1.0034000000000001</v>
      </c>
      <c r="AA263" s="648"/>
      <c r="AB263" s="542"/>
      <c r="AC263" s="631">
        <v>11650093</v>
      </c>
      <c r="AD263" s="630">
        <f>S263-AC263</f>
        <v>5507.0000000018626</v>
      </c>
      <c r="AE263" s="3"/>
      <c r="AF263" s="395"/>
    </row>
    <row r="264" spans="3:32" ht="17.25" customHeight="1">
      <c r="C264" s="3"/>
      <c r="D264" s="3"/>
      <c r="E264" s="3"/>
      <c r="F264" s="411" t="s">
        <v>304</v>
      </c>
      <c r="G264" s="411" t="s">
        <v>633</v>
      </c>
      <c r="H264" s="412" t="s">
        <v>642</v>
      </c>
      <c r="I264" s="438" t="s">
        <v>1040</v>
      </c>
      <c r="J264" s="439">
        <v>45723</v>
      </c>
      <c r="K264" s="439">
        <v>45733</v>
      </c>
      <c r="L264" s="440"/>
      <c r="M264" s="441"/>
      <c r="N264" s="438"/>
      <c r="O264" s="465">
        <v>15840000</v>
      </c>
      <c r="P264" s="443">
        <v>0.88</v>
      </c>
      <c r="Q264" s="438"/>
      <c r="R264" s="646"/>
      <c r="S264" s="651">
        <v>13986500.000000002</v>
      </c>
      <c r="T264" s="646"/>
      <c r="U264" s="438"/>
      <c r="V264" s="438"/>
      <c r="W264" s="438"/>
      <c r="X264" s="438"/>
      <c r="Y264" s="438"/>
      <c r="Z264" s="629">
        <v>1.0034000000000001</v>
      </c>
      <c r="AA264" s="648"/>
      <c r="AB264" s="542"/>
      <c r="AC264" s="631">
        <v>13975674</v>
      </c>
      <c r="AD264" s="630">
        <f>S264-AC264</f>
        <v>10826.000000001863</v>
      </c>
      <c r="AE264" s="3"/>
      <c r="AF264" s="395"/>
    </row>
    <row r="265" spans="3:32" ht="17.25" customHeight="1">
      <c r="C265" s="3"/>
      <c r="D265" s="3"/>
      <c r="E265" s="3"/>
      <c r="F265" s="411" t="s">
        <v>304</v>
      </c>
      <c r="G265" s="411" t="s">
        <v>633</v>
      </c>
      <c r="H265" s="412" t="s">
        <v>642</v>
      </c>
      <c r="I265" s="438" t="s">
        <v>1041</v>
      </c>
      <c r="J265" s="439">
        <v>45723</v>
      </c>
      <c r="K265" s="439">
        <v>45733</v>
      </c>
      <c r="L265" s="440"/>
      <c r="M265" s="441"/>
      <c r="N265" s="438"/>
      <c r="O265" s="465">
        <v>7200000</v>
      </c>
      <c r="P265" s="443">
        <v>0.88</v>
      </c>
      <c r="Q265" s="438"/>
      <c r="R265" s="646"/>
      <c r="S265" s="651">
        <v>6358000.0000000009</v>
      </c>
      <c r="T265" s="646"/>
      <c r="U265" s="438"/>
      <c r="V265" s="438"/>
      <c r="W265" s="438"/>
      <c r="X265" s="438"/>
      <c r="Y265" s="438"/>
      <c r="Z265" s="629">
        <v>1.0035000000000001</v>
      </c>
      <c r="AA265" s="648"/>
      <c r="AB265" s="542"/>
      <c r="AC265" s="631">
        <v>6364950</v>
      </c>
      <c r="AD265" s="630">
        <f>S265-AC265</f>
        <v>-6949.9999999990687</v>
      </c>
      <c r="AE265" s="535" t="s">
        <v>1234</v>
      </c>
      <c r="AF265" s="649"/>
    </row>
    <row r="266" spans="3:32" ht="17.25" customHeight="1">
      <c r="C266" s="3"/>
      <c r="D266" s="3"/>
      <c r="E266" s="3"/>
      <c r="F266" s="171" t="s">
        <v>632</v>
      </c>
      <c r="G266" s="171" t="s">
        <v>633</v>
      </c>
      <c r="H266" s="180" t="s">
        <v>932</v>
      </c>
      <c r="I266" s="438" t="s">
        <v>1042</v>
      </c>
      <c r="J266" s="439">
        <v>45726</v>
      </c>
      <c r="K266" s="439">
        <v>45728</v>
      </c>
      <c r="L266" s="440"/>
      <c r="M266" s="441"/>
      <c r="N266" s="438"/>
      <c r="O266" s="442">
        <v>10800000</v>
      </c>
      <c r="P266" s="443">
        <v>0.88</v>
      </c>
      <c r="Q266" s="438"/>
      <c r="R266" s="646"/>
      <c r="S266" s="647">
        <f t="shared" si="32"/>
        <v>9536400</v>
      </c>
      <c r="T266" s="646"/>
      <c r="U266" s="438"/>
      <c r="V266" s="438"/>
      <c r="W266" s="438"/>
      <c r="X266" s="438"/>
      <c r="Y266" s="438"/>
      <c r="Z266" s="629">
        <v>1.0034000000000001</v>
      </c>
      <c r="AA266" s="648"/>
      <c r="AB266" s="542"/>
      <c r="AC266" s="631">
        <f>9531553/1.1</f>
        <v>8665048.1818181816</v>
      </c>
      <c r="AD266" s="630">
        <f>S266-AC266</f>
        <v>871351.81818181835</v>
      </c>
      <c r="AE266" s="3"/>
      <c r="AF266" s="395"/>
    </row>
    <row r="267" spans="3:32" ht="17.25" customHeight="1">
      <c r="C267" s="3"/>
      <c r="D267" s="3"/>
      <c r="E267" s="3"/>
      <c r="F267" s="476" t="s">
        <v>804</v>
      </c>
      <c r="G267" s="477" t="s">
        <v>1049</v>
      </c>
      <c r="H267" s="478" t="s">
        <v>1048</v>
      </c>
      <c r="I267" s="479" t="s">
        <v>1047</v>
      </c>
      <c r="J267" s="480"/>
      <c r="K267" s="480">
        <v>45728</v>
      </c>
      <c r="L267" s="183"/>
      <c r="M267" s="172"/>
      <c r="N267" s="3"/>
      <c r="O267" s="389"/>
      <c r="P267" s="170"/>
      <c r="Q267" s="3"/>
      <c r="R267" s="331"/>
      <c r="S267" s="359"/>
      <c r="T267" s="332"/>
      <c r="U267" s="3"/>
      <c r="V267" s="3"/>
      <c r="W267" s="3"/>
      <c r="X267" s="3"/>
      <c r="Y267" s="3"/>
      <c r="Z267" s="186"/>
      <c r="AA267" s="330"/>
      <c r="AB267" s="360"/>
      <c r="AC267" s="194"/>
      <c r="AD267" s="174"/>
      <c r="AE267" s="3"/>
    </row>
    <row r="268" spans="3:32" ht="17.25" customHeight="1">
      <c r="C268" s="3"/>
      <c r="D268" s="3"/>
      <c r="E268" s="3"/>
      <c r="F268" s="548" t="s">
        <v>761</v>
      </c>
      <c r="G268" s="545" t="s">
        <v>633</v>
      </c>
      <c r="H268" s="546" t="s">
        <v>1053</v>
      </c>
      <c r="I268" s="627" t="s">
        <v>1054</v>
      </c>
      <c r="J268" s="182">
        <v>45727</v>
      </c>
      <c r="K268" s="182">
        <v>45729</v>
      </c>
      <c r="L268" s="183"/>
      <c r="M268" s="172"/>
      <c r="N268" s="3"/>
      <c r="O268" s="389">
        <v>56265000</v>
      </c>
      <c r="P268" s="170">
        <v>0.88</v>
      </c>
      <c r="Q268" s="3"/>
      <c r="R268" s="331"/>
      <c r="S268" s="558">
        <f t="shared" ref="S268:S282" si="34">CEILING(Z268*P268*O268,100)</f>
        <v>49726200</v>
      </c>
      <c r="T268" s="332"/>
      <c r="U268" s="3"/>
      <c r="V268" s="3"/>
      <c r="W268" s="3"/>
      <c r="X268" s="3"/>
      <c r="Y268" s="3"/>
      <c r="Z268" s="186">
        <v>1.0043</v>
      </c>
      <c r="AA268" s="330"/>
      <c r="AB268" s="360"/>
      <c r="AC268" s="394"/>
      <c r="AD268" s="174"/>
      <c r="AE268" s="3"/>
      <c r="AF268" s="395"/>
    </row>
    <row r="269" spans="3:32" ht="17.25" customHeight="1">
      <c r="C269" s="3"/>
      <c r="D269" s="3"/>
      <c r="E269" s="3"/>
      <c r="F269" s="548" t="s">
        <v>761</v>
      </c>
      <c r="G269" s="545" t="s">
        <v>633</v>
      </c>
      <c r="H269" s="546" t="s">
        <v>1056</v>
      </c>
      <c r="I269" s="3" t="s">
        <v>1055</v>
      </c>
      <c r="J269" s="182">
        <v>45727</v>
      </c>
      <c r="K269" s="182">
        <v>45729</v>
      </c>
      <c r="L269" s="183"/>
      <c r="M269" s="172"/>
      <c r="N269" s="3"/>
      <c r="O269" s="389">
        <v>59290000</v>
      </c>
      <c r="P269" s="170">
        <v>0.88</v>
      </c>
      <c r="Q269" s="3"/>
      <c r="R269" s="331"/>
      <c r="S269" s="558">
        <f t="shared" si="34"/>
        <v>52399600</v>
      </c>
      <c r="T269" s="332"/>
      <c r="U269" s="3"/>
      <c r="V269" s="3"/>
      <c r="W269" s="3"/>
      <c r="X269" s="3"/>
      <c r="Y269" s="3"/>
      <c r="Z269" s="186">
        <v>1.0043</v>
      </c>
      <c r="AA269" s="330"/>
      <c r="AB269" s="360"/>
      <c r="AC269" s="394"/>
      <c r="AD269" s="174"/>
      <c r="AE269" s="3"/>
      <c r="AF269" s="395"/>
    </row>
    <row r="270" spans="3:32" ht="17.25" customHeight="1">
      <c r="C270" s="3"/>
      <c r="D270" s="3"/>
      <c r="E270" s="3"/>
      <c r="F270" s="548" t="s">
        <v>761</v>
      </c>
      <c r="G270" s="545" t="s">
        <v>633</v>
      </c>
      <c r="H270" s="546" t="s">
        <v>1057</v>
      </c>
      <c r="I270" s="3" t="s">
        <v>1058</v>
      </c>
      <c r="J270" s="182">
        <v>45727</v>
      </c>
      <c r="K270" s="182">
        <v>45729</v>
      </c>
      <c r="L270" s="183"/>
      <c r="M270" s="172"/>
      <c r="N270" s="3"/>
      <c r="O270" s="389">
        <v>65318000</v>
      </c>
      <c r="P270" s="170">
        <v>0.88</v>
      </c>
      <c r="Q270" s="3"/>
      <c r="R270" s="331"/>
      <c r="S270" s="558">
        <f t="shared" si="34"/>
        <v>57727100</v>
      </c>
      <c r="T270" s="332"/>
      <c r="U270" s="3"/>
      <c r="V270" s="3"/>
      <c r="W270" s="3"/>
      <c r="X270" s="3"/>
      <c r="Y270" s="3"/>
      <c r="Z270" s="186">
        <v>1.0043</v>
      </c>
      <c r="AA270" s="330"/>
      <c r="AB270" s="360"/>
      <c r="AC270" s="394"/>
      <c r="AD270" s="174"/>
      <c r="AE270" s="3"/>
      <c r="AF270" s="395"/>
    </row>
    <row r="271" spans="3:32" ht="17.25" customHeight="1">
      <c r="C271" s="3"/>
      <c r="D271" s="3"/>
      <c r="E271" s="3"/>
      <c r="F271" s="617"/>
      <c r="G271" s="171"/>
      <c r="H271" s="180"/>
      <c r="I271" s="3"/>
      <c r="J271" s="182"/>
      <c r="K271" s="182"/>
      <c r="L271" s="183"/>
      <c r="M271" s="172"/>
      <c r="N271" s="3"/>
      <c r="O271" s="389"/>
      <c r="P271" s="170"/>
      <c r="Q271" s="3"/>
      <c r="R271" s="331"/>
      <c r="S271" s="558"/>
      <c r="T271" s="332"/>
      <c r="U271" s="3"/>
      <c r="V271" s="3"/>
      <c r="W271" s="3"/>
      <c r="X271" s="3"/>
      <c r="Y271" s="3"/>
      <c r="Z271" s="186"/>
      <c r="AA271" s="330"/>
      <c r="AB271" s="360"/>
      <c r="AC271" s="394"/>
      <c r="AD271" s="174"/>
      <c r="AE271" s="3"/>
      <c r="AF271" s="395"/>
    </row>
    <row r="272" spans="3:32" ht="17.25" customHeight="1">
      <c r="C272" s="3"/>
      <c r="D272" s="3"/>
      <c r="E272" s="3"/>
      <c r="F272" s="548" t="s">
        <v>761</v>
      </c>
      <c r="G272" s="545" t="s">
        <v>633</v>
      </c>
      <c r="H272" s="546" t="s">
        <v>1059</v>
      </c>
      <c r="I272" s="627" t="s">
        <v>1060</v>
      </c>
      <c r="J272" s="182">
        <v>45728</v>
      </c>
      <c r="K272" s="182">
        <v>45733</v>
      </c>
      <c r="L272" s="183"/>
      <c r="M272" s="172"/>
      <c r="N272" s="3"/>
      <c r="O272" s="389">
        <v>74640000</v>
      </c>
      <c r="P272" s="170">
        <v>0.87744999999999995</v>
      </c>
      <c r="Q272" s="3"/>
      <c r="R272" s="331"/>
      <c r="S272" s="558">
        <f t="shared" si="34"/>
        <v>65774500</v>
      </c>
      <c r="T272" s="332"/>
      <c r="U272" s="3"/>
      <c r="V272" s="3"/>
      <c r="W272" s="3"/>
      <c r="X272" s="3"/>
      <c r="Y272" s="3"/>
      <c r="Z272" s="186">
        <v>1.0043</v>
      </c>
      <c r="AA272" s="330"/>
      <c r="AB272" s="360"/>
      <c r="AC272" s="394"/>
      <c r="AD272" s="174"/>
      <c r="AE272" s="3"/>
      <c r="AF272" s="395"/>
    </row>
    <row r="273" spans="3:32" ht="17.25" customHeight="1">
      <c r="C273" s="3"/>
      <c r="D273" s="3"/>
      <c r="E273" s="3"/>
      <c r="F273" s="548" t="s">
        <v>761</v>
      </c>
      <c r="G273" s="545" t="s">
        <v>633</v>
      </c>
      <c r="H273" s="546" t="s">
        <v>1061</v>
      </c>
      <c r="I273" s="627" t="s">
        <v>1062</v>
      </c>
      <c r="J273" s="182">
        <v>45728</v>
      </c>
      <c r="K273" s="182">
        <v>45733</v>
      </c>
      <c r="L273" s="183"/>
      <c r="M273" s="172"/>
      <c r="N273" s="3"/>
      <c r="O273" s="389">
        <v>101570000</v>
      </c>
      <c r="P273" s="170">
        <v>0.87744999999999995</v>
      </c>
      <c r="Q273" s="3"/>
      <c r="R273" s="331"/>
      <c r="S273" s="558">
        <f t="shared" si="34"/>
        <v>89488000</v>
      </c>
      <c r="T273" s="332"/>
      <c r="U273" s="3"/>
      <c r="V273" s="3"/>
      <c r="W273" s="3"/>
      <c r="X273" s="3"/>
      <c r="Y273" s="3"/>
      <c r="Z273" s="186">
        <v>1.0041</v>
      </c>
      <c r="AA273" s="330"/>
      <c r="AB273" s="360"/>
      <c r="AC273" s="394"/>
      <c r="AD273" s="174"/>
      <c r="AE273" s="3"/>
      <c r="AF273" s="395"/>
    </row>
    <row r="274" spans="3:32" ht="17.25" customHeight="1">
      <c r="C274" s="3"/>
      <c r="D274" s="3"/>
      <c r="E274" s="3"/>
      <c r="F274" s="548" t="s">
        <v>761</v>
      </c>
      <c r="G274" s="545" t="s">
        <v>633</v>
      </c>
      <c r="H274" s="546" t="s">
        <v>1064</v>
      </c>
      <c r="I274" s="3" t="s">
        <v>1063</v>
      </c>
      <c r="J274" s="182">
        <v>45729</v>
      </c>
      <c r="K274" s="182">
        <v>45733</v>
      </c>
      <c r="L274" s="183"/>
      <c r="M274" s="172"/>
      <c r="N274" s="3"/>
      <c r="O274" s="389">
        <v>13200000</v>
      </c>
      <c r="P274" s="170">
        <v>0.9</v>
      </c>
      <c r="Q274" s="3"/>
      <c r="R274" s="331"/>
      <c r="S274" s="558">
        <f t="shared" si="34"/>
        <v>11920400</v>
      </c>
      <c r="T274" s="332"/>
      <c r="U274" s="3"/>
      <c r="V274" s="3"/>
      <c r="W274" s="3"/>
      <c r="X274" s="3"/>
      <c r="Y274" s="3"/>
      <c r="Z274" s="186">
        <v>1.0034000000000001</v>
      </c>
      <c r="AA274" s="330"/>
      <c r="AB274" s="360"/>
      <c r="AC274" s="394"/>
      <c r="AD274" s="174"/>
      <c r="AE274" s="3"/>
      <c r="AF274" s="395"/>
    </row>
    <row r="275" spans="3:32" ht="17.25" customHeight="1">
      <c r="C275" s="3"/>
      <c r="D275" s="3"/>
      <c r="E275" s="3"/>
      <c r="F275" s="617"/>
      <c r="G275" s="171"/>
      <c r="H275" s="180"/>
      <c r="I275" s="3"/>
      <c r="J275" s="182"/>
      <c r="K275" s="182"/>
      <c r="L275" s="183"/>
      <c r="M275" s="172"/>
      <c r="N275" s="3"/>
      <c r="O275" s="389"/>
      <c r="P275" s="170"/>
      <c r="Q275" s="3"/>
      <c r="R275" s="331"/>
      <c r="S275" s="558"/>
      <c r="T275" s="332"/>
      <c r="U275" s="3"/>
      <c r="V275" s="3"/>
      <c r="W275" s="3"/>
      <c r="X275" s="3"/>
      <c r="Y275" s="3"/>
      <c r="Z275" s="186"/>
      <c r="AA275" s="330"/>
      <c r="AB275" s="360"/>
      <c r="AC275" s="194"/>
      <c r="AD275" s="174"/>
      <c r="AE275" s="3"/>
    </row>
    <row r="276" spans="3:32" ht="17.25" customHeight="1">
      <c r="C276" s="3"/>
      <c r="D276" s="3"/>
      <c r="E276" s="3"/>
      <c r="F276" s="548" t="s">
        <v>761</v>
      </c>
      <c r="G276" s="545" t="s">
        <v>633</v>
      </c>
      <c r="H276" s="546" t="s">
        <v>1065</v>
      </c>
      <c r="I276" s="3" t="s">
        <v>1066</v>
      </c>
      <c r="J276" s="182">
        <v>45728</v>
      </c>
      <c r="K276" s="182">
        <v>45730</v>
      </c>
      <c r="L276" s="183"/>
      <c r="M276" s="172"/>
      <c r="N276" s="3"/>
      <c r="O276" s="389">
        <v>37720000</v>
      </c>
      <c r="P276" s="170">
        <v>0.88</v>
      </c>
      <c r="Q276" s="3"/>
      <c r="R276" s="331"/>
      <c r="S276" s="558">
        <f t="shared" si="34"/>
        <v>33319800</v>
      </c>
      <c r="T276" s="332"/>
      <c r="U276" s="3"/>
      <c r="V276" s="3"/>
      <c r="W276" s="3"/>
      <c r="X276" s="3"/>
      <c r="Y276" s="3"/>
      <c r="Z276" s="186">
        <v>1.0038</v>
      </c>
      <c r="AA276" s="330"/>
      <c r="AB276" s="360"/>
      <c r="AC276" s="394"/>
      <c r="AD276" s="174"/>
      <c r="AE276" s="3"/>
      <c r="AF276" s="395"/>
    </row>
    <row r="277" spans="3:32" ht="17.25" customHeight="1">
      <c r="C277" s="3"/>
      <c r="D277" s="3"/>
      <c r="E277" s="3"/>
      <c r="F277" s="548" t="s">
        <v>761</v>
      </c>
      <c r="G277" s="545" t="s">
        <v>633</v>
      </c>
      <c r="H277" s="546" t="s">
        <v>1067</v>
      </c>
      <c r="I277" s="3" t="s">
        <v>1068</v>
      </c>
      <c r="J277" s="182">
        <v>45728</v>
      </c>
      <c r="K277" s="182">
        <v>45730</v>
      </c>
      <c r="L277" s="183"/>
      <c r="M277" s="172"/>
      <c r="N277" s="3"/>
      <c r="O277" s="389">
        <v>38670000</v>
      </c>
      <c r="P277" s="170">
        <v>0.88</v>
      </c>
      <c r="Q277" s="3"/>
      <c r="R277" s="331"/>
      <c r="S277" s="558">
        <f t="shared" si="34"/>
        <v>34165800</v>
      </c>
      <c r="T277" s="332"/>
      <c r="U277" s="3"/>
      <c r="V277" s="3"/>
      <c r="W277" s="3"/>
      <c r="X277" s="3"/>
      <c r="Y277" s="3"/>
      <c r="Z277" s="186">
        <v>1.004</v>
      </c>
      <c r="AA277" s="330"/>
      <c r="AB277" s="360"/>
      <c r="AC277" s="394"/>
      <c r="AD277" s="174"/>
      <c r="AE277" s="3"/>
      <c r="AF277" s="395"/>
    </row>
    <row r="278" spans="3:32" ht="17.25" customHeight="1">
      <c r="C278" s="3"/>
      <c r="D278" s="3"/>
      <c r="E278" s="3"/>
      <c r="F278" s="548" t="s">
        <v>761</v>
      </c>
      <c r="G278" s="545" t="s">
        <v>633</v>
      </c>
      <c r="H278" s="546" t="s">
        <v>1069</v>
      </c>
      <c r="I278" s="3" t="s">
        <v>1070</v>
      </c>
      <c r="J278" s="182">
        <v>45728</v>
      </c>
      <c r="K278" s="182">
        <v>45730</v>
      </c>
      <c r="L278" s="183"/>
      <c r="M278" s="172"/>
      <c r="N278" s="3"/>
      <c r="O278" s="389">
        <v>49280000</v>
      </c>
      <c r="P278" s="170">
        <v>0.88</v>
      </c>
      <c r="Q278" s="3"/>
      <c r="R278" s="331"/>
      <c r="S278" s="558">
        <f t="shared" si="34"/>
        <v>43552900</v>
      </c>
      <c r="T278" s="332"/>
      <c r="U278" s="3"/>
      <c r="V278" s="3"/>
      <c r="W278" s="3"/>
      <c r="X278" s="3"/>
      <c r="Y278" s="3"/>
      <c r="Z278" s="186">
        <v>1.0043</v>
      </c>
      <c r="AA278" s="330"/>
      <c r="AB278" s="360"/>
      <c r="AC278" s="394"/>
      <c r="AD278" s="174"/>
      <c r="AE278" s="3"/>
      <c r="AF278" s="395"/>
    </row>
    <row r="279" spans="3:32" ht="17.25" customHeight="1">
      <c r="C279" s="3"/>
      <c r="D279" s="3"/>
      <c r="E279" s="3"/>
      <c r="F279" s="548" t="s">
        <v>761</v>
      </c>
      <c r="G279" s="545" t="s">
        <v>655</v>
      </c>
      <c r="H279" s="546" t="s">
        <v>1074</v>
      </c>
      <c r="I279" s="3" t="s">
        <v>1073</v>
      </c>
      <c r="J279" s="182">
        <v>45728</v>
      </c>
      <c r="K279" s="182">
        <v>45733</v>
      </c>
      <c r="L279" s="183"/>
      <c r="M279" s="172"/>
      <c r="N279" s="3"/>
      <c r="O279" s="389">
        <v>77319000</v>
      </c>
      <c r="P279" s="170">
        <v>0.88</v>
      </c>
      <c r="Q279" s="3"/>
      <c r="R279" s="331"/>
      <c r="S279" s="558">
        <f t="shared" si="34"/>
        <v>68326500</v>
      </c>
      <c r="T279" s="332"/>
      <c r="U279" s="3"/>
      <c r="V279" s="3"/>
      <c r="W279" s="3"/>
      <c r="X279" s="3"/>
      <c r="Y279" s="3"/>
      <c r="Z279" s="186">
        <v>1.0042</v>
      </c>
      <c r="AA279" s="330"/>
      <c r="AB279" s="360"/>
      <c r="AC279" s="394"/>
      <c r="AD279" s="174"/>
      <c r="AE279" s="3"/>
      <c r="AF279" s="395"/>
    </row>
    <row r="280" spans="3:32" ht="17.25" customHeight="1">
      <c r="C280" s="3"/>
      <c r="D280" s="3"/>
      <c r="E280" s="3"/>
      <c r="F280" s="548" t="s">
        <v>761</v>
      </c>
      <c r="G280" s="545" t="s">
        <v>655</v>
      </c>
      <c r="H280" s="546" t="s">
        <v>1075</v>
      </c>
      <c r="I280" s="3" t="s">
        <v>1076</v>
      </c>
      <c r="J280" s="182">
        <v>45728</v>
      </c>
      <c r="K280" s="182">
        <v>45733</v>
      </c>
      <c r="L280" s="183"/>
      <c r="M280" s="172"/>
      <c r="N280" s="3"/>
      <c r="O280" s="389">
        <v>75988000</v>
      </c>
      <c r="P280" s="170">
        <v>0.88</v>
      </c>
      <c r="Q280" s="3"/>
      <c r="R280" s="331"/>
      <c r="S280" s="558">
        <f t="shared" si="34"/>
        <v>67157000</v>
      </c>
      <c r="T280" s="332"/>
      <c r="U280" s="3"/>
      <c r="V280" s="3"/>
      <c r="W280" s="3"/>
      <c r="X280" s="3"/>
      <c r="Y280" s="3"/>
      <c r="Z280" s="186">
        <v>1.0043</v>
      </c>
      <c r="AA280" s="330"/>
      <c r="AB280" s="360"/>
      <c r="AC280" s="394"/>
      <c r="AD280" s="174"/>
      <c r="AE280" s="3"/>
      <c r="AF280" s="395"/>
    </row>
    <row r="281" spans="3:32" ht="17.25" customHeight="1">
      <c r="C281" s="3"/>
      <c r="D281" s="3"/>
      <c r="E281" s="3"/>
      <c r="F281" s="548" t="s">
        <v>761</v>
      </c>
      <c r="G281" s="545" t="s">
        <v>655</v>
      </c>
      <c r="H281" s="546" t="s">
        <v>1077</v>
      </c>
      <c r="I281" s="3" t="s">
        <v>1078</v>
      </c>
      <c r="J281" s="182">
        <v>45728</v>
      </c>
      <c r="K281" s="182">
        <v>45733</v>
      </c>
      <c r="L281" s="183"/>
      <c r="M281" s="172"/>
      <c r="N281" s="3"/>
      <c r="O281" s="389">
        <v>76736000</v>
      </c>
      <c r="P281" s="170">
        <v>0.88</v>
      </c>
      <c r="Q281" s="3"/>
      <c r="R281" s="331"/>
      <c r="S281" s="558">
        <f t="shared" si="34"/>
        <v>67804600</v>
      </c>
      <c r="T281" s="332"/>
      <c r="U281" s="3"/>
      <c r="V281" s="3"/>
      <c r="W281" s="3"/>
      <c r="X281" s="3"/>
      <c r="Y281" s="3"/>
      <c r="Z281" s="186">
        <v>1.0041</v>
      </c>
      <c r="AA281" s="330"/>
      <c r="AB281" s="360"/>
      <c r="AC281" s="394"/>
      <c r="AD281" s="174"/>
      <c r="AE281" s="3"/>
      <c r="AF281" s="395"/>
    </row>
    <row r="282" spans="3:32" ht="17.25" customHeight="1">
      <c r="C282" s="3"/>
      <c r="D282" s="3"/>
      <c r="E282" s="3"/>
      <c r="F282" s="548" t="s">
        <v>761</v>
      </c>
      <c r="G282" s="545" t="s">
        <v>655</v>
      </c>
      <c r="H282" s="546" t="s">
        <v>1079</v>
      </c>
      <c r="I282" s="3" t="s">
        <v>1080</v>
      </c>
      <c r="J282" s="182">
        <v>45728</v>
      </c>
      <c r="K282" s="182">
        <v>45733</v>
      </c>
      <c r="L282" s="183"/>
      <c r="M282" s="172"/>
      <c r="N282" s="3"/>
      <c r="O282" s="389">
        <v>76307000</v>
      </c>
      <c r="P282" s="170">
        <v>0.88</v>
      </c>
      <c r="Q282" s="3"/>
      <c r="R282" s="331"/>
      <c r="S282" s="558">
        <f t="shared" si="34"/>
        <v>67445700</v>
      </c>
      <c r="T282" s="332"/>
      <c r="U282" s="3"/>
      <c r="V282" s="3"/>
      <c r="W282" s="3"/>
      <c r="X282" s="3"/>
      <c r="Y282" s="3"/>
      <c r="Z282" s="186">
        <v>1.0044</v>
      </c>
      <c r="AA282" s="330"/>
      <c r="AB282" s="360"/>
      <c r="AC282" s="394"/>
      <c r="AD282" s="174"/>
      <c r="AE282" s="3"/>
      <c r="AF282" s="395"/>
    </row>
    <row r="283" spans="3:32" ht="17.25" customHeight="1">
      <c r="C283" s="643" t="s">
        <v>1224</v>
      </c>
      <c r="D283" s="643"/>
      <c r="E283" s="643"/>
      <c r="F283" s="171" t="s">
        <v>1026</v>
      </c>
      <c r="G283" s="171" t="s">
        <v>633</v>
      </c>
      <c r="H283" s="180" t="s">
        <v>1081</v>
      </c>
      <c r="I283" s="3" t="s">
        <v>1082</v>
      </c>
      <c r="J283" s="182"/>
      <c r="K283" s="182"/>
      <c r="L283" s="183"/>
      <c r="M283" s="172"/>
      <c r="N283" s="3"/>
      <c r="O283" s="389"/>
      <c r="P283" s="170"/>
      <c r="Q283" s="3"/>
      <c r="R283" s="331"/>
      <c r="S283" s="359"/>
      <c r="T283" s="332"/>
      <c r="U283" s="3"/>
      <c r="V283" s="3"/>
      <c r="W283" s="3"/>
      <c r="X283" s="3"/>
      <c r="Y283" s="3"/>
      <c r="Z283" s="186"/>
      <c r="AA283" s="330"/>
      <c r="AB283" s="360"/>
      <c r="AC283" s="394"/>
      <c r="AD283" s="174"/>
      <c r="AE283" s="3"/>
      <c r="AF283" s="395"/>
    </row>
    <row r="284" spans="3:32" ht="17.25" customHeight="1">
      <c r="C284" s="643" t="s">
        <v>1224</v>
      </c>
      <c r="D284" s="643"/>
      <c r="E284" s="643"/>
      <c r="F284" s="171" t="s">
        <v>1026</v>
      </c>
      <c r="G284" s="171" t="s">
        <v>121</v>
      </c>
      <c r="H284" s="180" t="s">
        <v>1081</v>
      </c>
      <c r="I284" s="3" t="s">
        <v>1082</v>
      </c>
      <c r="J284" s="182"/>
      <c r="K284" s="182"/>
      <c r="L284" s="183"/>
      <c r="M284" s="172"/>
      <c r="N284" s="3"/>
      <c r="O284" s="389"/>
      <c r="P284" s="170"/>
      <c r="Q284" s="3"/>
      <c r="R284" s="331"/>
      <c r="S284" s="359"/>
      <c r="T284" s="332"/>
      <c r="U284" s="3"/>
      <c r="V284" s="3"/>
      <c r="W284" s="3"/>
      <c r="X284" s="3"/>
      <c r="Y284" s="3"/>
      <c r="Z284" s="186"/>
      <c r="AA284" s="330"/>
      <c r="AB284" s="360"/>
      <c r="AC284" s="394"/>
      <c r="AD284" s="174"/>
      <c r="AE284" s="3"/>
      <c r="AF284" s="395"/>
    </row>
    <row r="285" spans="3:32" ht="17.25" customHeight="1">
      <c r="C285" s="3"/>
      <c r="D285" s="3"/>
      <c r="E285" s="3"/>
      <c r="F285" s="548" t="s">
        <v>761</v>
      </c>
      <c r="G285" s="545" t="s">
        <v>633</v>
      </c>
      <c r="H285" s="546" t="s">
        <v>1083</v>
      </c>
      <c r="I285" s="3" t="s">
        <v>1084</v>
      </c>
      <c r="J285" s="182">
        <v>45729</v>
      </c>
      <c r="K285" s="182">
        <v>45733</v>
      </c>
      <c r="L285" s="183"/>
      <c r="M285" s="172"/>
      <c r="N285" s="3"/>
      <c r="O285" s="389">
        <v>50520000</v>
      </c>
      <c r="P285" s="170">
        <v>0.88</v>
      </c>
      <c r="Q285" s="3"/>
      <c r="R285" s="331"/>
      <c r="S285" s="558">
        <f t="shared" ref="S285:S289" si="35">CEILING(Z285*P285*O285,100)</f>
        <v>44604400</v>
      </c>
      <c r="T285" s="332"/>
      <c r="U285" s="3"/>
      <c r="V285" s="3"/>
      <c r="W285" s="3"/>
      <c r="X285" s="3"/>
      <c r="Y285" s="3"/>
      <c r="Z285" s="186">
        <v>1.0033000000000001</v>
      </c>
      <c r="AA285" s="330"/>
      <c r="AB285" s="360"/>
      <c r="AC285" s="394"/>
      <c r="AD285" s="174"/>
      <c r="AE285" s="3"/>
      <c r="AF285" s="395"/>
    </row>
    <row r="286" spans="3:32" ht="17.25" customHeight="1">
      <c r="C286" s="3"/>
      <c r="D286" s="3"/>
      <c r="E286" s="3"/>
      <c r="F286" s="548" t="s">
        <v>761</v>
      </c>
      <c r="G286" s="545" t="s">
        <v>633</v>
      </c>
      <c r="H286" s="546" t="s">
        <v>1085</v>
      </c>
      <c r="I286" s="3" t="s">
        <v>1086</v>
      </c>
      <c r="J286" s="182">
        <v>45729</v>
      </c>
      <c r="K286" s="182">
        <v>45733</v>
      </c>
      <c r="L286" s="183"/>
      <c r="M286" s="172"/>
      <c r="N286" s="3"/>
      <c r="O286" s="389">
        <v>43010000</v>
      </c>
      <c r="P286" s="170">
        <v>0.88</v>
      </c>
      <c r="Q286" s="3"/>
      <c r="R286" s="331"/>
      <c r="S286" s="558">
        <f t="shared" si="35"/>
        <v>37996500</v>
      </c>
      <c r="T286" s="332"/>
      <c r="U286" s="3"/>
      <c r="V286" s="3"/>
      <c r="W286" s="3"/>
      <c r="X286" s="3"/>
      <c r="Y286" s="3"/>
      <c r="Z286" s="186">
        <v>1.0039</v>
      </c>
      <c r="AA286" s="330"/>
      <c r="AB286" s="360"/>
      <c r="AC286" s="394"/>
      <c r="AD286" s="174"/>
      <c r="AE286" s="3"/>
      <c r="AF286" s="395"/>
    </row>
    <row r="287" spans="3:32" ht="17.25" customHeight="1">
      <c r="C287" s="3"/>
      <c r="D287" s="3"/>
      <c r="E287" s="3"/>
      <c r="F287" s="171" t="s">
        <v>304</v>
      </c>
      <c r="G287" s="171" t="s">
        <v>121</v>
      </c>
      <c r="H287" s="180" t="s">
        <v>1038</v>
      </c>
      <c r="I287" s="3" t="s">
        <v>1087</v>
      </c>
      <c r="J287" s="182">
        <v>45727</v>
      </c>
      <c r="K287" s="182">
        <v>45730</v>
      </c>
      <c r="L287" s="183"/>
      <c r="M287" s="172"/>
      <c r="N287" s="3"/>
      <c r="O287" s="396">
        <v>173470000</v>
      </c>
      <c r="P287" s="170">
        <v>0.88</v>
      </c>
      <c r="Q287" s="3"/>
      <c r="R287" s="331"/>
      <c r="S287" s="578">
        <v>152847200</v>
      </c>
      <c r="T287" s="332"/>
      <c r="U287" s="3"/>
      <c r="V287" s="3"/>
      <c r="W287" s="3"/>
      <c r="X287" s="3"/>
      <c r="Y287" s="3"/>
      <c r="Z287" s="186">
        <v>1.0012700000000001</v>
      </c>
      <c r="AA287" s="330"/>
      <c r="AB287" s="360"/>
      <c r="AC287" s="394"/>
      <c r="AD287" s="174"/>
      <c r="AE287" s="3"/>
      <c r="AF287" s="395"/>
    </row>
    <row r="288" spans="3:32" ht="17.25" customHeight="1">
      <c r="C288" s="3"/>
      <c r="D288" s="3"/>
      <c r="E288" s="3"/>
      <c r="F288" s="171" t="s">
        <v>304</v>
      </c>
      <c r="G288" s="171" t="s">
        <v>121</v>
      </c>
      <c r="H288" s="180" t="s">
        <v>665</v>
      </c>
      <c r="I288" s="3" t="s">
        <v>1113</v>
      </c>
      <c r="J288" s="182">
        <v>45727</v>
      </c>
      <c r="K288" s="182">
        <v>45734</v>
      </c>
      <c r="L288" s="183"/>
      <c r="M288" s="172"/>
      <c r="N288" s="3"/>
      <c r="O288" s="389">
        <v>3800000</v>
      </c>
      <c r="P288" s="170">
        <v>0.88</v>
      </c>
      <c r="Q288" s="3"/>
      <c r="R288" s="331"/>
      <c r="S288" s="558">
        <f t="shared" si="35"/>
        <v>3347900</v>
      </c>
      <c r="T288" s="332"/>
      <c r="U288" s="3"/>
      <c r="V288" s="3"/>
      <c r="W288" s="3"/>
      <c r="X288" s="3"/>
      <c r="Y288" s="3"/>
      <c r="Z288" s="186">
        <v>1.0011399999999999</v>
      </c>
      <c r="AA288" s="330"/>
      <c r="AB288" s="360"/>
      <c r="AC288" s="394"/>
      <c r="AD288" s="174"/>
      <c r="AE288" s="3"/>
      <c r="AF288" s="395"/>
    </row>
    <row r="289" spans="3:32" ht="17.25" customHeight="1">
      <c r="C289" s="3"/>
      <c r="D289" s="3"/>
      <c r="E289" s="3"/>
      <c r="F289" s="411" t="s">
        <v>632</v>
      </c>
      <c r="G289" s="411" t="s">
        <v>633</v>
      </c>
      <c r="H289" s="412" t="s">
        <v>768</v>
      </c>
      <c r="I289" s="438" t="s">
        <v>1088</v>
      </c>
      <c r="J289" s="439">
        <v>45727</v>
      </c>
      <c r="K289" s="439">
        <v>45734</v>
      </c>
      <c r="L289" s="440"/>
      <c r="M289" s="441"/>
      <c r="N289" s="438"/>
      <c r="O289" s="442">
        <v>44552000</v>
      </c>
      <c r="P289" s="443">
        <v>0.88</v>
      </c>
      <c r="Q289" s="438"/>
      <c r="R289" s="444"/>
      <c r="S289" s="644">
        <f t="shared" si="35"/>
        <v>39323400</v>
      </c>
      <c r="T289" s="446"/>
      <c r="U289" s="438"/>
      <c r="V289" s="438"/>
      <c r="W289" s="438"/>
      <c r="X289" s="438"/>
      <c r="Y289" s="438"/>
      <c r="Z289" s="447">
        <v>1.0029999999999999</v>
      </c>
      <c r="AA289" s="330"/>
      <c r="AB289" s="360" t="s">
        <v>1306</v>
      </c>
      <c r="AC289" s="394"/>
      <c r="AD289" s="174"/>
      <c r="AE289" s="3" t="s">
        <v>1307</v>
      </c>
      <c r="AF289" s="395"/>
    </row>
    <row r="290" spans="3:32" ht="17.25" customHeight="1">
      <c r="C290" s="3"/>
      <c r="D290" s="3"/>
      <c r="E290" s="3"/>
      <c r="F290" s="476" t="s">
        <v>804</v>
      </c>
      <c r="G290" s="477" t="s">
        <v>633</v>
      </c>
      <c r="H290" s="478" t="s">
        <v>652</v>
      </c>
      <c r="I290" s="479" t="s">
        <v>1089</v>
      </c>
      <c r="J290" s="480">
        <v>45728</v>
      </c>
      <c r="K290" s="480">
        <v>45747</v>
      </c>
      <c r="L290" s="183"/>
      <c r="M290" s="172"/>
      <c r="N290" s="3"/>
      <c r="O290" s="358"/>
      <c r="P290" s="170"/>
      <c r="Q290" s="3"/>
      <c r="R290" s="331"/>
      <c r="S290" s="359"/>
      <c r="T290" s="332"/>
      <c r="U290" s="3"/>
      <c r="V290" s="3"/>
      <c r="W290" s="3"/>
      <c r="X290" s="3"/>
      <c r="Y290" s="3"/>
      <c r="Z290" s="186"/>
      <c r="AA290" s="330"/>
      <c r="AB290" s="360"/>
      <c r="AC290" s="194"/>
      <c r="AD290" s="174"/>
      <c r="AE290" s="3"/>
    </row>
    <row r="291" spans="3:32" ht="17.25" customHeight="1">
      <c r="C291" s="535" t="s">
        <v>1098</v>
      </c>
      <c r="D291" s="535"/>
      <c r="E291" s="535"/>
      <c r="F291" s="414" t="s">
        <v>761</v>
      </c>
      <c r="G291" s="414" t="s">
        <v>633</v>
      </c>
      <c r="H291" s="415" t="s">
        <v>1090</v>
      </c>
      <c r="I291" s="416" t="s">
        <v>1099</v>
      </c>
      <c r="J291" s="417"/>
      <c r="K291" s="417"/>
      <c r="L291" s="418"/>
      <c r="M291" s="419"/>
      <c r="N291" s="416"/>
      <c r="O291" s="420"/>
      <c r="P291" s="421"/>
      <c r="Q291" s="416"/>
      <c r="R291" s="422"/>
      <c r="S291" s="437"/>
      <c r="T291" s="424"/>
      <c r="U291" s="416"/>
      <c r="V291" s="416"/>
      <c r="W291" s="416"/>
      <c r="X291" s="416"/>
      <c r="Y291" s="416"/>
      <c r="Z291" s="425"/>
      <c r="AA291" s="330"/>
      <c r="AB291" s="360"/>
      <c r="AC291" s="194"/>
      <c r="AD291" s="174"/>
      <c r="AE291" s="3"/>
    </row>
    <row r="292" spans="3:32" ht="17.25" customHeight="1">
      <c r="C292" s="535" t="s">
        <v>1098</v>
      </c>
      <c r="D292" s="535"/>
      <c r="E292" s="535"/>
      <c r="F292" s="414" t="s">
        <v>761</v>
      </c>
      <c r="G292" s="414" t="s">
        <v>121</v>
      </c>
      <c r="H292" s="415" t="s">
        <v>1090</v>
      </c>
      <c r="I292" s="416" t="s">
        <v>1099</v>
      </c>
      <c r="J292" s="417"/>
      <c r="K292" s="417"/>
      <c r="L292" s="418"/>
      <c r="M292" s="419"/>
      <c r="N292" s="416"/>
      <c r="O292" s="420"/>
      <c r="P292" s="421"/>
      <c r="Q292" s="416"/>
      <c r="R292" s="422"/>
      <c r="S292" s="437"/>
      <c r="T292" s="424"/>
      <c r="U292" s="416"/>
      <c r="V292" s="416"/>
      <c r="W292" s="416"/>
      <c r="X292" s="416"/>
      <c r="Y292" s="416"/>
      <c r="Z292" s="425"/>
      <c r="AA292" s="330"/>
      <c r="AB292" s="360"/>
      <c r="AC292" s="194"/>
      <c r="AD292" s="174"/>
      <c r="AE292" s="3"/>
    </row>
    <row r="293" spans="3:32" ht="17.25" customHeight="1">
      <c r="C293" s="3"/>
      <c r="D293" s="3"/>
      <c r="E293" s="3"/>
      <c r="F293" s="171" t="s">
        <v>1030</v>
      </c>
      <c r="G293" s="171" t="s">
        <v>655</v>
      </c>
      <c r="H293" s="180" t="s">
        <v>1112</v>
      </c>
      <c r="I293" s="3" t="s">
        <v>1094</v>
      </c>
      <c r="J293" s="182">
        <v>45727</v>
      </c>
      <c r="K293" s="182">
        <v>45734</v>
      </c>
      <c r="L293" s="183"/>
      <c r="M293" s="172"/>
      <c r="N293" s="3"/>
      <c r="O293" s="389"/>
      <c r="P293" s="170"/>
      <c r="Q293" s="3"/>
      <c r="R293" s="331"/>
      <c r="S293" s="558"/>
      <c r="T293" s="332"/>
      <c r="U293" s="3"/>
      <c r="V293" s="3"/>
      <c r="W293" s="3"/>
      <c r="X293" s="3"/>
      <c r="Y293" s="3"/>
      <c r="Z293" s="186"/>
      <c r="AA293" s="330"/>
      <c r="AB293" s="360"/>
      <c r="AC293" s="394"/>
      <c r="AD293" s="174"/>
      <c r="AE293" s="3"/>
      <c r="AF293" s="395"/>
    </row>
    <row r="294" spans="3:32" ht="17.25" customHeight="1">
      <c r="C294" s="3"/>
      <c r="D294" s="3"/>
      <c r="E294" s="3"/>
      <c r="F294" s="171" t="s">
        <v>1030</v>
      </c>
      <c r="G294" s="171" t="s">
        <v>633</v>
      </c>
      <c r="H294" s="180" t="s">
        <v>1116</v>
      </c>
      <c r="I294" s="3" t="s">
        <v>1094</v>
      </c>
      <c r="J294" s="182">
        <v>45727</v>
      </c>
      <c r="K294" s="182">
        <v>45734</v>
      </c>
      <c r="L294" s="183"/>
      <c r="M294" s="172"/>
      <c r="N294" s="3"/>
      <c r="O294" s="389"/>
      <c r="P294" s="170"/>
      <c r="Q294" s="3"/>
      <c r="R294" s="331"/>
      <c r="S294" s="558"/>
      <c r="T294" s="332"/>
      <c r="U294" s="3"/>
      <c r="V294" s="3"/>
      <c r="W294" s="3"/>
      <c r="X294" s="3"/>
      <c r="Y294" s="3"/>
      <c r="Z294" s="186"/>
      <c r="AA294" s="330"/>
      <c r="AB294" s="360"/>
      <c r="AC294" s="394"/>
      <c r="AD294" s="174"/>
      <c r="AE294" s="3"/>
      <c r="AF294" s="395"/>
    </row>
    <row r="295" spans="3:32" ht="17.25" customHeight="1">
      <c r="C295" s="3"/>
      <c r="D295" s="3"/>
      <c r="E295" s="3"/>
      <c r="F295" s="543" t="s">
        <v>1030</v>
      </c>
      <c r="G295" s="543" t="s">
        <v>655</v>
      </c>
      <c r="H295" s="544" t="s">
        <v>1167</v>
      </c>
      <c r="I295" s="3" t="s">
        <v>1071</v>
      </c>
      <c r="J295" s="182">
        <v>45734</v>
      </c>
      <c r="K295" s="182">
        <v>45736</v>
      </c>
      <c r="L295" s="183"/>
      <c r="M295" s="172"/>
      <c r="N295" s="3"/>
      <c r="O295" s="389">
        <v>103845500</v>
      </c>
      <c r="P295" s="170">
        <v>0.87744999999999995</v>
      </c>
      <c r="Q295" s="3"/>
      <c r="R295" s="331"/>
      <c r="S295" s="558">
        <f t="shared" ref="S295:S323" si="36">CEILING(Z295*P295*O295,100)</f>
        <v>91069200</v>
      </c>
      <c r="T295" s="332"/>
      <c r="U295" s="3"/>
      <c r="V295" s="3"/>
      <c r="W295" s="3"/>
      <c r="X295" s="3"/>
      <c r="Y295" s="3"/>
      <c r="Z295" s="186">
        <v>0.99944999999999995</v>
      </c>
      <c r="AA295" s="330"/>
      <c r="AB295" s="360"/>
      <c r="AC295" s="394"/>
      <c r="AD295" s="174"/>
      <c r="AE295" s="3"/>
      <c r="AF295" s="395"/>
    </row>
    <row r="296" spans="3:32" ht="17.25" customHeight="1">
      <c r="C296" s="3"/>
      <c r="D296" s="3"/>
      <c r="E296" s="3"/>
      <c r="F296" s="543" t="s">
        <v>1030</v>
      </c>
      <c r="G296" s="543" t="s">
        <v>633</v>
      </c>
      <c r="H296" s="544" t="s">
        <v>1162</v>
      </c>
      <c r="I296" s="3" t="s">
        <v>1072</v>
      </c>
      <c r="J296" s="182">
        <v>45734</v>
      </c>
      <c r="K296" s="182">
        <v>45736</v>
      </c>
      <c r="L296" s="183"/>
      <c r="M296" s="172"/>
      <c r="N296" s="3"/>
      <c r="O296" s="389">
        <v>103845500</v>
      </c>
      <c r="P296" s="170">
        <v>0.87744999999999995</v>
      </c>
      <c r="Q296" s="3"/>
      <c r="R296" s="331"/>
      <c r="S296" s="558">
        <f t="shared" si="36"/>
        <v>91327400</v>
      </c>
      <c r="T296" s="332"/>
      <c r="U296" s="3"/>
      <c r="V296" s="3"/>
      <c r="W296" s="3"/>
      <c r="X296" s="3"/>
      <c r="Y296" s="3"/>
      <c r="Z296" s="186">
        <v>1.002284</v>
      </c>
      <c r="AA296" s="330"/>
      <c r="AB296" s="360"/>
      <c r="AC296" s="394"/>
      <c r="AD296" s="174"/>
      <c r="AE296" s="3"/>
      <c r="AF296" s="395"/>
    </row>
    <row r="297" spans="3:32" ht="17.25" customHeight="1">
      <c r="C297" s="3"/>
      <c r="D297" s="3"/>
      <c r="E297" s="3"/>
      <c r="F297" s="171" t="s">
        <v>632</v>
      </c>
      <c r="G297" s="171" t="s">
        <v>633</v>
      </c>
      <c r="H297" s="180" t="s">
        <v>813</v>
      </c>
      <c r="I297" s="3" t="s">
        <v>1097</v>
      </c>
      <c r="J297" s="182">
        <v>45727</v>
      </c>
      <c r="K297" s="182">
        <v>45730</v>
      </c>
      <c r="L297" s="183"/>
      <c r="M297" s="172"/>
      <c r="N297" s="3"/>
      <c r="O297" s="389">
        <v>3000000</v>
      </c>
      <c r="P297" s="170">
        <v>0.88</v>
      </c>
      <c r="Q297" s="3"/>
      <c r="R297" s="331"/>
      <c r="S297" s="558">
        <f t="shared" si="36"/>
        <v>2648000</v>
      </c>
      <c r="T297" s="332"/>
      <c r="U297" s="3"/>
      <c r="V297" s="3"/>
      <c r="W297" s="3"/>
      <c r="X297" s="3"/>
      <c r="Y297" s="3"/>
      <c r="Z297" s="186">
        <v>1.0029999999999999</v>
      </c>
      <c r="AA297" s="330"/>
      <c r="AB297" s="360"/>
      <c r="AC297" s="394"/>
      <c r="AD297" s="174"/>
      <c r="AE297" s="3"/>
      <c r="AF297" s="395"/>
    </row>
    <row r="298" spans="3:32" ht="17.25" customHeight="1">
      <c r="C298" s="3" t="s">
        <v>1140</v>
      </c>
      <c r="D298" s="3"/>
      <c r="E298" s="3"/>
      <c r="F298" s="548" t="s">
        <v>761</v>
      </c>
      <c r="G298" s="545" t="s">
        <v>633</v>
      </c>
      <c r="H298" s="546" t="s">
        <v>1100</v>
      </c>
      <c r="I298" s="3" t="s">
        <v>1101</v>
      </c>
      <c r="J298" s="182">
        <v>45732</v>
      </c>
      <c r="K298" s="182">
        <v>45734</v>
      </c>
      <c r="L298" s="183"/>
      <c r="M298" s="172"/>
      <c r="N298" s="3"/>
      <c r="O298" s="389">
        <v>75295000</v>
      </c>
      <c r="P298" s="170">
        <v>0.88</v>
      </c>
      <c r="Q298" s="3"/>
      <c r="R298" s="331"/>
      <c r="S298" s="558">
        <f t="shared" si="36"/>
        <v>66537900</v>
      </c>
      <c r="T298" s="332"/>
      <c r="U298" s="3"/>
      <c r="V298" s="3"/>
      <c r="W298" s="3"/>
      <c r="X298" s="3"/>
      <c r="Y298" s="3"/>
      <c r="Z298" s="186">
        <v>1.0042</v>
      </c>
      <c r="AA298" s="3"/>
      <c r="AB298" s="360"/>
      <c r="AC298" s="394"/>
      <c r="AD298" s="174"/>
      <c r="AE298" s="3"/>
    </row>
    <row r="299" spans="3:32" ht="17.25" customHeight="1">
      <c r="C299" s="3" t="s">
        <v>1140</v>
      </c>
      <c r="D299" s="3"/>
      <c r="E299" s="3"/>
      <c r="F299" s="548" t="s">
        <v>761</v>
      </c>
      <c r="G299" s="545" t="s">
        <v>633</v>
      </c>
      <c r="H299" s="546" t="s">
        <v>1102</v>
      </c>
      <c r="I299" s="3" t="s">
        <v>1103</v>
      </c>
      <c r="J299" s="182">
        <v>45732</v>
      </c>
      <c r="K299" s="182">
        <v>45734</v>
      </c>
      <c r="L299" s="183"/>
      <c r="M299" s="172"/>
      <c r="N299" s="3"/>
      <c r="O299" s="389">
        <v>83215000</v>
      </c>
      <c r="P299" s="170">
        <v>0.88</v>
      </c>
      <c r="Q299" s="3"/>
      <c r="R299" s="331"/>
      <c r="S299" s="558">
        <f t="shared" si="36"/>
        <v>73551500</v>
      </c>
      <c r="T299" s="332"/>
      <c r="U299" s="3"/>
      <c r="V299" s="3"/>
      <c r="W299" s="3"/>
      <c r="X299" s="3"/>
      <c r="Y299" s="3"/>
      <c r="Z299" s="186">
        <v>1.0044</v>
      </c>
      <c r="AA299" s="3"/>
      <c r="AB299" s="360"/>
      <c r="AC299" s="394"/>
      <c r="AD299" s="174"/>
      <c r="AE299" s="3"/>
    </row>
    <row r="300" spans="3:32" ht="17.25" customHeight="1">
      <c r="C300" s="3" t="s">
        <v>1140</v>
      </c>
      <c r="D300" s="3"/>
      <c r="E300" s="3"/>
      <c r="F300" s="548" t="s">
        <v>761</v>
      </c>
      <c r="G300" s="545" t="s">
        <v>633</v>
      </c>
      <c r="H300" s="546" t="s">
        <v>1104</v>
      </c>
      <c r="I300" s="3" t="s">
        <v>1105</v>
      </c>
      <c r="J300" s="182">
        <v>45732</v>
      </c>
      <c r="K300" s="182">
        <v>45734</v>
      </c>
      <c r="L300" s="183"/>
      <c r="M300" s="172"/>
      <c r="N300" s="3"/>
      <c r="O300" s="389">
        <v>79409000</v>
      </c>
      <c r="P300" s="170">
        <v>0.88</v>
      </c>
      <c r="Q300" s="3"/>
      <c r="R300" s="331"/>
      <c r="S300" s="558">
        <f t="shared" si="36"/>
        <v>70166500</v>
      </c>
      <c r="T300" s="332"/>
      <c r="U300" s="3"/>
      <c r="V300" s="3"/>
      <c r="W300" s="3"/>
      <c r="X300" s="3"/>
      <c r="Y300" s="3"/>
      <c r="Z300" s="186">
        <v>1.0041</v>
      </c>
      <c r="AA300" s="3"/>
      <c r="AB300" s="360"/>
      <c r="AC300" s="394"/>
      <c r="AD300" s="174"/>
      <c r="AE300" s="3"/>
    </row>
    <row r="301" spans="3:32" ht="17.25" customHeight="1">
      <c r="C301" s="3" t="s">
        <v>1140</v>
      </c>
      <c r="D301" s="3"/>
      <c r="E301" s="3"/>
      <c r="F301" s="548" t="s">
        <v>761</v>
      </c>
      <c r="G301" s="545" t="s">
        <v>633</v>
      </c>
      <c r="H301" s="546" t="s">
        <v>1106</v>
      </c>
      <c r="I301" s="3" t="s">
        <v>1107</v>
      </c>
      <c r="J301" s="182">
        <v>45732</v>
      </c>
      <c r="K301" s="182">
        <v>45734</v>
      </c>
      <c r="L301" s="183"/>
      <c r="M301" s="172"/>
      <c r="N301" s="3"/>
      <c r="O301" s="389">
        <v>90970000</v>
      </c>
      <c r="P301" s="170">
        <v>0.88</v>
      </c>
      <c r="Q301" s="3"/>
      <c r="R301" s="331"/>
      <c r="S301" s="558">
        <f t="shared" si="36"/>
        <v>80397900</v>
      </c>
      <c r="T301" s="332"/>
      <c r="U301" s="3"/>
      <c r="V301" s="3"/>
      <c r="W301" s="3"/>
      <c r="X301" s="3"/>
      <c r="Y301" s="3"/>
      <c r="Z301" s="186">
        <v>1.0043</v>
      </c>
      <c r="AA301" s="3"/>
      <c r="AB301" s="360"/>
      <c r="AC301" s="394"/>
      <c r="AD301" s="174"/>
      <c r="AE301" s="3"/>
    </row>
    <row r="302" spans="3:32" ht="17.25" customHeight="1">
      <c r="C302" s="3"/>
      <c r="D302" s="3"/>
      <c r="E302" s="3"/>
      <c r="F302" s="548" t="s">
        <v>761</v>
      </c>
      <c r="G302" s="545" t="s">
        <v>633</v>
      </c>
      <c r="H302" s="546" t="s">
        <v>1108</v>
      </c>
      <c r="I302" s="3" t="s">
        <v>1109</v>
      </c>
      <c r="J302" s="182">
        <v>45734</v>
      </c>
      <c r="K302" s="182">
        <v>45737</v>
      </c>
      <c r="L302" s="183"/>
      <c r="M302" s="172"/>
      <c r="N302" s="3"/>
      <c r="O302" s="389">
        <v>30730000</v>
      </c>
      <c r="P302" s="170">
        <v>0.87744999999999995</v>
      </c>
      <c r="Q302" s="3"/>
      <c r="R302" s="331"/>
      <c r="S302" s="558">
        <f t="shared" si="36"/>
        <v>27071900</v>
      </c>
      <c r="T302" s="332"/>
      <c r="U302" s="3"/>
      <c r="V302" s="3"/>
      <c r="W302" s="3"/>
      <c r="X302" s="3"/>
      <c r="Y302" s="3"/>
      <c r="Z302" s="186">
        <v>1.004</v>
      </c>
      <c r="AA302" s="330"/>
      <c r="AB302" s="360"/>
      <c r="AC302" s="194"/>
      <c r="AD302" s="174"/>
      <c r="AE302" s="3"/>
    </row>
    <row r="303" spans="3:32" ht="17.25" customHeight="1">
      <c r="C303" s="3"/>
      <c r="D303" s="3"/>
      <c r="E303" s="3"/>
      <c r="F303" s="545" t="s">
        <v>918</v>
      </c>
      <c r="G303" s="545" t="s">
        <v>121</v>
      </c>
      <c r="H303" s="546" t="s">
        <v>1111</v>
      </c>
      <c r="I303" s="3" t="s">
        <v>1110</v>
      </c>
      <c r="J303" s="182">
        <v>45729</v>
      </c>
      <c r="K303" s="182">
        <v>45734</v>
      </c>
      <c r="L303" s="183"/>
      <c r="M303" s="172"/>
      <c r="N303" s="3"/>
      <c r="O303" s="389">
        <v>18944110</v>
      </c>
      <c r="P303" s="170">
        <v>0.88</v>
      </c>
      <c r="Q303" s="3"/>
      <c r="R303" s="331"/>
      <c r="S303" s="558">
        <f t="shared" si="36"/>
        <v>16637500</v>
      </c>
      <c r="T303" s="332"/>
      <c r="U303" s="3"/>
      <c r="V303" s="3"/>
      <c r="W303" s="3"/>
      <c r="X303" s="3"/>
      <c r="Y303" s="3"/>
      <c r="Z303" s="186">
        <v>0.998</v>
      </c>
      <c r="AA303" s="330"/>
      <c r="AB303" s="360"/>
      <c r="AC303" s="194"/>
      <c r="AD303" s="174"/>
      <c r="AE303" s="3"/>
    </row>
    <row r="304" spans="3:32" ht="17.25" customHeight="1">
      <c r="C304" s="3"/>
      <c r="D304" s="3"/>
      <c r="E304" s="3"/>
      <c r="F304" s="545" t="s">
        <v>918</v>
      </c>
      <c r="G304" s="545" t="s">
        <v>633</v>
      </c>
      <c r="H304" s="546" t="s">
        <v>1111</v>
      </c>
      <c r="I304" s="3" t="s">
        <v>1110</v>
      </c>
      <c r="J304" s="182">
        <v>45729</v>
      </c>
      <c r="K304" s="182">
        <v>45734</v>
      </c>
      <c r="L304" s="183"/>
      <c r="M304" s="172"/>
      <c r="N304" s="3"/>
      <c r="O304" s="389">
        <v>18944110</v>
      </c>
      <c r="P304" s="170">
        <v>0.88</v>
      </c>
      <c r="Q304" s="3"/>
      <c r="R304" s="331"/>
      <c r="S304" s="558">
        <f t="shared" si="36"/>
        <v>16705900</v>
      </c>
      <c r="T304" s="332"/>
      <c r="U304" s="3"/>
      <c r="V304" s="3"/>
      <c r="W304" s="3"/>
      <c r="X304" s="3"/>
      <c r="Y304" s="3"/>
      <c r="Z304" s="186">
        <v>1.0021</v>
      </c>
      <c r="AA304" s="330"/>
      <c r="AB304" s="360"/>
      <c r="AC304" s="394"/>
      <c r="AD304" s="174"/>
      <c r="AE304" s="3"/>
      <c r="AF304" s="395"/>
    </row>
    <row r="305" spans="3:32" ht="17.25" customHeight="1">
      <c r="C305" s="3"/>
      <c r="D305" s="3"/>
      <c r="E305" s="3"/>
      <c r="F305" s="411" t="s">
        <v>632</v>
      </c>
      <c r="G305" s="411" t="s">
        <v>633</v>
      </c>
      <c r="H305" s="412" t="s">
        <v>1115</v>
      </c>
      <c r="I305" s="438" t="s">
        <v>1114</v>
      </c>
      <c r="J305" s="439">
        <v>45728</v>
      </c>
      <c r="K305" s="439">
        <v>45735</v>
      </c>
      <c r="L305" s="440"/>
      <c r="M305" s="441"/>
      <c r="N305" s="438"/>
      <c r="O305" s="442">
        <v>6000000</v>
      </c>
      <c r="P305" s="443">
        <v>0.88</v>
      </c>
      <c r="Q305" s="438"/>
      <c r="R305" s="444"/>
      <c r="S305" s="644">
        <f>CEILING(Z305*P305*O305,100)</f>
        <v>5299600</v>
      </c>
      <c r="T305" s="446"/>
      <c r="U305" s="438"/>
      <c r="V305" s="438"/>
      <c r="W305" s="438"/>
      <c r="X305" s="438"/>
      <c r="Y305" s="438"/>
      <c r="Z305" s="645">
        <v>1.0037</v>
      </c>
      <c r="AA305" s="541"/>
      <c r="AB305" s="542"/>
      <c r="AC305" s="628"/>
      <c r="AD305" s="629"/>
      <c r="AE305" s="3"/>
      <c r="AF305" s="395"/>
    </row>
    <row r="306" spans="3:32" ht="17.25" customHeight="1">
      <c r="C306" s="3"/>
      <c r="D306" s="3"/>
      <c r="E306" s="3"/>
      <c r="F306" s="171" t="s">
        <v>632</v>
      </c>
      <c r="G306" s="171" t="s">
        <v>633</v>
      </c>
      <c r="H306" s="180" t="s">
        <v>1117</v>
      </c>
      <c r="I306" s="3" t="s">
        <v>1118</v>
      </c>
      <c r="J306" s="182">
        <v>45729</v>
      </c>
      <c r="K306" s="182">
        <v>45736</v>
      </c>
      <c r="L306" s="183"/>
      <c r="M306" s="172"/>
      <c r="N306" s="3"/>
      <c r="O306" s="389">
        <v>3000000</v>
      </c>
      <c r="P306" s="170"/>
      <c r="Q306" s="3"/>
      <c r="R306" s="331"/>
      <c r="S306" s="464" t="s">
        <v>1127</v>
      </c>
      <c r="T306" s="332"/>
      <c r="U306" s="3"/>
      <c r="V306" s="3"/>
      <c r="W306" s="3"/>
      <c r="X306" s="3"/>
      <c r="Y306" s="3"/>
      <c r="Z306" s="186"/>
      <c r="AA306" s="330"/>
      <c r="AB306" s="360"/>
      <c r="AC306" s="394"/>
      <c r="AD306" s="174"/>
      <c r="AE306" s="3"/>
      <c r="AF306" s="395"/>
    </row>
    <row r="307" spans="3:32" ht="17.25" customHeight="1">
      <c r="C307" s="3"/>
      <c r="D307" s="3"/>
      <c r="E307" s="3"/>
      <c r="F307" s="548" t="s">
        <v>761</v>
      </c>
      <c r="G307" s="545" t="s">
        <v>633</v>
      </c>
      <c r="H307" s="546" t="s">
        <v>1119</v>
      </c>
      <c r="I307" s="3" t="s">
        <v>1120</v>
      </c>
      <c r="J307" s="182">
        <v>45735</v>
      </c>
      <c r="K307" s="182">
        <v>45740</v>
      </c>
      <c r="L307" s="183"/>
      <c r="M307" s="172"/>
      <c r="N307" s="3"/>
      <c r="O307" s="389">
        <v>31430000</v>
      </c>
      <c r="P307" s="170">
        <v>0.87744999999999995</v>
      </c>
      <c r="Q307" s="3"/>
      <c r="R307" s="331"/>
      <c r="S307" s="558">
        <f t="shared" si="36"/>
        <v>27613300</v>
      </c>
      <c r="T307" s="332"/>
      <c r="U307" s="3"/>
      <c r="V307" s="3"/>
      <c r="W307" s="3"/>
      <c r="X307" s="3"/>
      <c r="Y307" s="3"/>
      <c r="Z307" s="186">
        <v>1.0012700000000001</v>
      </c>
      <c r="AA307" s="330"/>
      <c r="AB307" s="360"/>
      <c r="AC307" s="194"/>
      <c r="AD307" s="174"/>
      <c r="AE307" s="3"/>
    </row>
    <row r="308" spans="3:32" ht="17.25" customHeight="1">
      <c r="C308" s="3"/>
      <c r="D308" s="3"/>
      <c r="E308" s="3"/>
      <c r="F308" s="548" t="s">
        <v>761</v>
      </c>
      <c r="G308" s="545" t="s">
        <v>633</v>
      </c>
      <c r="H308" s="546" t="s">
        <v>1121</v>
      </c>
      <c r="I308" s="3" t="s">
        <v>1122</v>
      </c>
      <c r="J308" s="182">
        <v>45735</v>
      </c>
      <c r="K308" s="182">
        <v>45740</v>
      </c>
      <c r="L308" s="183"/>
      <c r="M308" s="172"/>
      <c r="N308" s="3"/>
      <c r="O308" s="389">
        <v>50460000</v>
      </c>
      <c r="P308" s="170">
        <v>0.87744999999999995</v>
      </c>
      <c r="Q308" s="3"/>
      <c r="R308" s="331"/>
      <c r="S308" s="558">
        <f t="shared" si="36"/>
        <v>44333700</v>
      </c>
      <c r="T308" s="332"/>
      <c r="U308" s="3"/>
      <c r="V308" s="3"/>
      <c r="W308" s="3"/>
      <c r="X308" s="3"/>
      <c r="Y308" s="3"/>
      <c r="Z308" s="186">
        <v>1.0013000000000001</v>
      </c>
      <c r="AA308" s="330"/>
      <c r="AB308" s="360"/>
      <c r="AC308" s="194"/>
      <c r="AD308" s="174"/>
      <c r="AE308" s="3"/>
    </row>
    <row r="309" spans="3:32" ht="17.25" customHeight="1">
      <c r="C309" s="3" t="s">
        <v>1141</v>
      </c>
      <c r="D309" s="3"/>
      <c r="E309" s="3"/>
      <c r="F309" s="617" t="s">
        <v>761</v>
      </c>
      <c r="G309" s="171" t="s">
        <v>655</v>
      </c>
      <c r="H309" s="180" t="s">
        <v>1123</v>
      </c>
      <c r="I309" s="3" t="s">
        <v>1124</v>
      </c>
      <c r="J309" s="182">
        <v>45733</v>
      </c>
      <c r="K309" s="182">
        <v>45735</v>
      </c>
      <c r="L309" s="183"/>
      <c r="M309" s="172"/>
      <c r="N309" s="3"/>
      <c r="O309" s="389">
        <v>38194020</v>
      </c>
      <c r="P309" s="170">
        <v>0.88</v>
      </c>
      <c r="Q309" s="3"/>
      <c r="R309" s="331"/>
      <c r="S309" s="558">
        <f t="shared" si="36"/>
        <v>33681400</v>
      </c>
      <c r="T309" s="332"/>
      <c r="U309" s="3"/>
      <c r="V309" s="3"/>
      <c r="W309" s="3"/>
      <c r="X309" s="3"/>
      <c r="Y309" s="3"/>
      <c r="Z309" s="186">
        <v>1.0021</v>
      </c>
      <c r="AA309" s="3"/>
      <c r="AB309" s="360"/>
      <c r="AC309" s="394"/>
      <c r="AD309" s="174"/>
      <c r="AE309" s="3"/>
      <c r="AF309" s="395"/>
    </row>
    <row r="310" spans="3:32" ht="17.25" customHeight="1">
      <c r="C310" s="3"/>
      <c r="D310" s="3"/>
      <c r="E310" s="3"/>
      <c r="F310" s="171" t="s">
        <v>918</v>
      </c>
      <c r="G310" s="171" t="s">
        <v>121</v>
      </c>
      <c r="H310" s="180" t="s">
        <v>1125</v>
      </c>
      <c r="I310" s="3" t="s">
        <v>1126</v>
      </c>
      <c r="J310" s="182">
        <v>45730</v>
      </c>
      <c r="K310" s="182">
        <v>45735</v>
      </c>
      <c r="L310" s="183"/>
      <c r="M310" s="172"/>
      <c r="N310" s="3"/>
      <c r="O310" s="389">
        <v>17222540</v>
      </c>
      <c r="P310" s="170">
        <v>0.88</v>
      </c>
      <c r="Q310" s="3"/>
      <c r="R310" s="331"/>
      <c r="S310" s="558">
        <f t="shared" si="36"/>
        <v>15221100</v>
      </c>
      <c r="T310" s="332"/>
      <c r="U310" s="3"/>
      <c r="V310" s="3"/>
      <c r="W310" s="3"/>
      <c r="X310" s="3"/>
      <c r="Y310" s="3"/>
      <c r="Z310" s="186">
        <v>1.0043</v>
      </c>
      <c r="AA310" s="330"/>
      <c r="AB310" s="360"/>
      <c r="AC310" s="194"/>
      <c r="AD310" s="174"/>
      <c r="AE310" s="3"/>
    </row>
    <row r="311" spans="3:32" ht="17.25" customHeight="1">
      <c r="C311" s="3"/>
      <c r="D311" s="3"/>
      <c r="E311" s="3"/>
      <c r="F311" s="548" t="s">
        <v>761</v>
      </c>
      <c r="G311" s="545" t="s">
        <v>633</v>
      </c>
      <c r="H311" s="546" t="s">
        <v>1128</v>
      </c>
      <c r="I311" s="3" t="s">
        <v>1129</v>
      </c>
      <c r="J311" s="182">
        <v>45734</v>
      </c>
      <c r="K311" s="182">
        <v>45736</v>
      </c>
      <c r="L311" s="183"/>
      <c r="M311" s="172"/>
      <c r="N311" s="3"/>
      <c r="O311" s="389">
        <v>41890000</v>
      </c>
      <c r="P311" s="170">
        <v>0.88</v>
      </c>
      <c r="Q311" s="3"/>
      <c r="R311" s="331"/>
      <c r="S311" s="558">
        <f t="shared" si="36"/>
        <v>36910100</v>
      </c>
      <c r="T311" s="332"/>
      <c r="U311" s="3"/>
      <c r="V311" s="3"/>
      <c r="W311" s="3"/>
      <c r="X311" s="3"/>
      <c r="Y311" s="3"/>
      <c r="Z311" s="186">
        <v>1.0012700000000001</v>
      </c>
      <c r="AA311" s="330"/>
      <c r="AB311" s="360"/>
      <c r="AC311" s="394"/>
      <c r="AD311" s="174"/>
      <c r="AE311" s="3"/>
      <c r="AF311" s="395"/>
    </row>
    <row r="312" spans="3:32" ht="17.25" customHeight="1">
      <c r="C312" s="3"/>
      <c r="D312" s="3"/>
      <c r="E312" s="3"/>
      <c r="F312" s="548" t="s">
        <v>761</v>
      </c>
      <c r="G312" s="545" t="s">
        <v>633</v>
      </c>
      <c r="H312" s="546" t="s">
        <v>1130</v>
      </c>
      <c r="I312" s="3" t="s">
        <v>1131</v>
      </c>
      <c r="J312" s="182">
        <v>45734</v>
      </c>
      <c r="K312" s="182">
        <v>45736</v>
      </c>
      <c r="L312" s="183"/>
      <c r="M312" s="172"/>
      <c r="N312" s="3"/>
      <c r="O312" s="389">
        <v>41760000</v>
      </c>
      <c r="P312" s="170">
        <v>0.88</v>
      </c>
      <c r="Q312" s="3"/>
      <c r="R312" s="331"/>
      <c r="S312" s="558">
        <f t="shared" si="36"/>
        <v>36832800</v>
      </c>
      <c r="T312" s="332"/>
      <c r="U312" s="3"/>
      <c r="V312" s="3"/>
      <c r="W312" s="3"/>
      <c r="X312" s="3"/>
      <c r="Y312" s="3"/>
      <c r="Z312" s="186">
        <v>1.002284</v>
      </c>
      <c r="AA312" s="330"/>
      <c r="AB312" s="360"/>
      <c r="AC312" s="394"/>
      <c r="AD312" s="174"/>
      <c r="AE312" s="3"/>
      <c r="AF312" s="395"/>
    </row>
    <row r="313" spans="3:32" ht="17.25" customHeight="1">
      <c r="C313" s="3"/>
      <c r="D313" s="3"/>
      <c r="E313" s="3"/>
      <c r="F313" s="545" t="s">
        <v>918</v>
      </c>
      <c r="G313" s="545" t="s">
        <v>633</v>
      </c>
      <c r="H313" s="546" t="s">
        <v>1132</v>
      </c>
      <c r="I313" s="3" t="s">
        <v>1133</v>
      </c>
      <c r="J313" s="182">
        <v>45734</v>
      </c>
      <c r="K313" s="182">
        <v>45736</v>
      </c>
      <c r="L313" s="183"/>
      <c r="M313" s="172"/>
      <c r="N313" s="3"/>
      <c r="O313" s="389">
        <v>14597000</v>
      </c>
      <c r="P313" s="170">
        <v>0.88</v>
      </c>
      <c r="Q313" s="3"/>
      <c r="R313" s="331"/>
      <c r="S313" s="558">
        <f t="shared" si="36"/>
        <v>12838300</v>
      </c>
      <c r="T313" s="332"/>
      <c r="U313" s="3"/>
      <c r="V313" s="3"/>
      <c r="W313" s="3"/>
      <c r="X313" s="3"/>
      <c r="Y313" s="3"/>
      <c r="Z313" s="186">
        <v>0.99944999999999995</v>
      </c>
      <c r="AA313" s="330"/>
      <c r="AB313" s="360"/>
      <c r="AC313" s="194"/>
      <c r="AD313" s="174"/>
      <c r="AE313" s="3"/>
    </row>
    <row r="314" spans="3:32" ht="17.25" customHeight="1">
      <c r="C314" s="3"/>
      <c r="D314" s="3"/>
      <c r="E314" s="3"/>
      <c r="F314" s="545" t="s">
        <v>918</v>
      </c>
      <c r="G314" s="545" t="s">
        <v>121</v>
      </c>
      <c r="H314" s="546" t="s">
        <v>1135</v>
      </c>
      <c r="I314" s="3" t="s">
        <v>1134</v>
      </c>
      <c r="J314" s="182">
        <v>45734</v>
      </c>
      <c r="K314" s="182">
        <v>45736</v>
      </c>
      <c r="L314" s="183"/>
      <c r="M314" s="172"/>
      <c r="N314" s="3"/>
      <c r="O314" s="389">
        <v>39443000</v>
      </c>
      <c r="P314" s="170">
        <v>0.88</v>
      </c>
      <c r="Q314" s="3"/>
      <c r="R314" s="331"/>
      <c r="S314" s="558">
        <f t="shared" si="36"/>
        <v>34690800</v>
      </c>
      <c r="T314" s="332"/>
      <c r="U314" s="3"/>
      <c r="V314" s="3"/>
      <c r="W314" s="3"/>
      <c r="X314" s="3"/>
      <c r="Y314" s="3"/>
      <c r="Z314" s="186">
        <v>0.99944999999999995</v>
      </c>
      <c r="AA314" s="330"/>
      <c r="AB314" s="360"/>
      <c r="AC314" s="394"/>
      <c r="AD314" s="174"/>
      <c r="AE314" s="3"/>
      <c r="AF314" s="395"/>
    </row>
    <row r="315" spans="3:32" ht="17.25" customHeight="1">
      <c r="C315" s="3"/>
      <c r="D315" s="3"/>
      <c r="E315" s="3"/>
      <c r="F315" s="545" t="s">
        <v>918</v>
      </c>
      <c r="G315" s="545" t="s">
        <v>633</v>
      </c>
      <c r="H315" s="546" t="s">
        <v>1135</v>
      </c>
      <c r="I315" s="3" t="s">
        <v>1134</v>
      </c>
      <c r="J315" s="182">
        <v>45734</v>
      </c>
      <c r="K315" s="182">
        <v>45736</v>
      </c>
      <c r="L315" s="183"/>
      <c r="M315" s="172"/>
      <c r="N315" s="3"/>
      <c r="O315" s="389">
        <v>39443000</v>
      </c>
      <c r="P315" s="170">
        <v>0.88</v>
      </c>
      <c r="Q315" s="3"/>
      <c r="R315" s="331"/>
      <c r="S315" s="558">
        <f t="shared" si="36"/>
        <v>34754000</v>
      </c>
      <c r="T315" s="332"/>
      <c r="U315" s="3"/>
      <c r="V315" s="3"/>
      <c r="W315" s="3"/>
      <c r="X315" s="3"/>
      <c r="Y315" s="3"/>
      <c r="Z315" s="186">
        <v>1.0012700000000001</v>
      </c>
      <c r="AA315" s="330"/>
      <c r="AB315" s="360"/>
      <c r="AC315" s="394"/>
      <c r="AD315" s="174"/>
      <c r="AE315" s="3"/>
      <c r="AF315" s="395"/>
    </row>
    <row r="316" spans="3:32" ht="17.25" customHeight="1">
      <c r="C316" s="3"/>
      <c r="D316" s="3"/>
      <c r="E316" s="3"/>
      <c r="F316" s="411" t="s">
        <v>632</v>
      </c>
      <c r="G316" s="411" t="s">
        <v>633</v>
      </c>
      <c r="H316" s="412" t="s">
        <v>690</v>
      </c>
      <c r="I316" s="438" t="s">
        <v>1137</v>
      </c>
      <c r="J316" s="439">
        <v>45730</v>
      </c>
      <c r="K316" s="439">
        <v>45737</v>
      </c>
      <c r="L316" s="440"/>
      <c r="M316" s="441"/>
      <c r="N316" s="438"/>
      <c r="O316" s="442">
        <v>8000000</v>
      </c>
      <c r="P316" s="443">
        <v>0.88</v>
      </c>
      <c r="Q316" s="438"/>
      <c r="R316" s="444"/>
      <c r="S316" s="644">
        <f t="shared" si="36"/>
        <v>7066100</v>
      </c>
      <c r="T316" s="446"/>
      <c r="U316" s="438"/>
      <c r="V316" s="438"/>
      <c r="W316" s="438"/>
      <c r="X316" s="438"/>
      <c r="Y316" s="438"/>
      <c r="Z316" s="447">
        <v>1.0037</v>
      </c>
      <c r="AA316" s="541"/>
      <c r="AB316" s="542"/>
      <c r="AC316" s="628">
        <v>7038761</v>
      </c>
      <c r="AD316" s="630">
        <f>S316-AC316</f>
        <v>27339</v>
      </c>
      <c r="AE316" s="3"/>
      <c r="AF316" s="395"/>
    </row>
    <row r="317" spans="3:32" ht="17.25" customHeight="1">
      <c r="C317" s="3"/>
      <c r="D317" s="3"/>
      <c r="E317" s="3"/>
      <c r="F317" s="411" t="s">
        <v>304</v>
      </c>
      <c r="G317" s="411" t="s">
        <v>633</v>
      </c>
      <c r="H317" s="412" t="s">
        <v>642</v>
      </c>
      <c r="I317" s="438" t="s">
        <v>1138</v>
      </c>
      <c r="J317" s="439">
        <v>45730</v>
      </c>
      <c r="K317" s="439">
        <v>45740</v>
      </c>
      <c r="L317" s="440"/>
      <c r="M317" s="441"/>
      <c r="N317" s="438"/>
      <c r="O317" s="465">
        <v>5600000</v>
      </c>
      <c r="P317" s="443">
        <v>0.88</v>
      </c>
      <c r="Q317" s="438"/>
      <c r="R317" s="444"/>
      <c r="S317" s="632">
        <f t="shared" si="36"/>
        <v>4946300</v>
      </c>
      <c r="T317" s="446"/>
      <c r="U317" s="438"/>
      <c r="V317" s="438"/>
      <c r="W317" s="438"/>
      <c r="X317" s="438"/>
      <c r="Y317" s="438"/>
      <c r="Z317" s="447">
        <v>1.0037</v>
      </c>
      <c r="AA317" s="541"/>
      <c r="AB317" s="542"/>
      <c r="AC317" s="677">
        <v>4951464</v>
      </c>
      <c r="AD317" s="630">
        <f>S317-AC317</f>
        <v>-5164</v>
      </c>
      <c r="AE317" s="3"/>
      <c r="AF317" s="395"/>
    </row>
    <row r="318" spans="3:32" ht="17.25" customHeight="1">
      <c r="C318" s="3"/>
      <c r="D318" s="3"/>
      <c r="E318" s="3"/>
      <c r="F318" s="411" t="s">
        <v>304</v>
      </c>
      <c r="G318" s="411" t="s">
        <v>633</v>
      </c>
      <c r="H318" s="412" t="s">
        <v>642</v>
      </c>
      <c r="I318" s="438" t="s">
        <v>1139</v>
      </c>
      <c r="J318" s="439">
        <v>45733</v>
      </c>
      <c r="K318" s="439">
        <v>45748</v>
      </c>
      <c r="L318" s="440"/>
      <c r="M318" s="441"/>
      <c r="N318" s="438"/>
      <c r="O318" s="442">
        <v>3600000</v>
      </c>
      <c r="P318" s="443">
        <v>0.88</v>
      </c>
      <c r="Q318" s="438"/>
      <c r="R318" s="444"/>
      <c r="S318" s="718">
        <f t="shared" si="36"/>
        <v>3180100</v>
      </c>
      <c r="T318" s="446"/>
      <c r="U318" s="438"/>
      <c r="V318" s="438"/>
      <c r="W318" s="438"/>
      <c r="X318" s="438"/>
      <c r="Y318" s="438"/>
      <c r="Z318" s="447">
        <v>1.0038</v>
      </c>
      <c r="AA318" s="541"/>
      <c r="AB318" s="542"/>
      <c r="AC318" s="628">
        <f>3402232/1.1</f>
        <v>3092938.1818181816</v>
      </c>
      <c r="AD318" s="630">
        <f>S318-AC318</f>
        <v>87161.818181818351</v>
      </c>
      <c r="AE318" s="3"/>
      <c r="AF318" s="395"/>
    </row>
    <row r="319" spans="3:32" ht="17.25" customHeight="1">
      <c r="C319" s="3"/>
      <c r="D319" s="3"/>
      <c r="E319" s="3"/>
      <c r="F319" s="171" t="s">
        <v>304</v>
      </c>
      <c r="G319" s="171" t="s">
        <v>121</v>
      </c>
      <c r="H319" s="180" t="s">
        <v>665</v>
      </c>
      <c r="I319" s="3" t="s">
        <v>1136</v>
      </c>
      <c r="J319" s="182"/>
      <c r="K319" s="182">
        <v>45734</v>
      </c>
      <c r="L319" s="183"/>
      <c r="M319" s="172"/>
      <c r="N319" s="3"/>
      <c r="O319" s="389">
        <v>4000000</v>
      </c>
      <c r="P319" s="170">
        <v>0.88</v>
      </c>
      <c r="Q319" s="3"/>
      <c r="R319" s="331"/>
      <c r="S319" s="558">
        <f t="shared" si="36"/>
        <v>3524300</v>
      </c>
      <c r="T319" s="332"/>
      <c r="U319" s="3"/>
      <c r="V319" s="3"/>
      <c r="W319" s="3"/>
      <c r="X319" s="3"/>
      <c r="Y319" s="3"/>
      <c r="Z319" s="186">
        <v>1.0012000000000001</v>
      </c>
      <c r="AA319" s="330"/>
      <c r="AB319" s="360"/>
      <c r="AC319" s="394"/>
      <c r="AD319" s="174"/>
      <c r="AE319" s="3"/>
      <c r="AF319" s="395"/>
    </row>
    <row r="320" spans="3:32" ht="17.25" customHeight="1">
      <c r="C320" s="3"/>
      <c r="D320" s="3"/>
      <c r="E320" s="3"/>
      <c r="F320" s="411" t="s">
        <v>661</v>
      </c>
      <c r="G320" s="411" t="s">
        <v>633</v>
      </c>
      <c r="H320" s="412" t="s">
        <v>1031</v>
      </c>
      <c r="I320" s="438" t="s">
        <v>1142</v>
      </c>
      <c r="J320" s="439">
        <v>45734</v>
      </c>
      <c r="K320" s="439">
        <v>45740</v>
      </c>
      <c r="L320" s="440"/>
      <c r="M320" s="441"/>
      <c r="N320" s="438"/>
      <c r="O320" s="465">
        <v>8800000</v>
      </c>
      <c r="P320" s="443">
        <v>0.88</v>
      </c>
      <c r="Q320" s="438"/>
      <c r="R320" s="444"/>
      <c r="S320" s="632">
        <v>7772600.0000000009</v>
      </c>
      <c r="T320" s="446"/>
      <c r="U320" s="438"/>
      <c r="V320" s="438"/>
      <c r="W320" s="438"/>
      <c r="X320" s="438"/>
      <c r="Y320" s="438"/>
      <c r="Z320" s="447">
        <v>1.0037</v>
      </c>
      <c r="AA320" s="541"/>
      <c r="AB320" s="542" t="s">
        <v>1305</v>
      </c>
      <c r="AC320" s="628">
        <v>7819996</v>
      </c>
      <c r="AD320" s="630">
        <f>S320-AC320</f>
        <v>-47395.999999999069</v>
      </c>
      <c r="AE320" s="3"/>
      <c r="AF320" s="395"/>
    </row>
    <row r="321" spans="3:33" ht="17.25" customHeight="1">
      <c r="C321" s="3"/>
      <c r="D321" s="3"/>
      <c r="E321" s="3"/>
      <c r="F321" s="171" t="s">
        <v>304</v>
      </c>
      <c r="G321" s="171" t="s">
        <v>633</v>
      </c>
      <c r="H321" s="412" t="s">
        <v>642</v>
      </c>
      <c r="I321" s="438" t="s">
        <v>1143</v>
      </c>
      <c r="J321" s="439">
        <v>45734</v>
      </c>
      <c r="K321" s="439">
        <v>45742</v>
      </c>
      <c r="L321" s="440"/>
      <c r="M321" s="441"/>
      <c r="N321" s="438"/>
      <c r="O321" s="675"/>
      <c r="P321" s="443">
        <v>0.88</v>
      </c>
      <c r="Q321" s="438"/>
      <c r="R321" s="444"/>
      <c r="S321" s="676">
        <f>9634600*1.1</f>
        <v>10598060</v>
      </c>
      <c r="T321" s="446"/>
      <c r="U321" s="438"/>
      <c r="V321" s="438"/>
      <c r="W321" s="438"/>
      <c r="X321" s="438"/>
      <c r="Y321" s="438"/>
      <c r="Z321" s="447">
        <v>1.0036</v>
      </c>
      <c r="AA321" s="541"/>
      <c r="AB321" s="542" t="s">
        <v>1310</v>
      </c>
      <c r="AC321" s="628">
        <v>10590589</v>
      </c>
      <c r="AD321" s="630">
        <f>S321-AC321</f>
        <v>7471</v>
      </c>
      <c r="AE321" s="3"/>
      <c r="AF321" s="395"/>
    </row>
    <row r="322" spans="3:33" ht="17.25" customHeight="1">
      <c r="C322" s="3"/>
      <c r="D322" s="3"/>
      <c r="E322" s="3"/>
      <c r="F322" s="411" t="s">
        <v>632</v>
      </c>
      <c r="G322" s="411" t="s">
        <v>633</v>
      </c>
      <c r="H322" s="412" t="s">
        <v>652</v>
      </c>
      <c r="I322" s="438" t="s">
        <v>1144</v>
      </c>
      <c r="J322" s="439">
        <v>45734</v>
      </c>
      <c r="K322" s="439">
        <v>45735</v>
      </c>
      <c r="L322" s="440"/>
      <c r="M322" s="441"/>
      <c r="N322" s="438"/>
      <c r="O322" s="465">
        <v>17600000</v>
      </c>
      <c r="P322" s="443">
        <v>0.88</v>
      </c>
      <c r="Q322" s="438"/>
      <c r="R322" s="444"/>
      <c r="S322" s="632">
        <v>15518800.000000002</v>
      </c>
      <c r="T322" s="446"/>
      <c r="U322" s="438"/>
      <c r="V322" s="438"/>
      <c r="W322" s="438"/>
      <c r="X322" s="438"/>
      <c r="Y322" s="438"/>
      <c r="Z322" s="447">
        <v>1.002</v>
      </c>
      <c r="AA322" s="541"/>
      <c r="AB322" s="542"/>
      <c r="AC322" s="628">
        <v>15037400</v>
      </c>
      <c r="AD322" s="630">
        <f>S322-AC322</f>
        <v>481400.00000000186</v>
      </c>
      <c r="AE322" s="3"/>
      <c r="AF322" s="649" t="s">
        <v>1232</v>
      </c>
      <c r="AG322" s="650" t="s">
        <v>1233</v>
      </c>
    </row>
    <row r="323" spans="3:33" ht="17.25" customHeight="1">
      <c r="C323" s="3"/>
      <c r="D323" s="3"/>
      <c r="E323" s="3"/>
      <c r="F323" s="171" t="s">
        <v>632</v>
      </c>
      <c r="G323" s="171" t="s">
        <v>633</v>
      </c>
      <c r="H323" s="412" t="s">
        <v>690</v>
      </c>
      <c r="I323" s="438" t="s">
        <v>1145</v>
      </c>
      <c r="J323" s="439">
        <v>45734</v>
      </c>
      <c r="K323" s="439">
        <v>45741</v>
      </c>
      <c r="L323" s="440"/>
      <c r="M323" s="441"/>
      <c r="N323" s="438"/>
      <c r="O323" s="442">
        <v>12000000</v>
      </c>
      <c r="P323" s="443">
        <v>0.88</v>
      </c>
      <c r="Q323" s="438"/>
      <c r="R323" s="444"/>
      <c r="S323" s="644">
        <f t="shared" si="36"/>
        <v>10597000</v>
      </c>
      <c r="T323" s="446"/>
      <c r="U323" s="438"/>
      <c r="V323" s="438"/>
      <c r="W323" s="438"/>
      <c r="X323" s="438"/>
      <c r="Y323" s="438"/>
      <c r="Z323" s="447">
        <v>1.0035000000000001</v>
      </c>
      <c r="AA323" s="541"/>
      <c r="AB323" s="542"/>
      <c r="AC323" s="628">
        <v>10582107</v>
      </c>
      <c r="AD323" s="630">
        <f>S323-AC323</f>
        <v>14893</v>
      </c>
      <c r="AE323" s="3"/>
      <c r="AF323" s="395"/>
    </row>
    <row r="324" spans="3:33" ht="17.25" customHeight="1">
      <c r="C324" s="3"/>
      <c r="D324" s="3"/>
      <c r="E324" s="3"/>
      <c r="F324" s="548" t="s">
        <v>761</v>
      </c>
      <c r="G324" s="545" t="s">
        <v>633</v>
      </c>
      <c r="H324" s="546" t="s">
        <v>1149</v>
      </c>
      <c r="I324" s="3" t="s">
        <v>1150</v>
      </c>
      <c r="J324" s="182">
        <v>45735</v>
      </c>
      <c r="K324" s="182">
        <v>45737</v>
      </c>
      <c r="L324" s="183"/>
      <c r="M324" s="172"/>
      <c r="N324" s="3"/>
      <c r="O324" s="389">
        <v>56170000</v>
      </c>
      <c r="P324" s="170">
        <v>0.88</v>
      </c>
      <c r="Q324" s="3"/>
      <c r="R324" s="331"/>
      <c r="S324" s="558">
        <f t="shared" ref="S324:S332" si="37">CEILING(Z324*P324*O324,100)</f>
        <v>49440500</v>
      </c>
      <c r="T324" s="332"/>
      <c r="U324" s="3"/>
      <c r="V324" s="3"/>
      <c r="W324" s="3"/>
      <c r="X324" s="3"/>
      <c r="Y324" s="3"/>
      <c r="Z324" s="186">
        <v>1.0002200000000001</v>
      </c>
      <c r="AA324" s="330"/>
      <c r="AB324" s="360"/>
      <c r="AC324" s="194"/>
      <c r="AD324" s="174"/>
      <c r="AE324" s="3"/>
    </row>
    <row r="325" spans="3:33" ht="17.25" customHeight="1">
      <c r="C325" s="3"/>
      <c r="D325" s="3"/>
      <c r="E325" s="3"/>
      <c r="F325" s="548" t="s">
        <v>761</v>
      </c>
      <c r="G325" s="545" t="s">
        <v>633</v>
      </c>
      <c r="H325" s="546" t="s">
        <v>1151</v>
      </c>
      <c r="I325" s="3" t="s">
        <v>1152</v>
      </c>
      <c r="J325" s="182">
        <v>45735</v>
      </c>
      <c r="K325" s="182">
        <v>45737</v>
      </c>
      <c r="L325" s="183"/>
      <c r="M325" s="172"/>
      <c r="N325" s="3"/>
      <c r="O325" s="389">
        <v>56930000</v>
      </c>
      <c r="P325" s="170">
        <v>0.88</v>
      </c>
      <c r="Q325" s="3"/>
      <c r="R325" s="331"/>
      <c r="S325" s="558">
        <f t="shared" si="37"/>
        <v>50110500</v>
      </c>
      <c r="T325" s="332"/>
      <c r="U325" s="3"/>
      <c r="V325" s="3"/>
      <c r="W325" s="3"/>
      <c r="X325" s="3"/>
      <c r="Y325" s="3"/>
      <c r="Z325" s="186">
        <v>1.00024</v>
      </c>
      <c r="AA325" s="330"/>
      <c r="AB325" s="360"/>
      <c r="AC325" s="194"/>
      <c r="AD325" s="174"/>
      <c r="AE325" s="3"/>
    </row>
    <row r="326" spans="3:33" ht="17.25" customHeight="1">
      <c r="C326" s="3"/>
      <c r="D326" s="3"/>
      <c r="E326" s="3"/>
      <c r="F326" s="545" t="s">
        <v>918</v>
      </c>
      <c r="G326" s="545" t="s">
        <v>633</v>
      </c>
      <c r="H326" s="546" t="s">
        <v>1154</v>
      </c>
      <c r="I326" s="547" t="s">
        <v>1153</v>
      </c>
      <c r="J326" s="549">
        <v>45735</v>
      </c>
      <c r="K326" s="549">
        <v>45737</v>
      </c>
      <c r="L326" s="550"/>
      <c r="M326" s="551"/>
      <c r="N326" s="547"/>
      <c r="O326" s="552">
        <v>9002941</v>
      </c>
      <c r="P326" s="553">
        <v>0.88</v>
      </c>
      <c r="Q326" s="547"/>
      <c r="R326" s="554"/>
      <c r="S326" s="642">
        <f t="shared" si="37"/>
        <v>7932900</v>
      </c>
      <c r="T326" s="555"/>
      <c r="U326" s="547"/>
      <c r="V326" s="547"/>
      <c r="W326" s="547"/>
      <c r="X326" s="547"/>
      <c r="Y326" s="547"/>
      <c r="Z326" s="556">
        <v>1.0013000000000001</v>
      </c>
      <c r="AA326" s="330"/>
      <c r="AB326" s="360"/>
      <c r="AC326" s="194"/>
      <c r="AD326" s="174"/>
      <c r="AE326" s="3"/>
    </row>
    <row r="327" spans="3:33" ht="17.25" customHeight="1">
      <c r="C327" s="3"/>
      <c r="D327" s="3"/>
      <c r="E327" s="3"/>
      <c r="F327" s="545" t="s">
        <v>918</v>
      </c>
      <c r="G327" s="545" t="s">
        <v>655</v>
      </c>
      <c r="H327" s="546" t="s">
        <v>1154</v>
      </c>
      <c r="I327" s="3" t="s">
        <v>1153</v>
      </c>
      <c r="J327" s="182">
        <v>45735</v>
      </c>
      <c r="K327" s="182">
        <v>45737</v>
      </c>
      <c r="L327" s="183"/>
      <c r="M327" s="172"/>
      <c r="N327" s="3"/>
      <c r="O327" s="389">
        <v>9002941</v>
      </c>
      <c r="P327" s="170">
        <v>0.88</v>
      </c>
      <c r="Q327" s="3"/>
      <c r="R327" s="331"/>
      <c r="S327" s="558">
        <f t="shared" si="37"/>
        <v>7944000</v>
      </c>
      <c r="T327" s="332"/>
      <c r="U327" s="3"/>
      <c r="V327" s="3"/>
      <c r="W327" s="3"/>
      <c r="X327" s="3"/>
      <c r="Y327" s="3"/>
      <c r="Z327" s="186">
        <v>1.0026999999999999</v>
      </c>
      <c r="AA327" s="330"/>
      <c r="AB327" s="360"/>
      <c r="AC327" s="394"/>
      <c r="AD327" s="174"/>
      <c r="AE327" s="3"/>
      <c r="AF327" s="395"/>
    </row>
    <row r="328" spans="3:33" ht="17.25" customHeight="1">
      <c r="C328" s="3"/>
      <c r="D328" s="3"/>
      <c r="E328" s="3"/>
      <c r="F328" s="545" t="s">
        <v>918</v>
      </c>
      <c r="G328" s="545" t="s">
        <v>633</v>
      </c>
      <c r="H328" s="546" t="s">
        <v>1155</v>
      </c>
      <c r="I328" s="3" t="s">
        <v>1156</v>
      </c>
      <c r="J328" s="182">
        <v>45735</v>
      </c>
      <c r="K328" s="182">
        <v>45736</v>
      </c>
      <c r="L328" s="183"/>
      <c r="M328" s="172"/>
      <c r="N328" s="3"/>
      <c r="O328" s="389">
        <v>78766000</v>
      </c>
      <c r="P328" s="170">
        <v>0.88</v>
      </c>
      <c r="Q328" s="3"/>
      <c r="R328" s="331"/>
      <c r="S328" s="558">
        <f t="shared" si="37"/>
        <v>69404200</v>
      </c>
      <c r="T328" s="332"/>
      <c r="U328" s="3"/>
      <c r="V328" s="3"/>
      <c r="W328" s="3"/>
      <c r="X328" s="3"/>
      <c r="Y328" s="3"/>
      <c r="Z328" s="186">
        <v>1.0013000000000001</v>
      </c>
      <c r="AA328" s="330"/>
      <c r="AB328" s="360"/>
      <c r="AC328" s="194"/>
      <c r="AD328" s="174"/>
      <c r="AE328" s="3"/>
    </row>
    <row r="329" spans="3:33" ht="18" customHeight="1">
      <c r="C329" s="3"/>
      <c r="D329" s="3"/>
      <c r="E329" s="3"/>
      <c r="F329" s="543" t="s">
        <v>761</v>
      </c>
      <c r="G329" s="543" t="s">
        <v>679</v>
      </c>
      <c r="H329" s="544" t="s">
        <v>1157</v>
      </c>
      <c r="I329" s="3" t="s">
        <v>1158</v>
      </c>
      <c r="J329" s="182">
        <v>45735</v>
      </c>
      <c r="K329" s="182">
        <v>45743</v>
      </c>
      <c r="L329" s="183"/>
      <c r="M329" s="172"/>
      <c r="N329" s="3"/>
      <c r="O329" s="389">
        <v>30282000</v>
      </c>
      <c r="P329" s="170">
        <v>0.86745000000000005</v>
      </c>
      <c r="Q329" s="3"/>
      <c r="R329" s="331"/>
      <c r="S329" s="359">
        <f t="shared" si="37"/>
        <v>26329600</v>
      </c>
      <c r="T329" s="332"/>
      <c r="U329" s="3"/>
      <c r="V329" s="3"/>
      <c r="W329" s="3"/>
      <c r="X329" s="3"/>
      <c r="Y329" s="3"/>
      <c r="Z329" s="186">
        <v>1.00234</v>
      </c>
      <c r="AA329" s="330"/>
      <c r="AB329" s="360"/>
      <c r="AC329" s="394"/>
      <c r="AD329" s="174"/>
      <c r="AE329" s="3"/>
      <c r="AF329" s="395"/>
    </row>
    <row r="330" spans="3:33" ht="18" customHeight="1">
      <c r="C330" s="3"/>
      <c r="D330" s="3"/>
      <c r="E330" s="3"/>
      <c r="F330" s="543" t="s">
        <v>761</v>
      </c>
      <c r="G330" s="543" t="s">
        <v>655</v>
      </c>
      <c r="H330" s="544" t="s">
        <v>1157</v>
      </c>
      <c r="I330" s="3" t="s">
        <v>1158</v>
      </c>
      <c r="J330" s="182">
        <v>45735</v>
      </c>
      <c r="K330" s="182">
        <v>45743</v>
      </c>
      <c r="L330" s="183"/>
      <c r="M330" s="172"/>
      <c r="N330" s="3"/>
      <c r="O330" s="389">
        <v>30282000</v>
      </c>
      <c r="P330" s="170">
        <v>0.86745000000000005</v>
      </c>
      <c r="Q330" s="3"/>
      <c r="R330" s="331"/>
      <c r="S330" s="359">
        <f t="shared" si="37"/>
        <v>26373200</v>
      </c>
      <c r="T330" s="332"/>
      <c r="U330" s="3"/>
      <c r="V330" s="3"/>
      <c r="W330" s="3"/>
      <c r="X330" s="3"/>
      <c r="Y330" s="3"/>
      <c r="Z330" s="186">
        <v>1.004</v>
      </c>
      <c r="AA330" s="330"/>
      <c r="AB330" s="360"/>
      <c r="AC330" s="394"/>
      <c r="AD330" s="174"/>
      <c r="AE330" s="3"/>
      <c r="AF330" s="395"/>
    </row>
    <row r="331" spans="3:33" ht="18" customHeight="1">
      <c r="C331" s="3"/>
      <c r="D331" s="3"/>
      <c r="E331" s="3"/>
      <c r="F331" s="543" t="s">
        <v>761</v>
      </c>
      <c r="G331" s="543" t="s">
        <v>679</v>
      </c>
      <c r="H331" s="544" t="s">
        <v>1159</v>
      </c>
      <c r="I331" s="3" t="s">
        <v>1160</v>
      </c>
      <c r="J331" s="182">
        <v>45741</v>
      </c>
      <c r="K331" s="182">
        <v>45743</v>
      </c>
      <c r="L331" s="183"/>
      <c r="M331" s="172"/>
      <c r="N331" s="3"/>
      <c r="O331" s="389">
        <v>11270000</v>
      </c>
      <c r="P331" s="170">
        <v>0.87744999999999995</v>
      </c>
      <c r="Q331" s="3"/>
      <c r="R331" s="331"/>
      <c r="S331" s="359">
        <f t="shared" si="37"/>
        <v>9911800</v>
      </c>
      <c r="T331" s="332"/>
      <c r="U331" s="3"/>
      <c r="V331" s="3"/>
      <c r="W331" s="3"/>
      <c r="X331" s="3"/>
      <c r="Y331" s="3"/>
      <c r="Z331" s="186">
        <v>1.00231</v>
      </c>
      <c r="AA331" s="330"/>
      <c r="AB331" s="360"/>
      <c r="AC331" s="394"/>
      <c r="AD331" s="174"/>
      <c r="AE331" s="3"/>
      <c r="AF331" s="395"/>
    </row>
    <row r="332" spans="3:33" ht="18" customHeight="1">
      <c r="C332" s="3"/>
      <c r="D332" s="3"/>
      <c r="E332" s="3"/>
      <c r="F332" s="543" t="s">
        <v>761</v>
      </c>
      <c r="G332" s="543" t="s">
        <v>655</v>
      </c>
      <c r="H332" s="544" t="s">
        <v>1159</v>
      </c>
      <c r="I332" s="3" t="s">
        <v>1160</v>
      </c>
      <c r="J332" s="182">
        <v>45741</v>
      </c>
      <c r="K332" s="182">
        <v>45743</v>
      </c>
      <c r="L332" s="183"/>
      <c r="M332" s="172"/>
      <c r="N332" s="3"/>
      <c r="O332" s="389">
        <v>11270000</v>
      </c>
      <c r="P332" s="170">
        <v>0.87744999999999995</v>
      </c>
      <c r="Q332" s="3"/>
      <c r="R332" s="331"/>
      <c r="S332" s="359">
        <f t="shared" si="37"/>
        <v>9928500</v>
      </c>
      <c r="T332" s="332"/>
      <c r="U332" s="3"/>
      <c r="V332" s="3"/>
      <c r="W332" s="3"/>
      <c r="X332" s="3"/>
      <c r="Y332" s="3"/>
      <c r="Z332" s="186">
        <v>1.004</v>
      </c>
      <c r="AA332" s="330"/>
      <c r="AB332" s="360"/>
      <c r="AC332" s="394"/>
      <c r="AD332" s="174"/>
      <c r="AE332" s="3"/>
      <c r="AF332" s="395"/>
    </row>
    <row r="333" spans="3:33" ht="18" customHeight="1">
      <c r="C333" s="3"/>
      <c r="D333" s="3"/>
      <c r="E333" s="3"/>
      <c r="F333" s="543"/>
      <c r="G333" s="543" t="s">
        <v>1164</v>
      </c>
      <c r="H333" s="544" t="s">
        <v>1165</v>
      </c>
      <c r="I333" s="3" t="s">
        <v>1163</v>
      </c>
      <c r="J333" s="182"/>
      <c r="K333" s="182">
        <v>45736</v>
      </c>
      <c r="L333" s="183"/>
      <c r="M333" s="172"/>
      <c r="N333" s="3"/>
      <c r="O333" s="389">
        <v>8800000</v>
      </c>
      <c r="P333" s="170"/>
      <c r="Q333" s="3"/>
      <c r="R333" s="331"/>
      <c r="S333" s="359"/>
      <c r="T333" s="332"/>
      <c r="U333" s="3"/>
      <c r="V333" s="3"/>
      <c r="W333" s="3"/>
      <c r="X333" s="3"/>
      <c r="Y333" s="3"/>
      <c r="Z333" s="186"/>
      <c r="AA333" s="330"/>
      <c r="AB333" s="360"/>
      <c r="AC333" s="394"/>
      <c r="AD333" s="174"/>
      <c r="AE333" s="3"/>
      <c r="AF333" s="395"/>
    </row>
    <row r="334" spans="3:33" ht="17.25" customHeight="1">
      <c r="C334" s="3"/>
      <c r="D334" s="3"/>
      <c r="E334" s="3"/>
      <c r="F334" s="399"/>
      <c r="G334" s="399" t="s">
        <v>1166</v>
      </c>
      <c r="H334" s="400" t="s">
        <v>1165</v>
      </c>
      <c r="I334" s="401" t="s">
        <v>1163</v>
      </c>
      <c r="J334" s="402"/>
      <c r="K334" s="402">
        <v>45736</v>
      </c>
      <c r="L334" s="403"/>
      <c r="M334" s="404"/>
      <c r="N334" s="401"/>
      <c r="O334" s="405">
        <v>7700000</v>
      </c>
      <c r="P334" s="406"/>
      <c r="Q334" s="401"/>
      <c r="R334" s="407"/>
      <c r="S334" s="653"/>
      <c r="T334" s="409"/>
      <c r="U334" s="401"/>
      <c r="V334" s="401"/>
      <c r="W334" s="401"/>
      <c r="X334" s="401"/>
      <c r="Y334" s="401"/>
      <c r="Z334" s="410"/>
      <c r="AA334" s="330"/>
      <c r="AB334" s="360"/>
      <c r="AC334" s="394"/>
      <c r="AD334" s="174"/>
      <c r="AE334" s="3"/>
      <c r="AF334" s="395"/>
    </row>
    <row r="335" spans="3:33" ht="17.25" customHeight="1">
      <c r="C335" s="3"/>
      <c r="D335" s="3"/>
      <c r="E335" s="3"/>
      <c r="F335" s="171" t="s">
        <v>304</v>
      </c>
      <c r="G335" s="411" t="s">
        <v>633</v>
      </c>
      <c r="H335" s="412" t="s">
        <v>642</v>
      </c>
      <c r="I335" s="438" t="s">
        <v>1161</v>
      </c>
      <c r="J335" s="439">
        <v>45735</v>
      </c>
      <c r="K335" s="439">
        <v>45743</v>
      </c>
      <c r="L335" s="440"/>
      <c r="M335" s="441"/>
      <c r="N335" s="438"/>
      <c r="O335" s="465">
        <v>12000000</v>
      </c>
      <c r="P335" s="443">
        <v>0.88</v>
      </c>
      <c r="Q335" s="438"/>
      <c r="R335" s="444"/>
      <c r="S335" s="632">
        <v>10595970</v>
      </c>
      <c r="T335" s="446"/>
      <c r="U335" s="438"/>
      <c r="V335" s="438"/>
      <c r="W335" s="438"/>
      <c r="X335" s="438"/>
      <c r="Y335" s="438"/>
      <c r="Z335" s="447">
        <v>1.0034000000000001</v>
      </c>
      <c r="AA335" s="541"/>
      <c r="AB335" s="542" t="s">
        <v>1309</v>
      </c>
      <c r="AC335" s="628">
        <v>10597299</v>
      </c>
      <c r="AD335" s="630">
        <f>S335-AC335</f>
        <v>-1329</v>
      </c>
      <c r="AE335" s="3"/>
      <c r="AF335" s="649" t="s">
        <v>1308</v>
      </c>
    </row>
    <row r="336" spans="3:33" ht="17.25" customHeight="1">
      <c r="C336" s="3"/>
      <c r="D336" s="3"/>
      <c r="E336" s="3"/>
      <c r="F336" s="171" t="s">
        <v>632</v>
      </c>
      <c r="G336" s="171" t="s">
        <v>633</v>
      </c>
      <c r="H336" s="180" t="s">
        <v>670</v>
      </c>
      <c r="I336" s="3" t="s">
        <v>1168</v>
      </c>
      <c r="J336" s="182">
        <v>45734</v>
      </c>
      <c r="K336" s="182">
        <v>45740</v>
      </c>
      <c r="L336" s="183"/>
      <c r="M336" s="172"/>
      <c r="N336" s="3"/>
      <c r="O336" s="396">
        <v>6160000</v>
      </c>
      <c r="P336" s="170">
        <v>0.88</v>
      </c>
      <c r="Q336" s="3"/>
      <c r="R336" s="331"/>
      <c r="S336" s="595">
        <f>4946700*1.1</f>
        <v>5441370</v>
      </c>
      <c r="T336" s="332"/>
      <c r="U336" s="3"/>
      <c r="V336" s="3"/>
      <c r="W336" s="3"/>
      <c r="X336" s="3"/>
      <c r="Y336" s="3"/>
      <c r="Z336" s="186">
        <v>1.0038</v>
      </c>
      <c r="AA336" s="330"/>
      <c r="AB336" s="360"/>
      <c r="AC336" s="394"/>
      <c r="AD336" s="174"/>
      <c r="AE336" s="3"/>
      <c r="AF336" s="395"/>
    </row>
    <row r="337" spans="3:32" ht="17.25" customHeight="1">
      <c r="C337" s="3"/>
      <c r="D337" s="3"/>
      <c r="E337" s="3"/>
      <c r="F337" s="411" t="s">
        <v>661</v>
      </c>
      <c r="G337" s="411" t="s">
        <v>633</v>
      </c>
      <c r="H337" s="412" t="s">
        <v>662</v>
      </c>
      <c r="I337" s="438" t="s">
        <v>1169</v>
      </c>
      <c r="J337" s="439">
        <v>45735</v>
      </c>
      <c r="K337" s="439">
        <v>45741</v>
      </c>
      <c r="L337" s="440"/>
      <c r="M337" s="441"/>
      <c r="N337" s="438"/>
      <c r="O337" s="442">
        <v>9600000</v>
      </c>
      <c r="P337" s="443">
        <v>0.88</v>
      </c>
      <c r="Q337" s="438"/>
      <c r="R337" s="444"/>
      <c r="S337" s="644">
        <f t="shared" ref="S337" si="38">CEILING(Z337*P337*O337,100)</f>
        <v>8477600</v>
      </c>
      <c r="T337" s="446"/>
      <c r="U337" s="438"/>
      <c r="V337" s="438"/>
      <c r="W337" s="438"/>
      <c r="X337" s="438"/>
      <c r="Y337" s="438"/>
      <c r="Z337" s="447">
        <v>1.0035000000000001</v>
      </c>
      <c r="AA337" s="330"/>
      <c r="AB337" s="360"/>
      <c r="AC337" s="394"/>
      <c r="AD337" s="174"/>
      <c r="AE337" s="3"/>
      <c r="AF337" s="395"/>
    </row>
    <row r="338" spans="3:32" ht="17.25" customHeight="1">
      <c r="C338" s="3"/>
      <c r="D338" s="3"/>
      <c r="E338" s="3"/>
      <c r="F338" s="679" t="s">
        <v>632</v>
      </c>
      <c r="G338" s="679" t="s">
        <v>633</v>
      </c>
      <c r="H338" s="680" t="s">
        <v>650</v>
      </c>
      <c r="I338" s="681" t="s">
        <v>1322</v>
      </c>
      <c r="J338" s="682">
        <v>45735</v>
      </c>
      <c r="K338" s="682">
        <v>45740</v>
      </c>
      <c r="L338" s="683"/>
      <c r="M338" s="684"/>
      <c r="N338" s="681"/>
      <c r="O338" s="685">
        <v>9000000</v>
      </c>
      <c r="P338" s="686">
        <v>0.88</v>
      </c>
      <c r="Q338" s="681"/>
      <c r="R338" s="687"/>
      <c r="S338" s="690">
        <f>O338*95%</f>
        <v>8550000</v>
      </c>
      <c r="T338" s="689"/>
      <c r="U338" s="681"/>
      <c r="V338" s="681"/>
      <c r="W338" s="681"/>
      <c r="X338" s="681"/>
      <c r="Y338" s="681"/>
      <c r="Z338" s="688" t="s">
        <v>651</v>
      </c>
      <c r="AA338" s="691"/>
      <c r="AB338" s="360"/>
      <c r="AC338" s="394"/>
      <c r="AD338" s="174"/>
      <c r="AE338" s="3"/>
      <c r="AF338" s="395"/>
    </row>
    <row r="339" spans="3:32" ht="17.25" customHeight="1">
      <c r="C339" s="3"/>
      <c r="D339" s="3"/>
      <c r="E339" s="3"/>
      <c r="F339" s="171" t="s">
        <v>632</v>
      </c>
      <c r="G339" s="171" t="s">
        <v>121</v>
      </c>
      <c r="H339" s="180" t="s">
        <v>694</v>
      </c>
      <c r="I339" s="3" t="s">
        <v>1170</v>
      </c>
      <c r="J339" s="182">
        <v>45735</v>
      </c>
      <c r="K339" s="182">
        <v>45742</v>
      </c>
      <c r="L339" s="183"/>
      <c r="M339" s="172"/>
      <c r="N339" s="3"/>
      <c r="O339" s="396">
        <v>4000000</v>
      </c>
      <c r="P339" s="170">
        <v>0.88</v>
      </c>
      <c r="Q339" s="3"/>
      <c r="R339" s="331"/>
      <c r="S339" s="578">
        <v>3523960.0000000005</v>
      </c>
      <c r="T339" s="332"/>
      <c r="U339" s="3"/>
      <c r="V339" s="3"/>
      <c r="W339" s="3"/>
      <c r="X339" s="3"/>
      <c r="Y339" s="3"/>
      <c r="Z339" s="186">
        <v>1.0011300000000001</v>
      </c>
      <c r="AA339" s="330"/>
      <c r="AB339" s="360"/>
      <c r="AC339" s="394"/>
      <c r="AD339" s="174"/>
      <c r="AE339" s="3"/>
      <c r="AF339" s="395"/>
    </row>
    <row r="340" spans="3:32" ht="17.25" customHeight="1">
      <c r="C340" s="3"/>
      <c r="D340" s="3"/>
      <c r="E340" s="3"/>
      <c r="F340" s="171" t="s">
        <v>632</v>
      </c>
      <c r="G340" s="171" t="s">
        <v>121</v>
      </c>
      <c r="H340" s="180" t="s">
        <v>1038</v>
      </c>
      <c r="I340" s="3" t="s">
        <v>1171</v>
      </c>
      <c r="J340" s="182">
        <v>45735</v>
      </c>
      <c r="K340" s="182">
        <v>45737</v>
      </c>
      <c r="L340" s="183"/>
      <c r="M340" s="172"/>
      <c r="N340" s="3"/>
      <c r="O340" s="389">
        <v>4000000</v>
      </c>
      <c r="P340" s="170">
        <v>0.88</v>
      </c>
      <c r="Q340" s="3"/>
      <c r="R340" s="331"/>
      <c r="S340" s="558">
        <f>CEILING(Z340*P340*O340,100)</f>
        <v>3524000</v>
      </c>
      <c r="T340" s="332"/>
      <c r="U340" s="3"/>
      <c r="V340" s="3"/>
      <c r="W340" s="3"/>
      <c r="X340" s="3"/>
      <c r="Y340" s="3"/>
      <c r="Z340" s="186">
        <v>1.00112</v>
      </c>
      <c r="AA340" s="330"/>
      <c r="AB340" s="360"/>
      <c r="AC340" s="394"/>
      <c r="AD340" s="174"/>
      <c r="AE340" s="3"/>
      <c r="AF340" s="395"/>
    </row>
    <row r="341" spans="3:32" ht="17.25" customHeight="1">
      <c r="C341" s="3"/>
      <c r="D341" s="3"/>
      <c r="E341" s="3"/>
      <c r="F341" s="171" t="s">
        <v>632</v>
      </c>
      <c r="G341" s="171" t="s">
        <v>633</v>
      </c>
      <c r="H341" s="180" t="s">
        <v>932</v>
      </c>
      <c r="I341" s="3" t="s">
        <v>1172</v>
      </c>
      <c r="J341" s="182">
        <v>45735</v>
      </c>
      <c r="K341" s="182">
        <v>45737</v>
      </c>
      <c r="L341" s="183"/>
      <c r="M341" s="172"/>
      <c r="N341" s="3"/>
      <c r="O341" s="396">
        <v>9900000</v>
      </c>
      <c r="P341" s="170">
        <v>0.88</v>
      </c>
      <c r="Q341" s="3"/>
      <c r="R341" s="331"/>
      <c r="S341" s="578">
        <v>8744230</v>
      </c>
      <c r="T341" s="332"/>
      <c r="U341" s="3"/>
      <c r="V341" s="3"/>
      <c r="W341" s="3"/>
      <c r="X341" s="3"/>
      <c r="Y341" s="3"/>
      <c r="Z341" s="186">
        <v>1.0037</v>
      </c>
      <c r="AA341" s="330"/>
      <c r="AB341" s="360"/>
      <c r="AC341" s="394"/>
      <c r="AD341" s="174"/>
      <c r="AE341" s="3"/>
      <c r="AF341" s="395"/>
    </row>
    <row r="342" spans="3:32" ht="17.25" customHeight="1">
      <c r="C342" s="3"/>
      <c r="D342" s="3"/>
      <c r="E342" s="3"/>
      <c r="F342" s="411" t="s">
        <v>632</v>
      </c>
      <c r="G342" s="411" t="s">
        <v>633</v>
      </c>
      <c r="H342" s="412" t="s">
        <v>809</v>
      </c>
      <c r="I342" s="438" t="s">
        <v>1173</v>
      </c>
      <c r="J342" s="439">
        <v>45735</v>
      </c>
      <c r="K342" s="439">
        <v>45741</v>
      </c>
      <c r="L342" s="440"/>
      <c r="M342" s="441"/>
      <c r="N342" s="438"/>
      <c r="O342" s="442">
        <v>12500000</v>
      </c>
      <c r="P342" s="443">
        <v>0.88</v>
      </c>
      <c r="Q342" s="438"/>
      <c r="R342" s="444"/>
      <c r="S342" s="644">
        <f t="shared" ref="S342" si="39">CEILING(Z342*P342*O342,100)</f>
        <v>11037400</v>
      </c>
      <c r="T342" s="446"/>
      <c r="U342" s="438"/>
      <c r="V342" s="438"/>
      <c r="W342" s="438"/>
      <c r="X342" s="438"/>
      <c r="Y342" s="438"/>
      <c r="Z342" s="447">
        <v>1.0034000000000001</v>
      </c>
      <c r="AA342" s="541"/>
      <c r="AB342" s="542" t="s">
        <v>1312</v>
      </c>
      <c r="AC342" s="628">
        <v>11034196</v>
      </c>
      <c r="AD342" s="630">
        <f>S342-AC342</f>
        <v>3204</v>
      </c>
      <c r="AE342" s="3"/>
      <c r="AF342" s="649" t="s">
        <v>1308</v>
      </c>
    </row>
    <row r="343" spans="3:32" ht="17.25" customHeight="1">
      <c r="C343" s="3"/>
      <c r="D343" s="3"/>
      <c r="E343" s="3"/>
      <c r="F343" s="411" t="s">
        <v>632</v>
      </c>
      <c r="G343" s="411" t="s">
        <v>633</v>
      </c>
      <c r="H343" s="412" t="s">
        <v>790</v>
      </c>
      <c r="I343" s="438" t="s">
        <v>1174</v>
      </c>
      <c r="J343" s="439">
        <v>45737</v>
      </c>
      <c r="K343" s="439">
        <v>45744</v>
      </c>
      <c r="L343" s="440"/>
      <c r="M343" s="441"/>
      <c r="N343" s="438"/>
      <c r="O343" s="442">
        <v>3000000</v>
      </c>
      <c r="P343" s="443">
        <v>0.88</v>
      </c>
      <c r="Q343" s="438"/>
      <c r="R343" s="444"/>
      <c r="S343" s="644">
        <f>CEILING(Z343*P343*O343,100)</f>
        <v>2650100</v>
      </c>
      <c r="T343" s="446"/>
      <c r="U343" s="438"/>
      <c r="V343" s="438"/>
      <c r="W343" s="438"/>
      <c r="X343" s="438"/>
      <c r="Y343" s="438"/>
      <c r="Z343" s="447">
        <v>1.0038</v>
      </c>
      <c r="AA343" s="330"/>
      <c r="AB343" s="542" t="s">
        <v>1471</v>
      </c>
      <c r="AC343" s="394"/>
      <c r="AD343" s="174"/>
      <c r="AE343" s="3"/>
      <c r="AF343" s="395"/>
    </row>
    <row r="344" spans="3:32" ht="17.25" customHeight="1">
      <c r="C344" s="3"/>
      <c r="D344" s="3"/>
      <c r="E344" s="3"/>
      <c r="F344" s="171" t="s">
        <v>632</v>
      </c>
      <c r="G344" s="171" t="s">
        <v>633</v>
      </c>
      <c r="H344" s="180" t="s">
        <v>650</v>
      </c>
      <c r="I344" s="3" t="s">
        <v>1175</v>
      </c>
      <c r="J344" s="182">
        <v>45736</v>
      </c>
      <c r="K344" s="182">
        <v>45742</v>
      </c>
      <c r="L344" s="183"/>
      <c r="M344" s="172"/>
      <c r="N344" s="3"/>
      <c r="O344" s="389">
        <v>3290000</v>
      </c>
      <c r="P344" s="170">
        <v>0.95</v>
      </c>
      <c r="Q344" s="3"/>
      <c r="R344" s="331"/>
      <c r="S344" s="359" t="s">
        <v>651</v>
      </c>
      <c r="T344" s="332"/>
      <c r="U344" s="3"/>
      <c r="V344" s="3"/>
      <c r="W344" s="3"/>
      <c r="X344" s="3"/>
      <c r="Y344" s="3"/>
      <c r="Z344" s="186"/>
      <c r="AA344" s="330"/>
      <c r="AB344" s="360"/>
      <c r="AC344" s="394"/>
      <c r="AD344" s="174"/>
      <c r="AE344" s="3"/>
      <c r="AF344" s="395"/>
    </row>
    <row r="345" spans="3:32" ht="17.25" customHeight="1">
      <c r="C345" s="3"/>
      <c r="D345" s="3"/>
      <c r="E345" s="3"/>
      <c r="F345" s="171" t="s">
        <v>632</v>
      </c>
      <c r="G345" s="171" t="s">
        <v>633</v>
      </c>
      <c r="H345" s="180" t="s">
        <v>729</v>
      </c>
      <c r="I345" s="3" t="s">
        <v>1176</v>
      </c>
      <c r="J345" s="182">
        <v>45736</v>
      </c>
      <c r="K345" s="182">
        <v>45744</v>
      </c>
      <c r="L345" s="183"/>
      <c r="M345" s="172"/>
      <c r="N345" s="3"/>
      <c r="O345" s="396">
        <v>6160000</v>
      </c>
      <c r="P345" s="170">
        <v>0.88</v>
      </c>
      <c r="Q345" s="3"/>
      <c r="R345" s="331"/>
      <c r="S345" s="578">
        <v>5441370</v>
      </c>
      <c r="T345" s="332"/>
      <c r="U345" s="3"/>
      <c r="V345" s="3"/>
      <c r="W345" s="3"/>
      <c r="X345" s="3"/>
      <c r="Y345" s="3"/>
      <c r="Z345" s="186">
        <v>1.0038</v>
      </c>
      <c r="AA345" s="330"/>
      <c r="AB345" s="360"/>
      <c r="AC345" s="394"/>
      <c r="AD345" s="174"/>
      <c r="AE345" s="3"/>
      <c r="AF345" s="395"/>
    </row>
    <row r="346" spans="3:32" ht="17.25" customHeight="1">
      <c r="C346" s="3"/>
      <c r="D346" s="3"/>
      <c r="E346" s="3"/>
      <c r="F346" s="171" t="s">
        <v>304</v>
      </c>
      <c r="G346" s="171" t="s">
        <v>633</v>
      </c>
      <c r="H346" s="180" t="s">
        <v>642</v>
      </c>
      <c r="I346" s="3" t="s">
        <v>1177</v>
      </c>
      <c r="J346" s="182">
        <v>45736</v>
      </c>
      <c r="K346" s="182">
        <v>45744</v>
      </c>
      <c r="L346" s="183"/>
      <c r="M346" s="172"/>
      <c r="N346" s="3"/>
      <c r="O346" s="396">
        <v>14400000</v>
      </c>
      <c r="P346" s="170">
        <v>0.88</v>
      </c>
      <c r="Q346" s="3"/>
      <c r="R346" s="331"/>
      <c r="S346" s="578">
        <f t="shared" ref="S346:S351" si="40">CEILING(Z346*P346*O346,100)</f>
        <v>12715100</v>
      </c>
      <c r="T346" s="332"/>
      <c r="U346" s="3"/>
      <c r="V346" s="3"/>
      <c r="W346" s="3"/>
      <c r="X346" s="3"/>
      <c r="Y346" s="3"/>
      <c r="Z346" s="186">
        <v>1.0034000000000001</v>
      </c>
      <c r="AA346" s="330"/>
      <c r="AB346" s="360"/>
      <c r="AC346" s="394"/>
      <c r="AD346" s="174"/>
      <c r="AE346" s="3"/>
      <c r="AF346" s="395"/>
    </row>
    <row r="347" spans="3:32" ht="17.25" customHeight="1">
      <c r="C347" s="3"/>
      <c r="D347" s="3"/>
      <c r="E347" s="3"/>
      <c r="F347" s="171" t="s">
        <v>304</v>
      </c>
      <c r="G347" s="171" t="s">
        <v>633</v>
      </c>
      <c r="H347" s="180" t="s">
        <v>642</v>
      </c>
      <c r="I347" s="3" t="s">
        <v>1178</v>
      </c>
      <c r="J347" s="182">
        <v>45736</v>
      </c>
      <c r="K347" s="182">
        <v>45744</v>
      </c>
      <c r="L347" s="183"/>
      <c r="M347" s="172"/>
      <c r="N347" s="3"/>
      <c r="O347" s="396">
        <v>13200000</v>
      </c>
      <c r="P347" s="170">
        <v>0.88</v>
      </c>
      <c r="Q347" s="3"/>
      <c r="R347" s="331"/>
      <c r="S347" s="578">
        <f t="shared" si="40"/>
        <v>11655500</v>
      </c>
      <c r="T347" s="332"/>
      <c r="U347" s="3"/>
      <c r="V347" s="3"/>
      <c r="W347" s="3"/>
      <c r="X347" s="3"/>
      <c r="Y347" s="3"/>
      <c r="Z347" s="186">
        <v>1.0034000000000001</v>
      </c>
      <c r="AA347" s="330"/>
      <c r="AB347" s="360"/>
      <c r="AC347" s="394"/>
      <c r="AD347" s="174"/>
      <c r="AE347" s="3"/>
      <c r="AF347" s="395"/>
    </row>
    <row r="348" spans="3:32" ht="17.25" customHeight="1">
      <c r="C348" s="3"/>
      <c r="D348" s="3"/>
      <c r="E348" s="3"/>
      <c r="F348" s="171" t="s">
        <v>304</v>
      </c>
      <c r="G348" s="171" t="s">
        <v>633</v>
      </c>
      <c r="H348" s="180" t="s">
        <v>642</v>
      </c>
      <c r="I348" s="3" t="s">
        <v>1179</v>
      </c>
      <c r="J348" s="182">
        <v>45737</v>
      </c>
      <c r="K348" s="182">
        <v>45747</v>
      </c>
      <c r="L348" s="183"/>
      <c r="M348" s="172"/>
      <c r="N348" s="3"/>
      <c r="O348" s="396">
        <v>9900000</v>
      </c>
      <c r="P348" s="170">
        <v>0.88</v>
      </c>
      <c r="Q348" s="3"/>
      <c r="R348" s="331"/>
      <c r="S348" s="578">
        <f t="shared" si="40"/>
        <v>8741700</v>
      </c>
      <c r="T348" s="332"/>
      <c r="U348" s="3"/>
      <c r="V348" s="3"/>
      <c r="W348" s="3"/>
      <c r="X348" s="3"/>
      <c r="Y348" s="3"/>
      <c r="Z348" s="186">
        <v>1.0034000000000001</v>
      </c>
      <c r="AA348" s="330"/>
      <c r="AB348" s="360"/>
      <c r="AC348" s="394"/>
      <c r="AD348" s="174"/>
      <c r="AE348" s="3"/>
      <c r="AF348" s="395"/>
    </row>
    <row r="349" spans="3:32" ht="17.25" customHeight="1">
      <c r="C349" s="3"/>
      <c r="D349" s="3"/>
      <c r="E349" s="3"/>
      <c r="F349" s="171" t="s">
        <v>304</v>
      </c>
      <c r="G349" s="171" t="s">
        <v>633</v>
      </c>
      <c r="H349" s="180" t="s">
        <v>642</v>
      </c>
      <c r="I349" s="3" t="s">
        <v>1180</v>
      </c>
      <c r="J349" s="182">
        <v>45737</v>
      </c>
      <c r="K349" s="182">
        <v>45747</v>
      </c>
      <c r="L349" s="183"/>
      <c r="M349" s="172"/>
      <c r="N349" s="3"/>
      <c r="O349" s="396">
        <v>13200000</v>
      </c>
      <c r="P349" s="170">
        <v>0.88</v>
      </c>
      <c r="Q349" s="3"/>
      <c r="R349" s="331"/>
      <c r="S349" s="578">
        <f t="shared" si="40"/>
        <v>11655500</v>
      </c>
      <c r="T349" s="332"/>
      <c r="U349" s="3"/>
      <c r="V349" s="3"/>
      <c r="W349" s="3"/>
      <c r="X349" s="3"/>
      <c r="Y349" s="3"/>
      <c r="Z349" s="186">
        <v>1.0034000000000001</v>
      </c>
      <c r="AA349" s="330"/>
      <c r="AB349" s="360"/>
      <c r="AC349" s="394"/>
      <c r="AD349" s="174"/>
      <c r="AE349" s="3"/>
      <c r="AF349" s="395"/>
    </row>
    <row r="350" spans="3:32" ht="17.25" customHeight="1">
      <c r="C350" s="3"/>
      <c r="D350" s="3"/>
      <c r="E350" s="3"/>
      <c r="F350" s="411" t="s">
        <v>304</v>
      </c>
      <c r="G350" s="411" t="s">
        <v>121</v>
      </c>
      <c r="H350" s="412" t="s">
        <v>1182</v>
      </c>
      <c r="I350" s="438" t="s">
        <v>1181</v>
      </c>
      <c r="J350" s="439">
        <v>45736</v>
      </c>
      <c r="K350" s="439">
        <v>45743</v>
      </c>
      <c r="L350" s="440"/>
      <c r="M350" s="441"/>
      <c r="N350" s="438"/>
      <c r="O350" s="442">
        <v>9000000</v>
      </c>
      <c r="P350" s="443">
        <v>0.88</v>
      </c>
      <c r="Q350" s="438"/>
      <c r="R350" s="444"/>
      <c r="S350" s="644">
        <f t="shared" si="40"/>
        <v>7929600</v>
      </c>
      <c r="T350" s="446"/>
      <c r="U350" s="438"/>
      <c r="V350" s="438"/>
      <c r="W350" s="438"/>
      <c r="X350" s="438"/>
      <c r="Y350" s="438"/>
      <c r="Z350" s="447">
        <v>1.0012000000000001</v>
      </c>
      <c r="AA350" s="330"/>
      <c r="AB350" s="360"/>
      <c r="AC350" s="394"/>
      <c r="AD350" s="174"/>
      <c r="AE350" s="3"/>
      <c r="AF350" s="395"/>
    </row>
    <row r="351" spans="3:32" ht="17.25" customHeight="1">
      <c r="C351" s="3"/>
      <c r="D351" s="3"/>
      <c r="E351" s="3"/>
      <c r="F351" s="411" t="s">
        <v>632</v>
      </c>
      <c r="G351" s="411" t="s">
        <v>633</v>
      </c>
      <c r="H351" s="412" t="s">
        <v>790</v>
      </c>
      <c r="I351" s="438" t="s">
        <v>1183</v>
      </c>
      <c r="J351" s="439">
        <v>45736</v>
      </c>
      <c r="K351" s="439">
        <v>45743</v>
      </c>
      <c r="L351" s="440"/>
      <c r="M351" s="441"/>
      <c r="N351" s="438"/>
      <c r="O351" s="442">
        <v>9000000</v>
      </c>
      <c r="P351" s="443">
        <v>0.88</v>
      </c>
      <c r="Q351" s="438"/>
      <c r="R351" s="444"/>
      <c r="S351" s="644">
        <f t="shared" si="40"/>
        <v>7949400</v>
      </c>
      <c r="T351" s="446"/>
      <c r="U351" s="438"/>
      <c r="V351" s="438"/>
      <c r="W351" s="438"/>
      <c r="X351" s="438"/>
      <c r="Y351" s="438"/>
      <c r="Z351" s="447">
        <v>1.0037</v>
      </c>
      <c r="AA351" s="330"/>
      <c r="AB351" s="360"/>
      <c r="AC351" s="394"/>
      <c r="AD351" s="174" t="s">
        <v>1301</v>
      </c>
      <c r="AE351" s="3" t="s">
        <v>1303</v>
      </c>
      <c r="AF351" s="395"/>
    </row>
    <row r="352" spans="3:32" ht="17.25" customHeight="1">
      <c r="C352" s="3"/>
      <c r="D352" s="3"/>
      <c r="E352" s="3"/>
      <c r="F352" s="399" t="s">
        <v>632</v>
      </c>
      <c r="G352" s="399" t="s">
        <v>633</v>
      </c>
      <c r="H352" s="400" t="s">
        <v>650</v>
      </c>
      <c r="I352" s="401" t="s">
        <v>1184</v>
      </c>
      <c r="J352" s="402">
        <v>45737</v>
      </c>
      <c r="K352" s="402">
        <v>45744</v>
      </c>
      <c r="L352" s="403"/>
      <c r="M352" s="404"/>
      <c r="N352" s="401"/>
      <c r="O352" s="405">
        <v>14400000</v>
      </c>
      <c r="P352" s="406">
        <v>0.95</v>
      </c>
      <c r="Q352" s="401"/>
      <c r="R352" s="407"/>
      <c r="S352" s="454">
        <v>13680000</v>
      </c>
      <c r="T352" s="409"/>
      <c r="U352" s="401"/>
      <c r="V352" s="401"/>
      <c r="W352" s="401"/>
      <c r="X352" s="401"/>
      <c r="Y352" s="401"/>
      <c r="Z352" s="410"/>
      <c r="AA352" s="330"/>
      <c r="AB352" s="360"/>
      <c r="AC352" s="394"/>
      <c r="AD352" s="174"/>
      <c r="AE352" s="3"/>
      <c r="AF352" s="395"/>
    </row>
    <row r="353" spans="3:32" ht="17.25" customHeight="1">
      <c r="C353" s="3"/>
      <c r="D353" s="3"/>
      <c r="E353" s="3"/>
      <c r="F353" s="171" t="s">
        <v>632</v>
      </c>
      <c r="G353" s="171" t="s">
        <v>633</v>
      </c>
      <c r="H353" s="180" t="s">
        <v>650</v>
      </c>
      <c r="I353" s="3" t="s">
        <v>1185</v>
      </c>
      <c r="J353" s="182">
        <v>45737</v>
      </c>
      <c r="K353" s="182">
        <v>45744</v>
      </c>
      <c r="L353" s="183"/>
      <c r="M353" s="172"/>
      <c r="N353" s="3"/>
      <c r="O353" s="396">
        <v>3600000</v>
      </c>
      <c r="P353" s="170">
        <v>0.95</v>
      </c>
      <c r="Q353" s="3"/>
      <c r="R353" s="331"/>
      <c r="S353" s="359" t="s">
        <v>651</v>
      </c>
      <c r="T353" s="332"/>
      <c r="U353" s="3"/>
      <c r="V353" s="3"/>
      <c r="W353" s="3"/>
      <c r="X353" s="3"/>
      <c r="Y353" s="3"/>
      <c r="Z353" s="186"/>
      <c r="AA353" s="330"/>
      <c r="AB353" s="360"/>
      <c r="AC353" s="394"/>
      <c r="AD353" s="174"/>
      <c r="AE353" s="3"/>
      <c r="AF353" s="395"/>
    </row>
    <row r="354" spans="3:32" ht="17.25" customHeight="1">
      <c r="C354" s="3"/>
      <c r="D354" s="3"/>
      <c r="E354" s="3"/>
      <c r="F354" s="548" t="s">
        <v>761</v>
      </c>
      <c r="G354" s="545" t="s">
        <v>679</v>
      </c>
      <c r="H354" s="546" t="s">
        <v>1186</v>
      </c>
      <c r="I354" s="3" t="s">
        <v>1187</v>
      </c>
      <c r="J354" s="655">
        <v>45741</v>
      </c>
      <c r="K354" s="655">
        <v>45747</v>
      </c>
      <c r="L354" s="183"/>
      <c r="M354" s="172"/>
      <c r="N354" s="3"/>
      <c r="O354" s="389">
        <v>116763900</v>
      </c>
      <c r="P354" s="170">
        <v>0.87744999999999995</v>
      </c>
      <c r="Q354" s="3"/>
      <c r="R354" s="331"/>
      <c r="S354" s="558">
        <f t="shared" ref="S354:S372" si="41">CEILING(Z354*P354*O354,100)</f>
        <v>102709500</v>
      </c>
      <c r="T354" s="332"/>
      <c r="U354" s="3"/>
      <c r="V354" s="3"/>
      <c r="W354" s="3"/>
      <c r="X354" s="3"/>
      <c r="Y354" s="3"/>
      <c r="Z354" s="186">
        <v>1.0024883458397</v>
      </c>
      <c r="AA354" s="330"/>
      <c r="AB354" s="360"/>
      <c r="AC354" s="394"/>
      <c r="AD354" s="174"/>
      <c r="AE354" s="3"/>
      <c r="AF354" s="395"/>
    </row>
    <row r="355" spans="3:32" ht="17.25" customHeight="1">
      <c r="C355" s="3"/>
      <c r="D355" s="3"/>
      <c r="E355" s="3"/>
      <c r="F355" s="548" t="s">
        <v>761</v>
      </c>
      <c r="G355" s="545" t="s">
        <v>679</v>
      </c>
      <c r="H355" s="546" t="s">
        <v>1188</v>
      </c>
      <c r="I355" s="3" t="s">
        <v>1189</v>
      </c>
      <c r="J355" s="182">
        <v>45741</v>
      </c>
      <c r="K355" s="182">
        <v>45743</v>
      </c>
      <c r="L355" s="183"/>
      <c r="M355" s="172"/>
      <c r="N355" s="3"/>
      <c r="O355" s="389">
        <v>79552000</v>
      </c>
      <c r="P355" s="170">
        <v>0.88</v>
      </c>
      <c r="Q355" s="3"/>
      <c r="R355" s="331"/>
      <c r="S355" s="558">
        <f t="shared" si="41"/>
        <v>70321400</v>
      </c>
      <c r="T355" s="332"/>
      <c r="U355" s="3"/>
      <c r="V355" s="3"/>
      <c r="W355" s="3"/>
      <c r="X355" s="3"/>
      <c r="Y355" s="3"/>
      <c r="Z355" s="186">
        <v>1.00450767771932</v>
      </c>
      <c r="AA355" s="330"/>
      <c r="AB355" s="360"/>
      <c r="AC355" s="194"/>
      <c r="AD355" s="174"/>
      <c r="AE355" s="3"/>
    </row>
    <row r="356" spans="3:32" ht="17.25" customHeight="1">
      <c r="C356" s="3"/>
      <c r="D356" s="3"/>
      <c r="E356" s="3"/>
      <c r="F356" s="548" t="s">
        <v>761</v>
      </c>
      <c r="G356" s="545" t="s">
        <v>679</v>
      </c>
      <c r="H356" s="546" t="s">
        <v>1190</v>
      </c>
      <c r="I356" s="3" t="s">
        <v>1191</v>
      </c>
      <c r="J356" s="182">
        <v>45741</v>
      </c>
      <c r="K356" s="182">
        <v>45743</v>
      </c>
      <c r="L356" s="183"/>
      <c r="M356" s="172"/>
      <c r="N356" s="3"/>
      <c r="O356" s="389">
        <v>84590000</v>
      </c>
      <c r="P356" s="170">
        <v>0.88</v>
      </c>
      <c r="Q356" s="3"/>
      <c r="R356" s="331"/>
      <c r="S356" s="558">
        <f t="shared" si="41"/>
        <v>74753800</v>
      </c>
      <c r="T356" s="332"/>
      <c r="U356" s="3"/>
      <c r="V356" s="3"/>
      <c r="W356" s="3"/>
      <c r="X356" s="3"/>
      <c r="Y356" s="3"/>
      <c r="Z356" s="186">
        <v>1.0042253651894033</v>
      </c>
      <c r="AA356" s="330"/>
      <c r="AB356" s="360"/>
      <c r="AC356" s="194"/>
      <c r="AD356" s="174"/>
      <c r="AE356" s="3"/>
    </row>
    <row r="357" spans="3:32" ht="17.25" customHeight="1">
      <c r="C357" s="3"/>
      <c r="D357" s="3"/>
      <c r="E357" s="3"/>
      <c r="F357" s="548" t="s">
        <v>761</v>
      </c>
      <c r="G357" s="545" t="s">
        <v>679</v>
      </c>
      <c r="H357" s="546" t="s">
        <v>1192</v>
      </c>
      <c r="I357" s="3" t="s">
        <v>1193</v>
      </c>
      <c r="J357" s="182">
        <v>45741</v>
      </c>
      <c r="K357" s="182">
        <v>45743</v>
      </c>
      <c r="L357" s="183"/>
      <c r="M357" s="172"/>
      <c r="N357" s="3"/>
      <c r="O357" s="389">
        <v>77594000</v>
      </c>
      <c r="P357" s="170">
        <v>0.88</v>
      </c>
      <c r="Q357" s="3"/>
      <c r="R357" s="331"/>
      <c r="S357" s="558">
        <f t="shared" si="41"/>
        <v>68346800</v>
      </c>
      <c r="T357" s="332"/>
      <c r="U357" s="3"/>
      <c r="V357" s="3"/>
      <c r="W357" s="3"/>
      <c r="X357" s="3"/>
      <c r="Y357" s="3"/>
      <c r="Z357" s="186">
        <v>1.0009378581433848</v>
      </c>
      <c r="AA357" s="330"/>
      <c r="AB357" s="360"/>
      <c r="AC357" s="194"/>
      <c r="AD357" s="174"/>
      <c r="AE357" s="3"/>
    </row>
    <row r="358" spans="3:32" ht="17.25" customHeight="1">
      <c r="C358" s="3"/>
      <c r="D358" s="3"/>
      <c r="E358" s="3"/>
      <c r="F358" s="548" t="s">
        <v>761</v>
      </c>
      <c r="G358" s="545" t="s">
        <v>679</v>
      </c>
      <c r="H358" s="546" t="s">
        <v>1194</v>
      </c>
      <c r="I358" s="3" t="s">
        <v>1195</v>
      </c>
      <c r="J358" s="182">
        <v>45741</v>
      </c>
      <c r="K358" s="182">
        <v>45743</v>
      </c>
      <c r="L358" s="183"/>
      <c r="M358" s="172"/>
      <c r="N358" s="3"/>
      <c r="O358" s="389">
        <v>72138000</v>
      </c>
      <c r="P358" s="170">
        <v>0.88</v>
      </c>
      <c r="Q358" s="3"/>
      <c r="R358" s="331"/>
      <c r="S358" s="558">
        <f t="shared" si="41"/>
        <v>63424500</v>
      </c>
      <c r="T358" s="332"/>
      <c r="U358" s="3"/>
      <c r="V358" s="3"/>
      <c r="W358" s="3"/>
      <c r="X358" s="3"/>
      <c r="Y358" s="3"/>
      <c r="Z358" s="186">
        <v>0.99910277003273096</v>
      </c>
      <c r="AA358" s="330"/>
      <c r="AB358" s="360"/>
      <c r="AC358" s="669"/>
      <c r="AD358" s="174"/>
      <c r="AE358" s="3"/>
    </row>
    <row r="359" spans="3:32" ht="17.25" customHeight="1">
      <c r="C359" s="3"/>
      <c r="D359" s="3"/>
      <c r="E359" s="3"/>
      <c r="F359" s="548" t="s">
        <v>761</v>
      </c>
      <c r="G359" s="545" t="s">
        <v>679</v>
      </c>
      <c r="H359" s="546" t="s">
        <v>1196</v>
      </c>
      <c r="I359" s="3" t="s">
        <v>1197</v>
      </c>
      <c r="J359" s="182">
        <v>45741</v>
      </c>
      <c r="K359" s="182">
        <v>45743</v>
      </c>
      <c r="L359" s="183"/>
      <c r="M359" s="172"/>
      <c r="N359" s="3"/>
      <c r="O359" s="389">
        <v>85734000</v>
      </c>
      <c r="P359" s="170">
        <v>0.88</v>
      </c>
      <c r="Q359" s="3"/>
      <c r="R359" s="331"/>
      <c r="S359" s="558">
        <f t="shared" si="41"/>
        <v>75160800</v>
      </c>
      <c r="T359" s="332"/>
      <c r="U359" s="3"/>
      <c r="V359" s="3"/>
      <c r="W359" s="3"/>
      <c r="X359" s="3"/>
      <c r="Y359" s="3"/>
      <c r="Z359" s="186">
        <v>0.99622021627565982</v>
      </c>
      <c r="AA359" s="330"/>
      <c r="AB359" s="360"/>
      <c r="AC359" s="194"/>
      <c r="AD359" s="174"/>
      <c r="AE359" s="3"/>
    </row>
    <row r="360" spans="3:32" ht="17.25" customHeight="1">
      <c r="C360" s="3"/>
      <c r="D360" s="3"/>
      <c r="E360" s="3"/>
      <c r="F360" s="548" t="s">
        <v>761</v>
      </c>
      <c r="G360" s="545" t="s">
        <v>679</v>
      </c>
      <c r="H360" s="546" t="s">
        <v>1198</v>
      </c>
      <c r="I360" s="3" t="s">
        <v>1199</v>
      </c>
      <c r="J360" s="182">
        <v>45741</v>
      </c>
      <c r="K360" s="182">
        <v>45743</v>
      </c>
      <c r="L360" s="183"/>
      <c r="M360" s="172"/>
      <c r="N360" s="3"/>
      <c r="O360" s="389">
        <v>84700000</v>
      </c>
      <c r="P360" s="170">
        <v>0.88</v>
      </c>
      <c r="Q360" s="3"/>
      <c r="R360" s="331"/>
      <c r="S360" s="558">
        <f t="shared" si="41"/>
        <v>74878900</v>
      </c>
      <c r="T360" s="332"/>
      <c r="U360" s="3"/>
      <c r="V360" s="3"/>
      <c r="W360" s="3"/>
      <c r="X360" s="3"/>
      <c r="Y360" s="3"/>
      <c r="Z360" s="186">
        <v>1.0045999999999999</v>
      </c>
      <c r="AA360" s="330"/>
      <c r="AB360" s="360"/>
      <c r="AC360" s="194"/>
      <c r="AD360" s="174"/>
      <c r="AE360" s="3"/>
    </row>
    <row r="361" spans="3:32" ht="17.25" customHeight="1">
      <c r="C361" s="3"/>
      <c r="D361" s="3"/>
      <c r="E361" s="3"/>
      <c r="F361" s="548" t="s">
        <v>761</v>
      </c>
      <c r="G361" s="548" t="s">
        <v>679</v>
      </c>
      <c r="H361" s="573" t="s">
        <v>1200</v>
      </c>
      <c r="I361" s="671" t="s">
        <v>1201</v>
      </c>
      <c r="J361" s="549">
        <v>45740</v>
      </c>
      <c r="K361" s="549">
        <v>45742</v>
      </c>
      <c r="L361" s="550"/>
      <c r="M361" s="551"/>
      <c r="N361" s="671"/>
      <c r="O361" s="672">
        <v>79409000</v>
      </c>
      <c r="P361" s="553">
        <v>0.88</v>
      </c>
      <c r="Q361" s="671"/>
      <c r="R361" s="554"/>
      <c r="S361" s="642">
        <f t="shared" si="41"/>
        <v>70194400</v>
      </c>
      <c r="T361" s="555"/>
      <c r="U361" s="671"/>
      <c r="V361" s="671"/>
      <c r="W361" s="671"/>
      <c r="X361" s="671"/>
      <c r="Y361" s="671"/>
      <c r="Z361" s="556">
        <v>1.0044999999999999</v>
      </c>
      <c r="AA361" s="330"/>
      <c r="AB361" s="360"/>
      <c r="AC361" s="194"/>
      <c r="AD361" s="174"/>
      <c r="AE361" s="3"/>
    </row>
    <row r="362" spans="3:32" ht="17.25" customHeight="1">
      <c r="C362" s="3"/>
      <c r="D362" s="3"/>
      <c r="E362" s="3"/>
      <c r="F362" s="548" t="s">
        <v>761</v>
      </c>
      <c r="G362" s="548" t="s">
        <v>679</v>
      </c>
      <c r="H362" s="573" t="s">
        <v>1202</v>
      </c>
      <c r="I362" s="671" t="s">
        <v>1203</v>
      </c>
      <c r="J362" s="549">
        <v>45740</v>
      </c>
      <c r="K362" s="549">
        <v>45742</v>
      </c>
      <c r="L362" s="550"/>
      <c r="M362" s="551"/>
      <c r="N362" s="671"/>
      <c r="O362" s="672">
        <v>89892000</v>
      </c>
      <c r="P362" s="553">
        <v>0.88</v>
      </c>
      <c r="Q362" s="671"/>
      <c r="R362" s="554"/>
      <c r="S362" s="642">
        <f t="shared" si="41"/>
        <v>79445200</v>
      </c>
      <c r="T362" s="555"/>
      <c r="U362" s="671"/>
      <c r="V362" s="671"/>
      <c r="W362" s="671"/>
      <c r="X362" s="671"/>
      <c r="Y362" s="671"/>
      <c r="Z362" s="556">
        <v>1.0043</v>
      </c>
      <c r="AA362" s="330"/>
      <c r="AB362" s="360"/>
      <c r="AC362" s="194"/>
      <c r="AD362" s="174"/>
      <c r="AE362" s="3"/>
    </row>
    <row r="363" spans="3:32" ht="17.25" customHeight="1">
      <c r="C363" s="3"/>
      <c r="D363" s="3"/>
      <c r="E363" s="3"/>
      <c r="F363" s="566" t="s">
        <v>761</v>
      </c>
      <c r="G363" s="399" t="s">
        <v>679</v>
      </c>
      <c r="H363" s="400" t="s">
        <v>1204</v>
      </c>
      <c r="I363" s="401" t="s">
        <v>1205</v>
      </c>
      <c r="J363" s="402">
        <v>45740</v>
      </c>
      <c r="K363" s="402">
        <v>45742</v>
      </c>
      <c r="L363" s="403"/>
      <c r="M363" s="404"/>
      <c r="N363" s="401"/>
      <c r="O363" s="405">
        <v>73315000</v>
      </c>
      <c r="P363" s="406">
        <v>0.88</v>
      </c>
      <c r="Q363" s="401"/>
      <c r="R363" s="407"/>
      <c r="S363" s="567">
        <f t="shared" si="41"/>
        <v>64459200</v>
      </c>
      <c r="T363" s="409"/>
      <c r="U363" s="401"/>
      <c r="V363" s="401"/>
      <c r="W363" s="401"/>
      <c r="X363" s="401"/>
      <c r="Y363" s="401"/>
      <c r="Z363" s="410">
        <v>0.99909999999999999</v>
      </c>
      <c r="AA363" s="330"/>
      <c r="AB363" s="360"/>
      <c r="AC363" s="194"/>
      <c r="AD363" s="174"/>
      <c r="AE363" s="3"/>
    </row>
    <row r="364" spans="3:32" ht="17.25" customHeight="1">
      <c r="C364" s="3"/>
      <c r="D364" s="3"/>
      <c r="E364" s="3"/>
      <c r="F364" s="548" t="s">
        <v>761</v>
      </c>
      <c r="G364" s="545" t="s">
        <v>679</v>
      </c>
      <c r="H364" s="673" t="s">
        <v>1207</v>
      </c>
      <c r="I364" s="547" t="s">
        <v>1206</v>
      </c>
      <c r="J364" s="549">
        <v>45740</v>
      </c>
      <c r="K364" s="549">
        <v>45742</v>
      </c>
      <c r="L364" s="550"/>
      <c r="M364" s="551"/>
      <c r="N364" s="547"/>
      <c r="O364" s="552">
        <v>84854000</v>
      </c>
      <c r="P364" s="553">
        <v>0.88</v>
      </c>
      <c r="Q364" s="547"/>
      <c r="R364" s="554"/>
      <c r="S364" s="642">
        <f t="shared" si="41"/>
        <v>74395300</v>
      </c>
      <c r="T364" s="555"/>
      <c r="U364" s="547"/>
      <c r="V364" s="547"/>
      <c r="W364" s="547"/>
      <c r="X364" s="547"/>
      <c r="Y364" s="547"/>
      <c r="Z364" s="556">
        <v>0.99629999999999996</v>
      </c>
      <c r="AA364" s="330"/>
      <c r="AB364" s="360"/>
      <c r="AC364" s="194"/>
      <c r="AD364" s="174"/>
      <c r="AE364" s="3"/>
    </row>
    <row r="365" spans="3:32" ht="17.25" customHeight="1">
      <c r="C365" s="3"/>
      <c r="D365" s="3"/>
      <c r="E365" s="3"/>
      <c r="F365" s="548" t="s">
        <v>761</v>
      </c>
      <c r="G365" s="545" t="s">
        <v>679</v>
      </c>
      <c r="H365" s="546" t="s">
        <v>1208</v>
      </c>
      <c r="I365" s="547" t="s">
        <v>1209</v>
      </c>
      <c r="J365" s="549">
        <v>45740</v>
      </c>
      <c r="K365" s="549">
        <v>45742</v>
      </c>
      <c r="L365" s="550"/>
      <c r="M365" s="551"/>
      <c r="N365" s="547"/>
      <c r="O365" s="552">
        <v>74382000</v>
      </c>
      <c r="P365" s="553">
        <v>0.88</v>
      </c>
      <c r="Q365" s="547"/>
      <c r="R365" s="554"/>
      <c r="S365" s="642">
        <f t="shared" si="41"/>
        <v>65517700</v>
      </c>
      <c r="T365" s="555"/>
      <c r="U365" s="547"/>
      <c r="V365" s="547"/>
      <c r="W365" s="547"/>
      <c r="X365" s="547"/>
      <c r="Y365" s="547"/>
      <c r="Z365" s="556">
        <v>1.0009399999999999</v>
      </c>
      <c r="AA365" s="330"/>
      <c r="AB365" s="360"/>
      <c r="AC365" s="194"/>
      <c r="AD365" s="174"/>
      <c r="AE365" s="3"/>
    </row>
    <row r="366" spans="3:32" ht="17.25" customHeight="1">
      <c r="C366" s="3"/>
      <c r="D366" s="3"/>
      <c r="E366" s="3"/>
      <c r="F366" s="548" t="s">
        <v>761</v>
      </c>
      <c r="G366" s="545" t="s">
        <v>679</v>
      </c>
      <c r="H366" s="546" t="s">
        <v>1210</v>
      </c>
      <c r="I366" s="547" t="s">
        <v>1211</v>
      </c>
      <c r="J366" s="549">
        <v>45740</v>
      </c>
      <c r="K366" s="549">
        <v>45742</v>
      </c>
      <c r="L366" s="550"/>
      <c r="M366" s="551"/>
      <c r="N366" s="547"/>
      <c r="O366" s="552">
        <v>76450000</v>
      </c>
      <c r="P366" s="553">
        <v>0.88</v>
      </c>
      <c r="Q366" s="547"/>
      <c r="R366" s="554"/>
      <c r="S366" s="642">
        <f t="shared" si="41"/>
        <v>67409900</v>
      </c>
      <c r="T366" s="555"/>
      <c r="U366" s="547"/>
      <c r="V366" s="547"/>
      <c r="W366" s="547"/>
      <c r="X366" s="547"/>
      <c r="Y366" s="547"/>
      <c r="Z366" s="556">
        <v>1.0019899999999999</v>
      </c>
      <c r="AA366" s="330"/>
      <c r="AB366" s="360"/>
      <c r="AC366" s="194"/>
      <c r="AD366" s="174"/>
      <c r="AE366" s="3"/>
    </row>
    <row r="367" spans="3:32" ht="17.25" customHeight="1">
      <c r="C367" s="3"/>
      <c r="D367" s="3"/>
      <c r="E367" s="3"/>
      <c r="F367" s="548" t="s">
        <v>761</v>
      </c>
      <c r="G367" s="545" t="s">
        <v>679</v>
      </c>
      <c r="H367" s="546" t="s">
        <v>1212</v>
      </c>
      <c r="I367" s="547" t="s">
        <v>1213</v>
      </c>
      <c r="J367" s="549">
        <v>45740</v>
      </c>
      <c r="K367" s="549">
        <v>45742</v>
      </c>
      <c r="L367" s="550"/>
      <c r="M367" s="551"/>
      <c r="N367" s="547"/>
      <c r="O367" s="552">
        <v>78705000</v>
      </c>
      <c r="P367" s="553">
        <v>0.88</v>
      </c>
      <c r="Q367" s="547"/>
      <c r="R367" s="554"/>
      <c r="S367" s="642">
        <f t="shared" si="41"/>
        <v>69579000</v>
      </c>
      <c r="T367" s="555"/>
      <c r="U367" s="547"/>
      <c r="V367" s="547"/>
      <c r="W367" s="547"/>
      <c r="X367" s="547"/>
      <c r="Y367" s="547"/>
      <c r="Z367" s="556">
        <v>1.0045999999999999</v>
      </c>
      <c r="AA367" s="330"/>
      <c r="AB367" s="360"/>
      <c r="AC367" s="194"/>
      <c r="AD367" s="174"/>
      <c r="AE367" s="3"/>
    </row>
    <row r="368" spans="3:32" ht="17.25" customHeight="1">
      <c r="C368" s="3"/>
      <c r="D368" s="3"/>
      <c r="E368" s="3"/>
      <c r="F368" s="548" t="s">
        <v>761</v>
      </c>
      <c r="G368" s="545" t="s">
        <v>679</v>
      </c>
      <c r="H368" s="546" t="s">
        <v>1214</v>
      </c>
      <c r="I368" s="547" t="s">
        <v>1215</v>
      </c>
      <c r="J368" s="549">
        <v>45740</v>
      </c>
      <c r="K368" s="549">
        <v>45742</v>
      </c>
      <c r="L368" s="550"/>
      <c r="M368" s="551"/>
      <c r="N368" s="547"/>
      <c r="O368" s="552">
        <v>83325000</v>
      </c>
      <c r="P368" s="553">
        <v>0.88</v>
      </c>
      <c r="Q368" s="547"/>
      <c r="R368" s="554"/>
      <c r="S368" s="642">
        <f t="shared" si="41"/>
        <v>73636200</v>
      </c>
      <c r="T368" s="555"/>
      <c r="U368" s="547"/>
      <c r="V368" s="547"/>
      <c r="W368" s="547"/>
      <c r="X368" s="547"/>
      <c r="Y368" s="547"/>
      <c r="Z368" s="556">
        <v>1.00423</v>
      </c>
      <c r="AA368" s="330"/>
      <c r="AB368" s="360"/>
      <c r="AC368" s="194"/>
      <c r="AD368" s="174"/>
      <c r="AE368" s="3"/>
    </row>
    <row r="369" spans="3:32" ht="17.25" customHeight="1">
      <c r="C369" s="3"/>
      <c r="D369" s="3"/>
      <c r="E369" s="3"/>
      <c r="F369" s="548" t="s">
        <v>761</v>
      </c>
      <c r="G369" s="545" t="s">
        <v>679</v>
      </c>
      <c r="H369" s="546" t="s">
        <v>1216</v>
      </c>
      <c r="I369" s="547" t="s">
        <v>1217</v>
      </c>
      <c r="J369" s="549">
        <v>45740</v>
      </c>
      <c r="K369" s="549">
        <v>45742</v>
      </c>
      <c r="L369" s="550"/>
      <c r="M369" s="551"/>
      <c r="N369" s="547"/>
      <c r="O369" s="552">
        <v>76593000</v>
      </c>
      <c r="P369" s="553">
        <v>0.88</v>
      </c>
      <c r="Q369" s="547"/>
      <c r="R369" s="554"/>
      <c r="S369" s="642">
        <f t="shared" si="41"/>
        <v>68156800</v>
      </c>
      <c r="T369" s="555"/>
      <c r="U369" s="547"/>
      <c r="V369" s="547"/>
      <c r="W369" s="547"/>
      <c r="X369" s="547"/>
      <c r="Y369" s="547"/>
      <c r="Z369" s="556">
        <v>1.0112000000000001</v>
      </c>
      <c r="AA369" s="330"/>
      <c r="AB369" s="360"/>
      <c r="AC369" s="194"/>
      <c r="AD369" s="174"/>
      <c r="AE369" s="3"/>
    </row>
    <row r="370" spans="3:32" ht="17.25" customHeight="1">
      <c r="C370" s="3"/>
      <c r="D370" s="3"/>
      <c r="E370" s="3"/>
      <c r="F370" s="548" t="s">
        <v>761</v>
      </c>
      <c r="G370" s="545" t="s">
        <v>679</v>
      </c>
      <c r="H370" s="546" t="s">
        <v>1218</v>
      </c>
      <c r="I370" s="3" t="s">
        <v>1219</v>
      </c>
      <c r="J370" s="182">
        <v>45741</v>
      </c>
      <c r="K370" s="182">
        <v>45744</v>
      </c>
      <c r="L370" s="183"/>
      <c r="M370" s="172"/>
      <c r="N370" s="3"/>
      <c r="O370" s="389">
        <v>61830000</v>
      </c>
      <c r="P370" s="170">
        <v>0.87744999999999995</v>
      </c>
      <c r="Q370" s="3"/>
      <c r="R370" s="331"/>
      <c r="S370" s="558">
        <f t="shared" si="41"/>
        <v>53981300</v>
      </c>
      <c r="T370" s="332"/>
      <c r="U370" s="3"/>
      <c r="V370" s="3"/>
      <c r="W370" s="3"/>
      <c r="X370" s="3"/>
      <c r="Y370" s="3"/>
      <c r="Z370" s="186">
        <v>0.99499662400638367</v>
      </c>
      <c r="AA370" s="330"/>
      <c r="AB370" s="360"/>
      <c r="AC370" s="194"/>
      <c r="AD370" s="174"/>
      <c r="AE370" s="3"/>
    </row>
    <row r="371" spans="3:32" ht="17.25" customHeight="1">
      <c r="C371" s="643"/>
      <c r="D371" s="643"/>
      <c r="E371" s="643"/>
      <c r="F371" s="548" t="s">
        <v>761</v>
      </c>
      <c r="G371" s="545" t="s">
        <v>679</v>
      </c>
      <c r="H371" s="546" t="s">
        <v>1220</v>
      </c>
      <c r="I371" s="3" t="s">
        <v>1221</v>
      </c>
      <c r="J371" s="182">
        <v>45741</v>
      </c>
      <c r="K371" s="182">
        <v>45744</v>
      </c>
      <c r="L371" s="183"/>
      <c r="M371" s="172"/>
      <c r="N371" s="3"/>
      <c r="O371" s="389">
        <v>91430000</v>
      </c>
      <c r="P371" s="170">
        <v>0.87744999999999995</v>
      </c>
      <c r="Q371" s="3"/>
      <c r="R371" s="331"/>
      <c r="S371" s="558">
        <f t="shared" si="41"/>
        <v>79789000</v>
      </c>
      <c r="T371" s="332"/>
      <c r="U371" s="3"/>
      <c r="V371" s="3"/>
      <c r="W371" s="3"/>
      <c r="X371" s="3"/>
      <c r="Y371" s="3"/>
      <c r="Z371" s="186">
        <v>0.99456213597237253</v>
      </c>
      <c r="AA371" s="330"/>
      <c r="AB371" s="360"/>
      <c r="AC371" s="194"/>
      <c r="AD371" s="174"/>
      <c r="AE371" s="3"/>
    </row>
    <row r="372" spans="3:32" ht="17.25" customHeight="1">
      <c r="C372" s="643"/>
      <c r="D372" s="643"/>
      <c r="E372" s="643"/>
      <c r="F372" s="548" t="s">
        <v>761</v>
      </c>
      <c r="G372" s="545" t="s">
        <v>679</v>
      </c>
      <c r="H372" s="546" t="s">
        <v>1222</v>
      </c>
      <c r="I372" s="3" t="s">
        <v>1223</v>
      </c>
      <c r="J372" s="182">
        <v>45741</v>
      </c>
      <c r="K372" s="182">
        <v>45744</v>
      </c>
      <c r="L372" s="183"/>
      <c r="M372" s="172"/>
      <c r="N372" s="3"/>
      <c r="O372" s="389">
        <v>61460000</v>
      </c>
      <c r="P372" s="170">
        <v>0.87744999999999995</v>
      </c>
      <c r="Q372" s="3"/>
      <c r="R372" s="331"/>
      <c r="S372" s="558">
        <f t="shared" si="41"/>
        <v>53850900</v>
      </c>
      <c r="T372" s="332"/>
      <c r="U372" s="3"/>
      <c r="V372" s="3"/>
      <c r="W372" s="3"/>
      <c r="X372" s="3"/>
      <c r="Y372" s="3"/>
      <c r="Z372" s="186">
        <v>0.99856722183522262</v>
      </c>
      <c r="AA372" s="330"/>
      <c r="AB372" s="360"/>
      <c r="AC372" s="194"/>
      <c r="AD372" s="174"/>
      <c r="AE372" s="3"/>
    </row>
    <row r="373" spans="3:32" ht="17.25" customHeight="1">
      <c r="C373" s="643" t="s">
        <v>1250</v>
      </c>
      <c r="D373" s="643"/>
      <c r="E373" s="643"/>
      <c r="F373" s="583" t="s">
        <v>304</v>
      </c>
      <c r="G373" s="583" t="s">
        <v>633</v>
      </c>
      <c r="H373" s="584" t="s">
        <v>1239</v>
      </c>
      <c r="I373" s="585" t="s">
        <v>1229</v>
      </c>
      <c r="J373" s="586"/>
      <c r="K373" s="586">
        <v>45747</v>
      </c>
      <c r="L373" s="527"/>
      <c r="M373" s="528"/>
      <c r="N373" s="523"/>
      <c r="O373" s="654">
        <v>198000000</v>
      </c>
      <c r="P373" s="170"/>
      <c r="Q373" s="3"/>
      <c r="R373" s="331"/>
      <c r="S373" s="359"/>
      <c r="T373" s="332"/>
      <c r="U373" s="3"/>
      <c r="V373" s="3"/>
      <c r="W373" s="3"/>
      <c r="X373" s="3"/>
      <c r="Y373" s="3"/>
      <c r="Z373" s="186"/>
      <c r="AA373" s="330"/>
      <c r="AB373" s="360"/>
      <c r="AC373" s="194"/>
      <c r="AD373" s="174"/>
      <c r="AE373" s="3"/>
    </row>
    <row r="374" spans="3:32" ht="17.25" customHeight="1">
      <c r="C374" s="643" t="s">
        <v>1250</v>
      </c>
      <c r="D374" s="643"/>
      <c r="E374" s="643"/>
      <c r="F374" s="583" t="s">
        <v>304</v>
      </c>
      <c r="G374" s="583" t="s">
        <v>121</v>
      </c>
      <c r="H374" s="584" t="s">
        <v>1239</v>
      </c>
      <c r="I374" s="585" t="s">
        <v>1229</v>
      </c>
      <c r="J374" s="586"/>
      <c r="K374" s="586">
        <v>45747</v>
      </c>
      <c r="L374" s="527"/>
      <c r="M374" s="528"/>
      <c r="N374" s="523"/>
      <c r="O374" s="654">
        <v>198000000</v>
      </c>
      <c r="P374" s="170"/>
      <c r="Q374" s="3"/>
      <c r="R374" s="331"/>
      <c r="S374" s="359"/>
      <c r="T374" s="332"/>
      <c r="U374" s="3"/>
      <c r="V374" s="3"/>
      <c r="W374" s="3"/>
      <c r="X374" s="3"/>
      <c r="Y374" s="3"/>
      <c r="Z374" s="186"/>
      <c r="AA374" s="330"/>
      <c r="AB374" s="360"/>
      <c r="AC374" s="194"/>
      <c r="AD374" s="174"/>
      <c r="AE374" s="3"/>
    </row>
    <row r="375" spans="3:32" ht="17.25" customHeight="1">
      <c r="C375" s="3"/>
      <c r="D375" s="3"/>
      <c r="E375" s="3"/>
      <c r="F375" s="399" t="s">
        <v>661</v>
      </c>
      <c r="G375" s="399" t="s">
        <v>633</v>
      </c>
      <c r="H375" s="400" t="s">
        <v>662</v>
      </c>
      <c r="I375" s="401" t="s">
        <v>1225</v>
      </c>
      <c r="J375" s="402">
        <v>45741</v>
      </c>
      <c r="K375" s="402">
        <v>45747</v>
      </c>
      <c r="L375" s="403"/>
      <c r="M375" s="404"/>
      <c r="N375" s="401"/>
      <c r="O375" s="405">
        <v>8000000</v>
      </c>
      <c r="P375" s="406">
        <v>0.88</v>
      </c>
      <c r="Q375" s="401"/>
      <c r="R375" s="407"/>
      <c r="S375" s="567">
        <f t="shared" ref="S375:S380" si="42">CEILING(Z375*P375*O375,100)</f>
        <v>7064700</v>
      </c>
      <c r="T375" s="409"/>
      <c r="U375" s="401"/>
      <c r="V375" s="401"/>
      <c r="W375" s="401"/>
      <c r="X375" s="401"/>
      <c r="Y375" s="401"/>
      <c r="Z375" s="410">
        <v>1.0035000000000001</v>
      </c>
      <c r="AA375" s="330"/>
      <c r="AB375" s="360"/>
      <c r="AC375" s="394"/>
      <c r="AD375" s="174"/>
      <c r="AE375" s="3" t="s">
        <v>1302</v>
      </c>
      <c r="AF375" s="395"/>
    </row>
    <row r="376" spans="3:32" ht="17.25" customHeight="1">
      <c r="C376" s="3"/>
      <c r="D376" s="3"/>
      <c r="E376" s="3"/>
      <c r="F376" s="411" t="s">
        <v>632</v>
      </c>
      <c r="G376" s="411" t="s">
        <v>633</v>
      </c>
      <c r="H376" s="412" t="s">
        <v>809</v>
      </c>
      <c r="I376" s="438" t="s">
        <v>1226</v>
      </c>
      <c r="J376" s="439">
        <v>45740</v>
      </c>
      <c r="K376" s="439">
        <v>45742</v>
      </c>
      <c r="L376" s="440"/>
      <c r="M376" s="441"/>
      <c r="N376" s="438"/>
      <c r="O376" s="442">
        <v>476881674</v>
      </c>
      <c r="P376" s="443">
        <v>0.88</v>
      </c>
      <c r="Q376" s="438"/>
      <c r="R376" s="444"/>
      <c r="S376" s="644">
        <f t="shared" si="42"/>
        <v>419572000</v>
      </c>
      <c r="T376" s="446"/>
      <c r="U376" s="438"/>
      <c r="V376" s="438"/>
      <c r="W376" s="438"/>
      <c r="X376" s="438"/>
      <c r="Y376" s="438"/>
      <c r="Z376" s="447">
        <v>0.99980000000000002</v>
      </c>
      <c r="AA376" s="541"/>
      <c r="AB376" s="542"/>
      <c r="AC376" s="628"/>
      <c r="AD376" s="629"/>
      <c r="AE376" s="3"/>
      <c r="AF376" s="395"/>
    </row>
    <row r="377" spans="3:32" ht="17.25" customHeight="1">
      <c r="C377" s="3"/>
      <c r="D377" s="3"/>
      <c r="E377" s="3"/>
      <c r="F377" s="411" t="s">
        <v>632</v>
      </c>
      <c r="G377" s="411" t="s">
        <v>633</v>
      </c>
      <c r="H377" s="412" t="s">
        <v>770</v>
      </c>
      <c r="I377" s="438" t="s">
        <v>1227</v>
      </c>
      <c r="J377" s="439">
        <v>45740</v>
      </c>
      <c r="K377" s="439">
        <v>45743</v>
      </c>
      <c r="L377" s="440"/>
      <c r="M377" s="441"/>
      <c r="N377" s="438"/>
      <c r="O377" s="442">
        <v>39000000</v>
      </c>
      <c r="P377" s="443">
        <v>0.88</v>
      </c>
      <c r="Q377" s="438"/>
      <c r="R377" s="444"/>
      <c r="S377" s="644">
        <f t="shared" si="42"/>
        <v>34436700</v>
      </c>
      <c r="T377" s="446"/>
      <c r="U377" s="438"/>
      <c r="V377" s="438"/>
      <c r="W377" s="438"/>
      <c r="X377" s="438"/>
      <c r="Y377" s="438"/>
      <c r="Z377" s="447">
        <v>1.0034000000000001</v>
      </c>
      <c r="AA377" s="330"/>
      <c r="AB377" s="360"/>
      <c r="AC377" s="394">
        <v>34348390</v>
      </c>
      <c r="AD377" s="448">
        <f>S377-AC377</f>
        <v>88310</v>
      </c>
      <c r="AE377" s="3"/>
      <c r="AF377" s="395"/>
    </row>
    <row r="378" spans="3:32" ht="17.25" customHeight="1">
      <c r="C378" s="3"/>
      <c r="D378" s="3"/>
      <c r="E378" s="3"/>
      <c r="F378" s="411" t="s">
        <v>304</v>
      </c>
      <c r="G378" s="411" t="s">
        <v>633</v>
      </c>
      <c r="H378" s="412" t="s">
        <v>642</v>
      </c>
      <c r="I378" s="438" t="s">
        <v>1228</v>
      </c>
      <c r="J378" s="439">
        <v>45741</v>
      </c>
      <c r="K378" s="439">
        <v>45749</v>
      </c>
      <c r="L378" s="440"/>
      <c r="M378" s="441"/>
      <c r="N378" s="438"/>
      <c r="O378" s="465">
        <v>13200000</v>
      </c>
      <c r="P378" s="443">
        <v>0.88</v>
      </c>
      <c r="Q378" s="438"/>
      <c r="R378" s="444"/>
      <c r="S378" s="632">
        <f t="shared" si="42"/>
        <v>11656700</v>
      </c>
      <c r="T378" s="446"/>
      <c r="U378" s="438"/>
      <c r="V378" s="438"/>
      <c r="W378" s="438"/>
      <c r="X378" s="438"/>
      <c r="Y378" s="438"/>
      <c r="Z378" s="447">
        <v>1.0035000000000001</v>
      </c>
      <c r="AA378" s="541"/>
      <c r="AB378" s="542"/>
      <c r="AC378" s="631">
        <v>11648906</v>
      </c>
      <c r="AD378" s="630">
        <f>S378-AC378</f>
        <v>7794</v>
      </c>
      <c r="AE378" s="3"/>
      <c r="AF378" s="395"/>
    </row>
    <row r="379" spans="3:32" ht="17.25" customHeight="1">
      <c r="C379" s="3"/>
      <c r="D379" s="3"/>
      <c r="E379" s="3"/>
      <c r="F379" s="411" t="s">
        <v>632</v>
      </c>
      <c r="G379" s="411" t="s">
        <v>633</v>
      </c>
      <c r="H379" s="412" t="s">
        <v>648</v>
      </c>
      <c r="I379" s="438" t="s">
        <v>1230</v>
      </c>
      <c r="J379" s="439">
        <v>45741</v>
      </c>
      <c r="K379" s="439">
        <v>45743</v>
      </c>
      <c r="L379" s="440"/>
      <c r="M379" s="441"/>
      <c r="N379" s="438"/>
      <c r="O379" s="442">
        <v>7200000</v>
      </c>
      <c r="P379" s="443">
        <v>0.88</v>
      </c>
      <c r="Q379" s="438"/>
      <c r="R379" s="444"/>
      <c r="S379" s="470">
        <f t="shared" si="42"/>
        <v>6359500</v>
      </c>
      <c r="T379" s="446"/>
      <c r="U379" s="438"/>
      <c r="V379" s="438"/>
      <c r="W379" s="438"/>
      <c r="X379" s="438"/>
      <c r="Y379" s="438"/>
      <c r="Z379" s="447">
        <v>1.0037</v>
      </c>
      <c r="AA379" s="541"/>
      <c r="AB379" s="542" t="s">
        <v>1304</v>
      </c>
      <c r="AC379" s="628"/>
      <c r="AD379" s="629"/>
      <c r="AE379" s="3"/>
      <c r="AF379" s="395"/>
    </row>
    <row r="380" spans="3:32" ht="17.25" customHeight="1">
      <c r="C380" s="3"/>
      <c r="D380" s="3"/>
      <c r="E380" s="3"/>
      <c r="F380" s="171" t="s">
        <v>632</v>
      </c>
      <c r="G380" s="171" t="s">
        <v>633</v>
      </c>
      <c r="H380" s="180" t="s">
        <v>904</v>
      </c>
      <c r="I380" s="3" t="s">
        <v>1231</v>
      </c>
      <c r="J380" s="182">
        <v>45742</v>
      </c>
      <c r="K380" s="182">
        <v>45747</v>
      </c>
      <c r="L380" s="183"/>
      <c r="M380" s="172"/>
      <c r="N380" s="3"/>
      <c r="O380" s="389">
        <v>11200000</v>
      </c>
      <c r="P380" s="170">
        <v>0.88</v>
      </c>
      <c r="Q380" s="3"/>
      <c r="R380" s="331"/>
      <c r="S380" s="393">
        <f t="shared" si="42"/>
        <v>9888600</v>
      </c>
      <c r="T380" s="332"/>
      <c r="U380" s="3"/>
      <c r="V380" s="3"/>
      <c r="W380" s="3"/>
      <c r="X380" s="3"/>
      <c r="Y380" s="3"/>
      <c r="Z380" s="186">
        <v>1.0033000000000001</v>
      </c>
      <c r="AA380" s="330"/>
      <c r="AB380" s="360"/>
      <c r="AC380" s="394"/>
      <c r="AD380" s="174"/>
      <c r="AE380" s="3"/>
      <c r="AF380" s="395"/>
    </row>
    <row r="381" spans="3:32" ht="17.25" customHeight="1">
      <c r="C381" s="3"/>
      <c r="D381" s="3"/>
      <c r="E381" s="3"/>
      <c r="F381" s="545" t="s">
        <v>761</v>
      </c>
      <c r="G381" s="545" t="s">
        <v>655</v>
      </c>
      <c r="H381" s="546" t="s">
        <v>1240</v>
      </c>
      <c r="I381" s="547" t="s">
        <v>1241</v>
      </c>
      <c r="J381" s="549">
        <v>45741</v>
      </c>
      <c r="K381" s="549">
        <v>45747</v>
      </c>
      <c r="L381" s="550"/>
      <c r="M381" s="551"/>
      <c r="N381" s="547"/>
      <c r="O381" s="552">
        <v>65197000</v>
      </c>
      <c r="P381" s="553">
        <v>0.88</v>
      </c>
      <c r="Q381" s="547"/>
      <c r="R381" s="554"/>
      <c r="S381" s="642">
        <f t="shared" ref="S381:S395" si="43">CEILING(Z381*P381*O381,100)</f>
        <v>57040600</v>
      </c>
      <c r="T381" s="555"/>
      <c r="U381" s="547"/>
      <c r="V381" s="547"/>
      <c r="W381" s="547"/>
      <c r="X381" s="547"/>
      <c r="Y381" s="547"/>
      <c r="Z381" s="556">
        <v>0.99419999999999997</v>
      </c>
      <c r="AA381" s="330"/>
      <c r="AB381" s="360"/>
      <c r="AC381" s="194"/>
      <c r="AD381" s="174"/>
      <c r="AE381" s="3"/>
    </row>
    <row r="382" spans="3:32" ht="17.25" customHeight="1">
      <c r="C382" s="3"/>
      <c r="D382" s="3"/>
      <c r="E382" s="3"/>
      <c r="F382" s="545" t="s">
        <v>761</v>
      </c>
      <c r="G382" s="545" t="s">
        <v>655</v>
      </c>
      <c r="H382" s="546" t="s">
        <v>1242</v>
      </c>
      <c r="I382" s="547" t="s">
        <v>1243</v>
      </c>
      <c r="J382" s="549">
        <v>45742</v>
      </c>
      <c r="K382" s="549">
        <v>45747</v>
      </c>
      <c r="L382" s="550"/>
      <c r="M382" s="551"/>
      <c r="N382" s="547"/>
      <c r="O382" s="552">
        <v>78210000</v>
      </c>
      <c r="P382" s="553">
        <v>0.88</v>
      </c>
      <c r="Q382" s="547"/>
      <c r="R382" s="554"/>
      <c r="S382" s="642">
        <f t="shared" si="43"/>
        <v>68487600</v>
      </c>
      <c r="T382" s="555"/>
      <c r="U382" s="547"/>
      <c r="V382" s="547"/>
      <c r="W382" s="547"/>
      <c r="X382" s="547"/>
      <c r="Y382" s="547"/>
      <c r="Z382" s="556">
        <v>0.99509999999999998</v>
      </c>
      <c r="AA382" s="330"/>
      <c r="AB382" s="360"/>
      <c r="AC382" s="194"/>
      <c r="AD382" s="174"/>
      <c r="AE382" s="3"/>
    </row>
    <row r="383" spans="3:32" ht="17.25" customHeight="1">
      <c r="C383" s="3"/>
      <c r="D383" s="3"/>
      <c r="E383" s="3"/>
      <c r="F383" s="545" t="s">
        <v>761</v>
      </c>
      <c r="G383" s="545" t="s">
        <v>655</v>
      </c>
      <c r="H383" s="546" t="s">
        <v>1244</v>
      </c>
      <c r="I383" s="3" t="s">
        <v>1245</v>
      </c>
      <c r="J383" s="182">
        <v>45742</v>
      </c>
      <c r="K383" s="182">
        <v>45747</v>
      </c>
      <c r="L383" s="183"/>
      <c r="M383" s="172"/>
      <c r="N383" s="3"/>
      <c r="O383" s="389">
        <v>73293000</v>
      </c>
      <c r="P383" s="170">
        <v>0.88</v>
      </c>
      <c r="Q383" s="3"/>
      <c r="R383" s="331"/>
      <c r="S383" s="558">
        <f t="shared" si="43"/>
        <v>64150900</v>
      </c>
      <c r="T383" s="332"/>
      <c r="U383" s="3"/>
      <c r="V383" s="3"/>
      <c r="W383" s="3"/>
      <c r="X383" s="3"/>
      <c r="Y383" s="3"/>
      <c r="Z383" s="186">
        <v>0.99461999999999995</v>
      </c>
      <c r="AA383" s="330"/>
      <c r="AB383" s="360"/>
      <c r="AC383" s="194"/>
      <c r="AD383" s="174"/>
      <c r="AE383" s="3"/>
    </row>
    <row r="384" spans="3:32" ht="17.25" customHeight="1">
      <c r="C384" s="3"/>
      <c r="D384" s="3"/>
      <c r="E384" s="3"/>
      <c r="F384" s="545" t="s">
        <v>761</v>
      </c>
      <c r="G384" s="545" t="s">
        <v>655</v>
      </c>
      <c r="H384" s="546" t="s">
        <v>1246</v>
      </c>
      <c r="I384" s="3" t="s">
        <v>1247</v>
      </c>
      <c r="J384" s="182">
        <v>45742</v>
      </c>
      <c r="K384" s="182">
        <v>45747</v>
      </c>
      <c r="L384" s="183"/>
      <c r="M384" s="172"/>
      <c r="N384" s="3"/>
      <c r="O384" s="389">
        <v>89034000</v>
      </c>
      <c r="P384" s="170">
        <v>0.88</v>
      </c>
      <c r="Q384" s="3"/>
      <c r="R384" s="331"/>
      <c r="S384" s="558">
        <f t="shared" si="43"/>
        <v>77904900</v>
      </c>
      <c r="T384" s="332"/>
      <c r="U384" s="3"/>
      <c r="V384" s="3"/>
      <c r="W384" s="3"/>
      <c r="X384" s="3"/>
      <c r="Y384" s="3"/>
      <c r="Z384" s="186">
        <v>0.99431999999999998</v>
      </c>
      <c r="AA384" s="330"/>
      <c r="AB384" s="360"/>
      <c r="AC384" s="194"/>
      <c r="AD384" s="174"/>
      <c r="AE384" s="3"/>
    </row>
    <row r="385" spans="3:32" ht="17.25" customHeight="1">
      <c r="C385" s="3"/>
      <c r="D385" s="3"/>
      <c r="E385" s="3"/>
      <c r="F385" s="545" t="s">
        <v>761</v>
      </c>
      <c r="G385" s="545" t="s">
        <v>655</v>
      </c>
      <c r="H385" s="546" t="s">
        <v>1248</v>
      </c>
      <c r="I385" s="3" t="s">
        <v>1249</v>
      </c>
      <c r="J385" s="182">
        <v>45742</v>
      </c>
      <c r="K385" s="182">
        <v>45747</v>
      </c>
      <c r="L385" s="183"/>
      <c r="M385" s="172"/>
      <c r="N385" s="3"/>
      <c r="O385" s="389">
        <v>24156000</v>
      </c>
      <c r="P385" s="170">
        <v>0.88</v>
      </c>
      <c r="Q385" s="3"/>
      <c r="R385" s="331"/>
      <c r="S385" s="393">
        <f t="shared" si="43"/>
        <v>21435900</v>
      </c>
      <c r="T385" s="332"/>
      <c r="U385" s="3"/>
      <c r="V385" s="3"/>
      <c r="W385" s="3"/>
      <c r="X385" s="3"/>
      <c r="Y385" s="3"/>
      <c r="Z385" s="186">
        <v>1.0084</v>
      </c>
      <c r="AA385" s="330"/>
      <c r="AB385" s="360"/>
      <c r="AC385" s="194"/>
      <c r="AD385" s="174"/>
      <c r="AE385" s="3"/>
    </row>
    <row r="386" spans="3:32" ht="17.25" customHeight="1">
      <c r="C386" s="3"/>
      <c r="D386" s="3"/>
      <c r="E386" s="3"/>
      <c r="F386" s="545" t="s">
        <v>761</v>
      </c>
      <c r="G386" s="545" t="s">
        <v>633</v>
      </c>
      <c r="H386" s="546" t="s">
        <v>1248</v>
      </c>
      <c r="I386" s="3" t="s">
        <v>1249</v>
      </c>
      <c r="J386" s="182">
        <v>45742</v>
      </c>
      <c r="K386" s="182">
        <v>45747</v>
      </c>
      <c r="L386" s="183"/>
      <c r="M386" s="172"/>
      <c r="N386" s="3"/>
      <c r="O386" s="389">
        <v>24156000</v>
      </c>
      <c r="P386" s="170">
        <v>0.88</v>
      </c>
      <c r="Q386" s="3"/>
      <c r="R386" s="331"/>
      <c r="S386" s="393">
        <f t="shared" si="43"/>
        <v>21146400</v>
      </c>
      <c r="T386" s="332"/>
      <c r="U386" s="3"/>
      <c r="V386" s="3"/>
      <c r="W386" s="3"/>
      <c r="X386" s="3"/>
      <c r="Y386" s="3"/>
      <c r="Z386" s="186">
        <v>0.99478</v>
      </c>
      <c r="AA386" s="330"/>
      <c r="AB386" s="360"/>
      <c r="AC386" s="394"/>
      <c r="AD386" s="174"/>
      <c r="AE386" s="3"/>
      <c r="AF386" s="395"/>
    </row>
    <row r="387" spans="3:32" ht="17.25" customHeight="1">
      <c r="C387" s="535" t="s">
        <v>1263</v>
      </c>
      <c r="D387" s="535"/>
      <c r="E387" s="535"/>
      <c r="F387" s="524" t="s">
        <v>918</v>
      </c>
      <c r="G387" s="524" t="s">
        <v>633</v>
      </c>
      <c r="H387" s="525" t="s">
        <v>1251</v>
      </c>
      <c r="I387" s="523" t="s">
        <v>1252</v>
      </c>
      <c r="J387" s="526">
        <v>45741</v>
      </c>
      <c r="K387" s="526">
        <v>45747</v>
      </c>
      <c r="L387" s="526"/>
      <c r="M387" s="528"/>
      <c r="N387" s="523"/>
      <c r="O387" s="529">
        <v>45243137</v>
      </c>
      <c r="P387" s="530">
        <v>0.88</v>
      </c>
      <c r="Q387" s="523"/>
      <c r="R387" s="531"/>
      <c r="S387" s="674">
        <f t="shared" si="43"/>
        <v>39913100</v>
      </c>
      <c r="T387" s="533"/>
      <c r="U387" s="523"/>
      <c r="V387" s="523"/>
      <c r="W387" s="523"/>
      <c r="X387" s="523"/>
      <c r="Y387" s="523"/>
      <c r="Z387" s="534">
        <v>1.0024883458397</v>
      </c>
      <c r="AA387" s="330"/>
      <c r="AB387" s="360"/>
      <c r="AC387" s="194"/>
      <c r="AD387" s="174"/>
      <c r="AE387" s="3"/>
    </row>
    <row r="388" spans="3:32" ht="17.25" customHeight="1">
      <c r="C388" s="535" t="s">
        <v>1263</v>
      </c>
      <c r="D388" s="535"/>
      <c r="E388" s="535"/>
      <c r="F388" s="524" t="s">
        <v>918</v>
      </c>
      <c r="G388" s="524" t="s">
        <v>655</v>
      </c>
      <c r="H388" s="525" t="s">
        <v>1251</v>
      </c>
      <c r="I388" s="523" t="s">
        <v>1252</v>
      </c>
      <c r="J388" s="526">
        <v>45741</v>
      </c>
      <c r="K388" s="526">
        <v>45747</v>
      </c>
      <c r="L388" s="527"/>
      <c r="M388" s="528"/>
      <c r="N388" s="523"/>
      <c r="O388" s="529">
        <v>45243137</v>
      </c>
      <c r="P388" s="530">
        <v>0.88</v>
      </c>
      <c r="Q388" s="523"/>
      <c r="R388" s="531"/>
      <c r="S388" s="674">
        <f t="shared" si="43"/>
        <v>39792100</v>
      </c>
      <c r="T388" s="533"/>
      <c r="U388" s="523"/>
      <c r="V388" s="523"/>
      <c r="W388" s="523"/>
      <c r="X388" s="523"/>
      <c r="Y388" s="523"/>
      <c r="Z388" s="534">
        <v>0.99944999999999995</v>
      </c>
      <c r="AA388" s="330"/>
      <c r="AB388" s="360"/>
      <c r="AC388" s="194"/>
      <c r="AD388" s="174"/>
      <c r="AE388" s="3"/>
    </row>
    <row r="389" spans="3:32" ht="17.25" customHeight="1">
      <c r="C389" s="3"/>
      <c r="D389" s="3"/>
      <c r="E389" s="3"/>
      <c r="F389" s="411" t="s">
        <v>304</v>
      </c>
      <c r="G389" s="411" t="s">
        <v>633</v>
      </c>
      <c r="H389" s="412" t="s">
        <v>642</v>
      </c>
      <c r="I389" s="438" t="s">
        <v>1253</v>
      </c>
      <c r="J389" s="439">
        <v>45742</v>
      </c>
      <c r="K389" s="439">
        <v>45750</v>
      </c>
      <c r="L389" s="440"/>
      <c r="M389" s="441"/>
      <c r="N389" s="438"/>
      <c r="O389" s="465">
        <v>9600000</v>
      </c>
      <c r="P389" s="443">
        <v>0.88</v>
      </c>
      <c r="Q389" s="438"/>
      <c r="R389" s="444"/>
      <c r="S389" s="676">
        <v>8479240</v>
      </c>
      <c r="T389" s="446"/>
      <c r="U389" s="438"/>
      <c r="V389" s="438"/>
      <c r="W389" s="438"/>
      <c r="X389" s="438"/>
      <c r="Y389" s="438"/>
      <c r="Z389" s="447">
        <v>1.0037</v>
      </c>
      <c r="AA389" s="541"/>
      <c r="AB389" s="542"/>
      <c r="AC389" s="628">
        <v>8480026</v>
      </c>
      <c r="AD389" s="630">
        <f>S389-AC389</f>
        <v>-786</v>
      </c>
      <c r="AE389" s="3"/>
      <c r="AF389" s="395"/>
    </row>
    <row r="390" spans="3:32" ht="17.25" customHeight="1">
      <c r="C390" s="3"/>
      <c r="D390" s="3"/>
      <c r="E390" s="3"/>
      <c r="F390" s="635" t="s">
        <v>304</v>
      </c>
      <c r="G390" s="635" t="s">
        <v>633</v>
      </c>
      <c r="H390" s="636" t="s">
        <v>642</v>
      </c>
      <c r="I390" s="637" t="s">
        <v>1254</v>
      </c>
      <c r="J390" s="719">
        <v>45742</v>
      </c>
      <c r="K390" s="719">
        <v>45750</v>
      </c>
      <c r="L390" s="720"/>
      <c r="M390" s="721"/>
      <c r="N390" s="637"/>
      <c r="O390" s="465">
        <v>14080000</v>
      </c>
      <c r="P390" s="633">
        <v>0.88</v>
      </c>
      <c r="Q390" s="637"/>
      <c r="R390" s="722"/>
      <c r="S390" s="676">
        <v>12432530.000000002</v>
      </c>
      <c r="T390" s="723"/>
      <c r="U390" s="637"/>
      <c r="V390" s="637"/>
      <c r="W390" s="637"/>
      <c r="X390" s="637"/>
      <c r="Y390" s="637"/>
      <c r="Z390" s="724">
        <v>1.0034000000000001</v>
      </c>
      <c r="AA390" s="725"/>
      <c r="AB390" s="726"/>
      <c r="AC390" s="631">
        <v>12424447</v>
      </c>
      <c r="AD390" s="639">
        <f>S390-AC390</f>
        <v>8083.0000000018626</v>
      </c>
      <c r="AE390" s="3"/>
      <c r="AF390" s="395"/>
    </row>
    <row r="391" spans="3:32" ht="17.25" customHeight="1">
      <c r="C391" s="3"/>
      <c r="D391" s="3"/>
      <c r="E391" s="3"/>
      <c r="F391" s="411" t="s">
        <v>304</v>
      </c>
      <c r="G391" s="411" t="s">
        <v>633</v>
      </c>
      <c r="H391" s="412" t="s">
        <v>642</v>
      </c>
      <c r="I391" s="438" t="s">
        <v>1255</v>
      </c>
      <c r="J391" s="439">
        <v>45742</v>
      </c>
      <c r="K391" s="439">
        <v>45750</v>
      </c>
      <c r="L391" s="440"/>
      <c r="M391" s="441"/>
      <c r="N391" s="438"/>
      <c r="O391" s="465">
        <v>16000000</v>
      </c>
      <c r="P391" s="443">
        <v>0.88</v>
      </c>
      <c r="Q391" s="438"/>
      <c r="R391" s="444"/>
      <c r="S391" s="676">
        <f>12843500*1.1</f>
        <v>14127850.000000002</v>
      </c>
      <c r="T391" s="446"/>
      <c r="U391" s="438"/>
      <c r="V391" s="438"/>
      <c r="W391" s="438"/>
      <c r="X391" s="438"/>
      <c r="Y391" s="438"/>
      <c r="Z391" s="447">
        <v>1.0034000000000001</v>
      </c>
      <c r="AA391" s="541"/>
      <c r="AB391" s="542"/>
      <c r="AC391" s="628">
        <v>14120441</v>
      </c>
      <c r="AD391" s="639">
        <f>S391-AC391</f>
        <v>7409.0000000018626</v>
      </c>
      <c r="AE391" s="3"/>
      <c r="AF391" s="395"/>
    </row>
    <row r="392" spans="3:32" ht="17.25" customHeight="1">
      <c r="C392" s="3"/>
      <c r="D392" s="3"/>
      <c r="E392" s="3"/>
      <c r="F392" s="411" t="s">
        <v>304</v>
      </c>
      <c r="G392" s="411" t="s">
        <v>633</v>
      </c>
      <c r="H392" s="412" t="s">
        <v>642</v>
      </c>
      <c r="I392" s="438" t="s">
        <v>1256</v>
      </c>
      <c r="J392" s="439">
        <v>45742</v>
      </c>
      <c r="K392" s="439">
        <v>45750</v>
      </c>
      <c r="L392" s="440"/>
      <c r="M392" s="441"/>
      <c r="N392" s="438"/>
      <c r="O392" s="465">
        <v>39600000</v>
      </c>
      <c r="P392" s="443">
        <v>0.88</v>
      </c>
      <c r="Q392" s="438"/>
      <c r="R392" s="444"/>
      <c r="S392" s="676">
        <v>34962950</v>
      </c>
      <c r="T392" s="446"/>
      <c r="U392" s="438"/>
      <c r="V392" s="438"/>
      <c r="W392" s="438"/>
      <c r="X392" s="438"/>
      <c r="Y392" s="438"/>
      <c r="Z392" s="447">
        <v>1.0033000000000001</v>
      </c>
      <c r="AA392" s="541"/>
      <c r="AB392" s="542"/>
      <c r="AC392" s="628">
        <v>34896082</v>
      </c>
      <c r="AD392" s="630">
        <f>S392-AC392</f>
        <v>66868</v>
      </c>
      <c r="AE392" s="3"/>
      <c r="AF392" s="395"/>
    </row>
    <row r="393" spans="3:32" ht="17.25" customHeight="1">
      <c r="C393" s="3"/>
      <c r="D393" s="3"/>
      <c r="E393" s="3"/>
      <c r="F393" s="171" t="s">
        <v>632</v>
      </c>
      <c r="G393" s="171" t="s">
        <v>633</v>
      </c>
      <c r="H393" s="180" t="s">
        <v>690</v>
      </c>
      <c r="I393" s="3" t="s">
        <v>1257</v>
      </c>
      <c r="J393" s="182">
        <v>45743</v>
      </c>
      <c r="K393" s="182">
        <v>45750</v>
      </c>
      <c r="L393" s="183"/>
      <c r="M393" s="172"/>
      <c r="N393" s="3"/>
      <c r="O393" s="389">
        <v>68180000</v>
      </c>
      <c r="P393" s="170">
        <v>0.88</v>
      </c>
      <c r="Q393" s="3"/>
      <c r="R393" s="331"/>
      <c r="S393" s="393">
        <f t="shared" si="43"/>
        <v>60202400</v>
      </c>
      <c r="T393" s="332"/>
      <c r="U393" s="3"/>
      <c r="V393" s="3"/>
      <c r="W393" s="3"/>
      <c r="X393" s="3"/>
      <c r="Y393" s="3"/>
      <c r="Z393" s="186">
        <v>1.0034000000000001</v>
      </c>
      <c r="AA393" s="330"/>
      <c r="AB393" s="360"/>
      <c r="AC393" s="394"/>
      <c r="AD393" s="174"/>
      <c r="AE393" s="3"/>
      <c r="AF393" s="395"/>
    </row>
    <row r="394" spans="3:32" ht="17.25" customHeight="1">
      <c r="C394" s="3"/>
      <c r="D394" s="3"/>
      <c r="E394" s="3"/>
      <c r="F394" s="171" t="s">
        <v>632</v>
      </c>
      <c r="G394" s="171" t="s">
        <v>633</v>
      </c>
      <c r="H394" s="180" t="s">
        <v>932</v>
      </c>
      <c r="I394" s="3" t="s">
        <v>1258</v>
      </c>
      <c r="J394" s="182">
        <v>45742</v>
      </c>
      <c r="K394" s="182">
        <v>45744</v>
      </c>
      <c r="L394" s="183"/>
      <c r="M394" s="172"/>
      <c r="N394" s="3"/>
      <c r="O394" s="389">
        <v>12000000</v>
      </c>
      <c r="P394" s="170">
        <v>0.88</v>
      </c>
      <c r="Q394" s="3"/>
      <c r="R394" s="331"/>
      <c r="S394" s="393">
        <f t="shared" si="43"/>
        <v>10596000</v>
      </c>
      <c r="T394" s="332"/>
      <c r="U394" s="3"/>
      <c r="V394" s="3"/>
      <c r="W394" s="3"/>
      <c r="X394" s="3"/>
      <c r="Y394" s="3"/>
      <c r="Z394" s="186">
        <v>1.0034000000000001</v>
      </c>
      <c r="AA394" s="330"/>
      <c r="AB394" s="360"/>
      <c r="AC394" s="394"/>
      <c r="AD394" s="174"/>
      <c r="AE394" s="3"/>
      <c r="AF394" s="395"/>
    </row>
    <row r="395" spans="3:32" ht="17.25" customHeight="1">
      <c r="C395" s="3"/>
      <c r="D395" s="3"/>
      <c r="E395" s="3"/>
      <c r="F395" s="399" t="s">
        <v>632</v>
      </c>
      <c r="G395" s="399" t="s">
        <v>121</v>
      </c>
      <c r="H395" s="400" t="s">
        <v>991</v>
      </c>
      <c r="I395" s="401" t="s">
        <v>1259</v>
      </c>
      <c r="J395" s="402">
        <v>45742</v>
      </c>
      <c r="K395" s="402">
        <v>45747</v>
      </c>
      <c r="L395" s="403"/>
      <c r="M395" s="404"/>
      <c r="N395" s="401"/>
      <c r="O395" s="405">
        <v>11580000</v>
      </c>
      <c r="P395" s="406">
        <v>0.88</v>
      </c>
      <c r="Q395" s="401"/>
      <c r="R395" s="407"/>
      <c r="S395" s="454">
        <f t="shared" si="43"/>
        <v>10201800</v>
      </c>
      <c r="T395" s="409"/>
      <c r="U395" s="401"/>
      <c r="V395" s="401"/>
      <c r="W395" s="401"/>
      <c r="X395" s="401"/>
      <c r="Y395" s="401"/>
      <c r="Z395" s="410">
        <v>1.0011099999999999</v>
      </c>
      <c r="AA395" s="330"/>
      <c r="AB395" s="360"/>
      <c r="AC395" s="394"/>
      <c r="AD395" s="174"/>
      <c r="AE395" s="3"/>
      <c r="AF395" s="395"/>
    </row>
    <row r="396" spans="3:32" ht="17.25" customHeight="1">
      <c r="C396" s="3" t="s">
        <v>1260</v>
      </c>
      <c r="D396" s="3"/>
      <c r="E396" s="3"/>
      <c r="F396" s="548" t="s">
        <v>761</v>
      </c>
      <c r="G396" s="545" t="s">
        <v>633</v>
      </c>
      <c r="H396" s="546" t="s">
        <v>1147</v>
      </c>
      <c r="I396" s="3" t="s">
        <v>1148</v>
      </c>
      <c r="J396" s="182">
        <v>45749</v>
      </c>
      <c r="K396" s="182">
        <v>45751</v>
      </c>
      <c r="L396" s="183"/>
      <c r="M396" s="172"/>
      <c r="N396" s="3"/>
      <c r="O396" s="389">
        <v>172191000</v>
      </c>
      <c r="P396" s="170"/>
      <c r="Q396" s="3"/>
      <c r="R396" s="331"/>
      <c r="S396" s="359"/>
      <c r="T396" s="332"/>
      <c r="U396" s="3"/>
      <c r="V396" s="3"/>
      <c r="W396" s="3"/>
      <c r="X396" s="3"/>
      <c r="Y396" s="3"/>
      <c r="Z396" s="186"/>
      <c r="AA396" s="330"/>
      <c r="AB396" s="360"/>
      <c r="AC396" s="394"/>
      <c r="AD396" s="174"/>
      <c r="AE396" s="3"/>
      <c r="AF396" s="395"/>
    </row>
    <row r="397" spans="3:32" ht="17.25" customHeight="1">
      <c r="C397" s="3" t="s">
        <v>1260</v>
      </c>
      <c r="D397" s="3"/>
      <c r="E397" s="3"/>
      <c r="F397" s="548" t="s">
        <v>761</v>
      </c>
      <c r="G397" s="545" t="s">
        <v>633</v>
      </c>
      <c r="H397" s="546" t="s">
        <v>1147</v>
      </c>
      <c r="I397" s="3" t="s">
        <v>1261</v>
      </c>
      <c r="J397" s="182">
        <v>45749</v>
      </c>
      <c r="K397" s="182">
        <v>45751</v>
      </c>
      <c r="L397" s="183"/>
      <c r="M397" s="172"/>
      <c r="N397" s="3"/>
      <c r="O397" s="389">
        <v>172191000</v>
      </c>
      <c r="P397" s="170"/>
      <c r="Q397" s="3"/>
      <c r="R397" s="331"/>
      <c r="S397" s="359"/>
      <c r="T397" s="332"/>
      <c r="U397" s="3"/>
      <c r="V397" s="3"/>
      <c r="W397" s="3"/>
      <c r="X397" s="3"/>
      <c r="Y397" s="3"/>
      <c r="Z397" s="186"/>
      <c r="AA397" s="330"/>
      <c r="AB397" s="360"/>
      <c r="AC397" s="394"/>
      <c r="AD397" s="174"/>
      <c r="AE397" s="3"/>
      <c r="AF397" s="395"/>
    </row>
    <row r="398" spans="3:32" ht="17.25" customHeight="1">
      <c r="C398" s="3"/>
      <c r="D398" s="3"/>
      <c r="E398" s="3"/>
      <c r="F398" s="411" t="s">
        <v>632</v>
      </c>
      <c r="G398" s="411" t="s">
        <v>633</v>
      </c>
      <c r="H398" s="412" t="s">
        <v>690</v>
      </c>
      <c r="I398" s="438" t="s">
        <v>1262</v>
      </c>
      <c r="J398" s="439">
        <v>45743</v>
      </c>
      <c r="K398" s="439">
        <v>45750</v>
      </c>
      <c r="L398" s="440"/>
      <c r="M398" s="441"/>
      <c r="N398" s="438"/>
      <c r="O398" s="442">
        <v>30400000</v>
      </c>
      <c r="P398" s="443">
        <v>0.88</v>
      </c>
      <c r="Q398" s="438"/>
      <c r="R398" s="444"/>
      <c r="S398" s="717"/>
      <c r="T398" s="446"/>
      <c r="U398" s="438"/>
      <c r="V398" s="438"/>
      <c r="W398" s="438"/>
      <c r="X398" s="438"/>
      <c r="Y398" s="438"/>
      <c r="Z398" s="447">
        <v>1.0034000000000001</v>
      </c>
      <c r="AA398" s="905" t="s">
        <v>1473</v>
      </c>
      <c r="AB398" s="906"/>
      <c r="AC398" s="628">
        <v>27963247</v>
      </c>
      <c r="AD398" s="629"/>
      <c r="AE398" s="3"/>
      <c r="AF398" s="395"/>
    </row>
    <row r="399" spans="3:32" ht="17.25" customHeight="1">
      <c r="C399" s="3"/>
      <c r="D399" s="3"/>
      <c r="E399" s="3"/>
      <c r="F399" s="545" t="s">
        <v>918</v>
      </c>
      <c r="G399" s="545" t="s">
        <v>633</v>
      </c>
      <c r="H399" s="546" t="s">
        <v>1264</v>
      </c>
      <c r="I399" s="3" t="s">
        <v>1265</v>
      </c>
      <c r="J399" s="182">
        <v>45743</v>
      </c>
      <c r="K399" s="182">
        <v>45749</v>
      </c>
      <c r="L399" s="183"/>
      <c r="M399" s="172"/>
      <c r="N399" s="3"/>
      <c r="O399" s="389">
        <v>96976000</v>
      </c>
      <c r="P399" s="170">
        <v>0.88</v>
      </c>
      <c r="Q399" s="3"/>
      <c r="R399" s="331"/>
      <c r="S399" s="393">
        <f t="shared" ref="S399:S406" si="44">CEILING(Z399*P399*O399,100)</f>
        <v>85471900</v>
      </c>
      <c r="T399" s="332"/>
      <c r="U399" s="3"/>
      <c r="V399" s="3"/>
      <c r="W399" s="3"/>
      <c r="X399" s="3"/>
      <c r="Y399" s="3"/>
      <c r="Z399" s="186">
        <v>1.0015583082557677</v>
      </c>
      <c r="AA399" s="330"/>
      <c r="AB399" s="360"/>
      <c r="AC399" s="394"/>
      <c r="AD399" s="174"/>
      <c r="AE399" s="3"/>
      <c r="AF399" s="395"/>
    </row>
    <row r="400" spans="3:32" ht="17.25" customHeight="1">
      <c r="C400" s="3"/>
      <c r="D400" s="3"/>
      <c r="E400" s="3"/>
      <c r="F400" s="545" t="s">
        <v>918</v>
      </c>
      <c r="G400" s="545" t="s">
        <v>655</v>
      </c>
      <c r="H400" s="546" t="s">
        <v>1264</v>
      </c>
      <c r="I400" s="3" t="s">
        <v>1265</v>
      </c>
      <c r="J400" s="182">
        <v>45743</v>
      </c>
      <c r="K400" s="182">
        <v>45749</v>
      </c>
      <c r="L400" s="183"/>
      <c r="M400" s="172"/>
      <c r="N400" s="3"/>
      <c r="O400" s="389">
        <v>96976000</v>
      </c>
      <c r="P400" s="170">
        <v>0.88</v>
      </c>
      <c r="Q400" s="3"/>
      <c r="R400" s="331"/>
      <c r="S400" s="393">
        <f t="shared" si="44"/>
        <v>84953300</v>
      </c>
      <c r="T400" s="332"/>
      <c r="U400" s="3"/>
      <c r="V400" s="3"/>
      <c r="W400" s="3"/>
      <c r="X400" s="3"/>
      <c r="Y400" s="3"/>
      <c r="Z400" s="186">
        <v>0.99548064283320881</v>
      </c>
      <c r="AA400" s="330"/>
      <c r="AB400" s="360"/>
      <c r="AC400" s="194"/>
      <c r="AD400" s="174"/>
      <c r="AE400" s="3"/>
    </row>
    <row r="401" spans="3:32" ht="17.25" customHeight="1">
      <c r="C401" s="3"/>
      <c r="D401" s="3"/>
      <c r="E401" s="3"/>
      <c r="F401" s="399" t="s">
        <v>918</v>
      </c>
      <c r="G401" s="399" t="s">
        <v>633</v>
      </c>
      <c r="H401" s="400" t="s">
        <v>1266</v>
      </c>
      <c r="I401" s="401" t="s">
        <v>1267</v>
      </c>
      <c r="J401" s="402">
        <v>45743</v>
      </c>
      <c r="K401" s="402">
        <v>45749</v>
      </c>
      <c r="L401" s="403"/>
      <c r="M401" s="404"/>
      <c r="N401" s="401"/>
      <c r="O401" s="405">
        <v>25454420</v>
      </c>
      <c r="P401" s="406">
        <v>0.88</v>
      </c>
      <c r="Q401" s="401"/>
      <c r="R401" s="407"/>
      <c r="S401" s="454">
        <f t="shared" si="44"/>
        <v>22427900</v>
      </c>
      <c r="T401" s="409"/>
      <c r="U401" s="401"/>
      <c r="V401" s="401"/>
      <c r="W401" s="401"/>
      <c r="X401" s="401"/>
      <c r="Y401" s="401"/>
      <c r="Z401" s="410">
        <v>1.0012479497727944</v>
      </c>
      <c r="AA401" s="330"/>
      <c r="AB401" s="360"/>
      <c r="AC401" s="394"/>
      <c r="AD401" s="174"/>
      <c r="AE401" s="3"/>
      <c r="AF401" s="395"/>
    </row>
    <row r="402" spans="3:32" ht="17.25" customHeight="1">
      <c r="C402" s="3"/>
      <c r="D402" s="3"/>
      <c r="E402" s="3"/>
      <c r="F402" s="545" t="s">
        <v>918</v>
      </c>
      <c r="G402" s="545" t="s">
        <v>655</v>
      </c>
      <c r="H402" s="546" t="s">
        <v>1266</v>
      </c>
      <c r="I402" s="3" t="s">
        <v>1267</v>
      </c>
      <c r="J402" s="182">
        <v>45743</v>
      </c>
      <c r="K402" s="182">
        <v>45749</v>
      </c>
      <c r="L402" s="183"/>
      <c r="M402" s="172"/>
      <c r="N402" s="3"/>
      <c r="O402" s="389">
        <v>25454420</v>
      </c>
      <c r="P402" s="170">
        <v>0.88</v>
      </c>
      <c r="Q402" s="3"/>
      <c r="R402" s="331"/>
      <c r="S402" s="393">
        <f t="shared" si="44"/>
        <v>22371800</v>
      </c>
      <c r="T402" s="332"/>
      <c r="U402" s="3"/>
      <c r="V402" s="3"/>
      <c r="W402" s="3"/>
      <c r="X402" s="3"/>
      <c r="Y402" s="3"/>
      <c r="Z402" s="186">
        <v>0.99874340893208813</v>
      </c>
      <c r="AA402" s="330"/>
      <c r="AB402" s="360"/>
      <c r="AC402" s="194"/>
      <c r="AD402" s="174"/>
      <c r="AE402" s="3"/>
    </row>
    <row r="403" spans="3:32" ht="17.25" customHeight="1">
      <c r="C403" s="3"/>
      <c r="D403" s="3"/>
      <c r="E403" s="3"/>
      <c r="F403" s="545" t="s">
        <v>761</v>
      </c>
      <c r="G403" s="545" t="s">
        <v>633</v>
      </c>
      <c r="H403" s="546" t="s">
        <v>1269</v>
      </c>
      <c r="I403" s="3" t="s">
        <v>1270</v>
      </c>
      <c r="J403" s="182">
        <v>45749</v>
      </c>
      <c r="K403" s="182">
        <v>45751</v>
      </c>
      <c r="L403" s="183"/>
      <c r="M403" s="172"/>
      <c r="N403" s="3"/>
      <c r="O403" s="389">
        <v>89613700</v>
      </c>
      <c r="P403" s="170">
        <v>0.87744999999999995</v>
      </c>
      <c r="Q403" s="3"/>
      <c r="R403" s="331"/>
      <c r="S403" s="393">
        <f t="shared" si="44"/>
        <v>78671300</v>
      </c>
      <c r="T403" s="332"/>
      <c r="U403" s="3"/>
      <c r="V403" s="3"/>
      <c r="W403" s="3"/>
      <c r="X403" s="3"/>
      <c r="Y403" s="3"/>
      <c r="Z403" s="186">
        <v>1.0005056080283352</v>
      </c>
      <c r="AA403" s="330"/>
      <c r="AB403" s="360"/>
      <c r="AC403" s="394"/>
      <c r="AD403" s="174"/>
      <c r="AE403" s="3"/>
      <c r="AF403" s="395"/>
    </row>
    <row r="404" spans="3:32" ht="17.25" customHeight="1">
      <c r="C404" s="3" t="s">
        <v>1268</v>
      </c>
      <c r="D404" s="3"/>
      <c r="E404" s="3"/>
      <c r="F404" s="545" t="s">
        <v>761</v>
      </c>
      <c r="G404" s="545" t="s">
        <v>655</v>
      </c>
      <c r="H404" s="546" t="s">
        <v>1271</v>
      </c>
      <c r="I404" s="3" t="s">
        <v>1272</v>
      </c>
      <c r="J404" s="182"/>
      <c r="K404" s="182">
        <v>45750</v>
      </c>
      <c r="L404" s="183"/>
      <c r="M404" s="172"/>
      <c r="N404" s="3"/>
      <c r="O404" s="389">
        <v>80543000</v>
      </c>
      <c r="P404" s="170">
        <v>0.88</v>
      </c>
      <c r="Q404" s="3"/>
      <c r="R404" s="331"/>
      <c r="S404" s="393">
        <f t="shared" si="44"/>
        <v>71042400</v>
      </c>
      <c r="T404" s="332"/>
      <c r="U404" s="3"/>
      <c r="V404" s="3"/>
      <c r="W404" s="3"/>
      <c r="X404" s="3"/>
      <c r="Y404" s="3"/>
      <c r="Z404" s="186">
        <v>1.0023205807905904</v>
      </c>
      <c r="AA404" s="330"/>
      <c r="AB404" s="360"/>
      <c r="AC404" s="194"/>
      <c r="AD404" s="174"/>
      <c r="AE404" s="3"/>
    </row>
    <row r="405" spans="3:32" ht="17.25" customHeight="1">
      <c r="C405" s="3" t="s">
        <v>1268</v>
      </c>
      <c r="D405" s="3"/>
      <c r="E405" s="3"/>
      <c r="F405" s="545" t="s">
        <v>761</v>
      </c>
      <c r="G405" s="545" t="s">
        <v>655</v>
      </c>
      <c r="H405" s="546" t="s">
        <v>1273</v>
      </c>
      <c r="I405" s="3" t="s">
        <v>1274</v>
      </c>
      <c r="J405" s="182"/>
      <c r="K405" s="182">
        <v>45750</v>
      </c>
      <c r="L405" s="183"/>
      <c r="M405" s="172"/>
      <c r="N405" s="3"/>
      <c r="O405" s="389">
        <v>81771000</v>
      </c>
      <c r="P405" s="170">
        <v>0.88</v>
      </c>
      <c r="Q405" s="3"/>
      <c r="R405" s="331"/>
      <c r="S405" s="393">
        <f t="shared" si="44"/>
        <v>72281500</v>
      </c>
      <c r="T405" s="332"/>
      <c r="U405" s="3"/>
      <c r="V405" s="3"/>
      <c r="W405" s="3"/>
      <c r="X405" s="3"/>
      <c r="Y405" s="3"/>
      <c r="Z405" s="186">
        <v>1.0044883458396971</v>
      </c>
      <c r="AA405" s="330"/>
      <c r="AB405" s="360"/>
      <c r="AC405" s="194"/>
      <c r="AD405" s="174"/>
      <c r="AE405" s="3"/>
    </row>
    <row r="406" spans="3:32" ht="17.25" customHeight="1">
      <c r="C406" s="3" t="s">
        <v>1268</v>
      </c>
      <c r="D406" s="3"/>
      <c r="E406" s="3"/>
      <c r="F406" s="545" t="s">
        <v>761</v>
      </c>
      <c r="G406" s="545" t="s">
        <v>655</v>
      </c>
      <c r="H406" s="546" t="s">
        <v>1275</v>
      </c>
      <c r="I406" s="3" t="s">
        <v>1276</v>
      </c>
      <c r="J406" s="182"/>
      <c r="K406" s="182">
        <v>45751</v>
      </c>
      <c r="L406" s="183"/>
      <c r="M406" s="172"/>
      <c r="N406" s="3"/>
      <c r="O406" s="389">
        <v>158820000</v>
      </c>
      <c r="P406" s="170">
        <v>0.86745000000000005</v>
      </c>
      <c r="Q406" s="3"/>
      <c r="R406" s="331"/>
      <c r="S406" s="393">
        <f t="shared" si="44"/>
        <v>138472200</v>
      </c>
      <c r="T406" s="332"/>
      <c r="U406" s="3"/>
      <c r="V406" s="3"/>
      <c r="W406" s="3"/>
      <c r="X406" s="3"/>
      <c r="Y406" s="3"/>
      <c r="Z406" s="186">
        <v>1.0051078074234518</v>
      </c>
      <c r="AA406" s="330"/>
      <c r="AB406" s="360"/>
      <c r="AC406" s="194"/>
      <c r="AD406" s="174"/>
      <c r="AE406" s="3"/>
    </row>
    <row r="407" spans="3:32" ht="17.25" customHeight="1">
      <c r="C407" s="3"/>
      <c r="D407" s="3"/>
      <c r="E407" s="3"/>
      <c r="F407" s="399" t="s">
        <v>632</v>
      </c>
      <c r="G407" s="399" t="s">
        <v>121</v>
      </c>
      <c r="H407" s="400" t="s">
        <v>694</v>
      </c>
      <c r="I407" s="401" t="s">
        <v>1294</v>
      </c>
      <c r="J407" s="402">
        <v>45744</v>
      </c>
      <c r="K407" s="402">
        <v>45751</v>
      </c>
      <c r="L407" s="403"/>
      <c r="M407" s="404"/>
      <c r="N407" s="401"/>
      <c r="O407" s="693">
        <v>4000000</v>
      </c>
      <c r="P407" s="406">
        <v>0.88</v>
      </c>
      <c r="Q407" s="401"/>
      <c r="R407" s="407"/>
      <c r="S407" s="694">
        <v>3523960.0000000005</v>
      </c>
      <c r="T407" s="409"/>
      <c r="U407" s="401"/>
      <c r="V407" s="401"/>
      <c r="W407" s="401"/>
      <c r="X407" s="401"/>
      <c r="Y407" s="401"/>
      <c r="Z407" s="410">
        <v>1.00112</v>
      </c>
      <c r="AA407" s="330"/>
      <c r="AB407" s="360"/>
      <c r="AC407" s="394"/>
      <c r="AD407" s="174"/>
      <c r="AE407" s="3"/>
      <c r="AF407" s="395"/>
    </row>
    <row r="408" spans="3:32" ht="17.25" customHeight="1">
      <c r="C408" s="3"/>
      <c r="D408" s="3"/>
      <c r="E408" s="3"/>
      <c r="F408" s="411" t="s">
        <v>755</v>
      </c>
      <c r="G408" s="411" t="s">
        <v>633</v>
      </c>
      <c r="H408" s="412" t="s">
        <v>733</v>
      </c>
      <c r="I408" s="438" t="s">
        <v>1277</v>
      </c>
      <c r="J408" s="439">
        <v>45744</v>
      </c>
      <c r="K408" s="439">
        <v>45751</v>
      </c>
      <c r="L408" s="440"/>
      <c r="M408" s="441"/>
      <c r="N408" s="438"/>
      <c r="O408" s="442">
        <v>3000000</v>
      </c>
      <c r="P408" s="443">
        <v>0.88</v>
      </c>
      <c r="Q408" s="438"/>
      <c r="R408" s="444"/>
      <c r="S408" s="470">
        <f t="shared" ref="S408:S416" si="45">CEILING(Z408*P408*O408,100)</f>
        <v>2650600</v>
      </c>
      <c r="T408" s="446"/>
      <c r="U408" s="438"/>
      <c r="V408" s="438"/>
      <c r="W408" s="438"/>
      <c r="X408" s="438"/>
      <c r="Y408" s="438"/>
      <c r="Z408" s="447">
        <v>1.004</v>
      </c>
      <c r="AA408" s="932" t="s">
        <v>1469</v>
      </c>
      <c r="AB408" s="933"/>
      <c r="AC408" s="394"/>
      <c r="AD408" s="174"/>
      <c r="AE408" s="3"/>
      <c r="AF408" s="395"/>
    </row>
    <row r="409" spans="3:32" ht="17.25" customHeight="1">
      <c r="C409" s="3"/>
      <c r="D409" s="3"/>
      <c r="E409" s="3"/>
      <c r="F409" s="411" t="s">
        <v>632</v>
      </c>
      <c r="G409" s="411" t="s">
        <v>633</v>
      </c>
      <c r="H409" s="412" t="s">
        <v>731</v>
      </c>
      <c r="I409" s="438" t="s">
        <v>1278</v>
      </c>
      <c r="J409" s="439">
        <v>45744</v>
      </c>
      <c r="K409" s="439">
        <v>45750</v>
      </c>
      <c r="L409" s="440"/>
      <c r="M409" s="441"/>
      <c r="N409" s="438"/>
      <c r="O409" s="442">
        <v>5400000</v>
      </c>
      <c r="P409" s="443">
        <v>0.88</v>
      </c>
      <c r="Q409" s="438"/>
      <c r="R409" s="444"/>
      <c r="S409" s="470">
        <f t="shared" si="45"/>
        <v>4770600</v>
      </c>
      <c r="T409" s="446"/>
      <c r="U409" s="438"/>
      <c r="V409" s="438"/>
      <c r="W409" s="438"/>
      <c r="X409" s="438"/>
      <c r="Y409" s="438"/>
      <c r="Z409" s="447">
        <v>1.0039</v>
      </c>
      <c r="AA409" s="330"/>
      <c r="AB409" s="360"/>
      <c r="AC409" s="394"/>
      <c r="AD409" s="174"/>
      <c r="AE409" s="3"/>
      <c r="AF409" s="395"/>
    </row>
    <row r="410" spans="3:32" ht="17.25" customHeight="1">
      <c r="C410" s="3"/>
      <c r="D410" s="3"/>
      <c r="E410" s="3"/>
      <c r="F410" s="411" t="s">
        <v>304</v>
      </c>
      <c r="G410" s="411" t="s">
        <v>121</v>
      </c>
      <c r="H410" s="412" t="s">
        <v>665</v>
      </c>
      <c r="I410" s="438" t="s">
        <v>1279</v>
      </c>
      <c r="J410" s="439">
        <v>45744</v>
      </c>
      <c r="K410" s="439">
        <v>45754</v>
      </c>
      <c r="L410" s="440"/>
      <c r="M410" s="441"/>
      <c r="N410" s="438"/>
      <c r="O410" s="442">
        <v>4000000</v>
      </c>
      <c r="P410" s="443">
        <v>0.88</v>
      </c>
      <c r="Q410" s="438"/>
      <c r="R410" s="444"/>
      <c r="S410" s="470">
        <f t="shared" si="45"/>
        <v>3524200</v>
      </c>
      <c r="T410" s="446"/>
      <c r="U410" s="438"/>
      <c r="V410" s="438"/>
      <c r="W410" s="438"/>
      <c r="X410" s="438"/>
      <c r="Y410" s="438"/>
      <c r="Z410" s="447">
        <v>1.00119</v>
      </c>
      <c r="AA410" s="330"/>
      <c r="AB410" s="360"/>
      <c r="AC410" s="394"/>
      <c r="AD410" s="174"/>
      <c r="AE410" s="3"/>
      <c r="AF410" s="395"/>
    </row>
    <row r="411" spans="3:32" ht="17.25" customHeight="1">
      <c r="C411" s="3"/>
      <c r="D411" s="3"/>
      <c r="E411" s="3"/>
      <c r="F411" s="545" t="s">
        <v>761</v>
      </c>
      <c r="G411" s="545" t="s">
        <v>655</v>
      </c>
      <c r="H411" s="546" t="s">
        <v>1280</v>
      </c>
      <c r="I411" s="3" t="s">
        <v>1281</v>
      </c>
      <c r="J411" s="182">
        <v>45747</v>
      </c>
      <c r="K411" s="182">
        <v>45749</v>
      </c>
      <c r="L411" s="183"/>
      <c r="M411" s="172"/>
      <c r="N411" s="3"/>
      <c r="O411" s="389">
        <v>94292000</v>
      </c>
      <c r="P411" s="170">
        <v>0.88</v>
      </c>
      <c r="Q411" s="3"/>
      <c r="R411" s="331"/>
      <c r="S411" s="393">
        <f t="shared" si="45"/>
        <v>82931000</v>
      </c>
      <c r="T411" s="332"/>
      <c r="U411" s="3"/>
      <c r="V411" s="3"/>
      <c r="W411" s="3"/>
      <c r="X411" s="3"/>
      <c r="Y411" s="3"/>
      <c r="Z411" s="186">
        <v>0.99944573303781603</v>
      </c>
      <c r="AA411" s="330"/>
      <c r="AB411" s="360"/>
      <c r="AC411" s="394"/>
      <c r="AD411" s="174"/>
      <c r="AE411" s="3"/>
    </row>
    <row r="412" spans="3:32" ht="17.25" customHeight="1">
      <c r="C412" s="3"/>
      <c r="D412" s="3"/>
      <c r="E412" s="3"/>
      <c r="F412" s="545" t="s">
        <v>761</v>
      </c>
      <c r="G412" s="545" t="s">
        <v>655</v>
      </c>
      <c r="H412" s="546" t="s">
        <v>1290</v>
      </c>
      <c r="I412" s="3" t="s">
        <v>1288</v>
      </c>
      <c r="J412" s="182">
        <v>45747</v>
      </c>
      <c r="K412" s="182">
        <v>45749</v>
      </c>
      <c r="L412" s="183"/>
      <c r="M412" s="172"/>
      <c r="N412" s="3"/>
      <c r="O412" s="389">
        <v>104500000</v>
      </c>
      <c r="P412" s="170">
        <v>0.88</v>
      </c>
      <c r="Q412" s="3"/>
      <c r="R412" s="331"/>
      <c r="S412" s="393">
        <f t="shared" si="45"/>
        <v>92632600</v>
      </c>
      <c r="T412" s="332"/>
      <c r="U412" s="3"/>
      <c r="V412" s="3"/>
      <c r="W412" s="3"/>
      <c r="X412" s="3"/>
      <c r="Y412" s="3"/>
      <c r="Z412" s="186">
        <v>1.0073131050191166</v>
      </c>
      <c r="AA412" s="330"/>
      <c r="AB412" s="360"/>
      <c r="AC412" s="194"/>
      <c r="AD412" s="174"/>
      <c r="AE412" s="3"/>
    </row>
    <row r="413" spans="3:32" ht="17.25" customHeight="1">
      <c r="C413" s="3"/>
      <c r="D413" s="3"/>
      <c r="E413" s="3"/>
      <c r="F413" s="545" t="s">
        <v>761</v>
      </c>
      <c r="G413" s="545" t="s">
        <v>633</v>
      </c>
      <c r="H413" s="546" t="s">
        <v>1282</v>
      </c>
      <c r="I413" s="3" t="s">
        <v>1283</v>
      </c>
      <c r="J413" s="182">
        <v>45751</v>
      </c>
      <c r="K413" s="182">
        <v>45756</v>
      </c>
      <c r="L413" s="183"/>
      <c r="M413" s="172"/>
      <c r="N413" s="3"/>
      <c r="O413" s="389">
        <v>73490000</v>
      </c>
      <c r="P413" s="170">
        <v>0.87744999999999995</v>
      </c>
      <c r="Q413" s="3"/>
      <c r="R413" s="331"/>
      <c r="S413" s="393">
        <f t="shared" si="45"/>
        <v>64886300</v>
      </c>
      <c r="T413" s="332"/>
      <c r="U413" s="3"/>
      <c r="V413" s="3"/>
      <c r="W413" s="3"/>
      <c r="X413" s="3"/>
      <c r="Y413" s="3"/>
      <c r="Z413" s="186">
        <v>1.0062415774871185</v>
      </c>
      <c r="AA413" s="330"/>
      <c r="AB413" s="360"/>
      <c r="AC413" s="194"/>
      <c r="AD413" s="174"/>
      <c r="AE413" s="3"/>
    </row>
    <row r="414" spans="3:32" ht="17.25" customHeight="1">
      <c r="C414" s="3"/>
      <c r="D414" s="3"/>
      <c r="E414" s="3"/>
      <c r="F414" s="545" t="s">
        <v>761</v>
      </c>
      <c r="G414" s="545" t="s">
        <v>633</v>
      </c>
      <c r="H414" s="546" t="s">
        <v>1284</v>
      </c>
      <c r="I414" s="3" t="s">
        <v>1285</v>
      </c>
      <c r="J414" s="182">
        <v>45751</v>
      </c>
      <c r="K414" s="182">
        <v>45756</v>
      </c>
      <c r="L414" s="183"/>
      <c r="M414" s="172"/>
      <c r="N414" s="3"/>
      <c r="O414" s="389">
        <v>57749000</v>
      </c>
      <c r="P414" s="170">
        <v>0.87744999999999995</v>
      </c>
      <c r="Q414" s="3"/>
      <c r="R414" s="331"/>
      <c r="S414" s="393">
        <f t="shared" si="45"/>
        <v>50648600</v>
      </c>
      <c r="T414" s="332"/>
      <c r="U414" s="3"/>
      <c r="V414" s="3"/>
      <c r="W414" s="3"/>
      <c r="X414" s="3"/>
      <c r="Y414" s="3"/>
      <c r="Z414" s="186">
        <v>0.99954035874439462</v>
      </c>
      <c r="AA414" s="330"/>
      <c r="AB414" s="360"/>
      <c r="AC414" s="194"/>
      <c r="AD414" s="174"/>
      <c r="AE414" s="3"/>
    </row>
    <row r="415" spans="3:32" ht="17.25" customHeight="1">
      <c r="C415" s="3"/>
      <c r="D415" s="3"/>
      <c r="E415" s="3"/>
      <c r="F415" s="545" t="s">
        <v>761</v>
      </c>
      <c r="G415" s="545" t="s">
        <v>633</v>
      </c>
      <c r="H415" s="546" t="s">
        <v>1286</v>
      </c>
      <c r="I415" s="3" t="s">
        <v>1287</v>
      </c>
      <c r="J415" s="182">
        <v>45751</v>
      </c>
      <c r="K415" s="182">
        <v>45756</v>
      </c>
      <c r="L415" s="183"/>
      <c r="M415" s="172"/>
      <c r="N415" s="3"/>
      <c r="O415" s="389">
        <v>86653000</v>
      </c>
      <c r="P415" s="170">
        <v>0.87744999999999995</v>
      </c>
      <c r="Q415" s="3"/>
      <c r="R415" s="331"/>
      <c r="S415" s="393">
        <f t="shared" si="45"/>
        <v>76019100</v>
      </c>
      <c r="T415" s="332"/>
      <c r="U415" s="3"/>
      <c r="V415" s="3"/>
      <c r="W415" s="3"/>
      <c r="X415" s="3"/>
      <c r="Y415" s="3"/>
      <c r="Z415" s="186">
        <v>0.99980800520663848</v>
      </c>
      <c r="AA415" s="330"/>
      <c r="AB415" s="360"/>
      <c r="AC415" s="194"/>
      <c r="AD415" s="174"/>
      <c r="AE415" s="3"/>
    </row>
    <row r="416" spans="3:32" ht="17.25" customHeight="1">
      <c r="C416" s="3"/>
      <c r="D416" s="3"/>
      <c r="E416" s="3"/>
      <c r="F416" s="545" t="s">
        <v>761</v>
      </c>
      <c r="G416" s="545" t="s">
        <v>655</v>
      </c>
      <c r="H416" s="546" t="s">
        <v>1291</v>
      </c>
      <c r="I416" s="3" t="s">
        <v>1289</v>
      </c>
      <c r="J416" s="182"/>
      <c r="K416" s="182">
        <v>45749</v>
      </c>
      <c r="L416" s="183"/>
      <c r="M416" s="172"/>
      <c r="N416" s="3"/>
      <c r="O416" s="389">
        <v>40854000</v>
      </c>
      <c r="P416" s="170">
        <v>0.88</v>
      </c>
      <c r="Q416" s="3"/>
      <c r="R416" s="331"/>
      <c r="S416" s="393">
        <f t="shared" si="45"/>
        <v>36073800</v>
      </c>
      <c r="T416" s="332"/>
      <c r="U416" s="3"/>
      <c r="V416" s="3"/>
      <c r="W416" s="3"/>
      <c r="X416" s="3"/>
      <c r="Y416" s="3"/>
      <c r="Z416" s="186">
        <v>1.0034000000000001</v>
      </c>
      <c r="AA416" s="330"/>
      <c r="AB416" s="360"/>
      <c r="AC416" s="194"/>
      <c r="AD416" s="174"/>
      <c r="AE416" s="3"/>
    </row>
    <row r="417" spans="3:32" ht="17.25" customHeight="1">
      <c r="C417" s="3" t="s">
        <v>1250</v>
      </c>
      <c r="D417" s="3"/>
      <c r="E417" s="3"/>
      <c r="F417" s="536" t="s">
        <v>761</v>
      </c>
      <c r="G417" s="536" t="s">
        <v>655</v>
      </c>
      <c r="H417" s="537" t="s">
        <v>1238</v>
      </c>
      <c r="I417" s="538" t="s">
        <v>1313</v>
      </c>
      <c r="J417" s="539"/>
      <c r="K417" s="539">
        <v>45762</v>
      </c>
      <c r="L417" s="618"/>
      <c r="M417" s="619"/>
      <c r="N417" s="538"/>
      <c r="O417" s="620">
        <v>218240000</v>
      </c>
      <c r="P417" s="621"/>
      <c r="Q417" s="538"/>
      <c r="R417" s="622"/>
      <c r="S417" s="678"/>
      <c r="T417" s="624"/>
      <c r="U417" s="538"/>
      <c r="V417" s="538"/>
      <c r="W417" s="538"/>
      <c r="X417" s="538"/>
      <c r="Y417" s="538"/>
      <c r="Z417" s="625"/>
      <c r="AA417" s="330"/>
      <c r="AB417" s="360"/>
      <c r="AC417" s="194"/>
      <c r="AD417" s="174"/>
      <c r="AE417" s="3"/>
    </row>
    <row r="418" spans="3:32" ht="17.25" customHeight="1">
      <c r="C418" s="3" t="s">
        <v>1250</v>
      </c>
      <c r="D418" s="3"/>
      <c r="E418" s="3"/>
      <c r="F418" s="536" t="s">
        <v>761</v>
      </c>
      <c r="G418" s="536" t="s">
        <v>633</v>
      </c>
      <c r="H418" s="537" t="s">
        <v>1238</v>
      </c>
      <c r="I418" s="538" t="s">
        <v>1313</v>
      </c>
      <c r="J418" s="539"/>
      <c r="K418" s="539">
        <v>45762</v>
      </c>
      <c r="L418" s="618"/>
      <c r="M418" s="619"/>
      <c r="N418" s="538"/>
      <c r="O418" s="620">
        <v>218240000</v>
      </c>
      <c r="P418" s="621"/>
      <c r="Q418" s="538"/>
      <c r="R418" s="622"/>
      <c r="S418" s="678"/>
      <c r="T418" s="624"/>
      <c r="U418" s="538"/>
      <c r="V418" s="538"/>
      <c r="W418" s="538"/>
      <c r="X418" s="538"/>
      <c r="Y418" s="538"/>
      <c r="Z418" s="625"/>
      <c r="AA418" s="330"/>
      <c r="AB418" s="360"/>
      <c r="AC418" s="194"/>
      <c r="AD418" s="174"/>
      <c r="AE418" s="3"/>
    </row>
    <row r="419" spans="3:32" ht="17.25" customHeight="1">
      <c r="C419" s="3" t="s">
        <v>1250</v>
      </c>
      <c r="D419" s="3"/>
      <c r="E419" s="3"/>
      <c r="F419" s="536" t="s">
        <v>761</v>
      </c>
      <c r="G419" s="536" t="s">
        <v>655</v>
      </c>
      <c r="H419" s="537" t="s">
        <v>1238</v>
      </c>
      <c r="I419" s="538" t="s">
        <v>1314</v>
      </c>
      <c r="J419" s="539"/>
      <c r="K419" s="539">
        <v>45776</v>
      </c>
      <c r="L419" s="618"/>
      <c r="M419" s="619"/>
      <c r="N419" s="538"/>
      <c r="O419" s="620">
        <v>218240000</v>
      </c>
      <c r="P419" s="621"/>
      <c r="Q419" s="538"/>
      <c r="R419" s="622"/>
      <c r="S419" s="678"/>
      <c r="T419" s="624"/>
      <c r="U419" s="538"/>
      <c r="V419" s="538"/>
      <c r="W419" s="538"/>
      <c r="X419" s="538"/>
      <c r="Y419" s="538"/>
      <c r="Z419" s="625"/>
      <c r="AA419" s="330"/>
      <c r="AB419" s="360"/>
      <c r="AC419" s="194"/>
      <c r="AD419" s="174"/>
      <c r="AE419" s="3"/>
    </row>
    <row r="420" spans="3:32" ht="17.25" customHeight="1">
      <c r="C420" s="3" t="s">
        <v>1250</v>
      </c>
      <c r="D420" s="3"/>
      <c r="E420" s="3"/>
      <c r="F420" s="536" t="s">
        <v>761</v>
      </c>
      <c r="G420" s="536" t="s">
        <v>633</v>
      </c>
      <c r="H420" s="537" t="s">
        <v>1238</v>
      </c>
      <c r="I420" s="538" t="s">
        <v>1314</v>
      </c>
      <c r="J420" s="539"/>
      <c r="K420" s="539">
        <v>45776</v>
      </c>
      <c r="L420" s="618"/>
      <c r="M420" s="619"/>
      <c r="N420" s="538"/>
      <c r="O420" s="620">
        <v>218240000</v>
      </c>
      <c r="P420" s="621"/>
      <c r="Q420" s="538"/>
      <c r="R420" s="622"/>
      <c r="S420" s="678"/>
      <c r="T420" s="624"/>
      <c r="U420" s="538"/>
      <c r="V420" s="538"/>
      <c r="W420" s="538"/>
      <c r="X420" s="538"/>
      <c r="Y420" s="538"/>
      <c r="Z420" s="625"/>
      <c r="AA420" s="330"/>
      <c r="AB420" s="360"/>
      <c r="AC420" s="194"/>
      <c r="AD420" s="174"/>
      <c r="AE420" s="3"/>
    </row>
    <row r="421" spans="3:32" ht="17.25" customHeight="1">
      <c r="C421" s="3"/>
      <c r="D421" s="3"/>
      <c r="E421" s="3"/>
      <c r="F421" s="476" t="s">
        <v>1406</v>
      </c>
      <c r="G421" s="477" t="s">
        <v>633</v>
      </c>
      <c r="H421" s="478" t="s">
        <v>809</v>
      </c>
      <c r="I421" s="479" t="s">
        <v>1292</v>
      </c>
      <c r="J421" s="480">
        <v>45748</v>
      </c>
      <c r="K421" s="480">
        <v>45776</v>
      </c>
      <c r="L421" s="183"/>
      <c r="M421" s="172"/>
      <c r="N421" s="3"/>
      <c r="O421" s="358"/>
      <c r="P421" s="170"/>
      <c r="Q421" s="3"/>
      <c r="R421" s="331"/>
      <c r="S421" s="359"/>
      <c r="T421" s="332"/>
      <c r="U421" s="3"/>
      <c r="V421" s="3"/>
      <c r="W421" s="3"/>
      <c r="X421" s="3"/>
      <c r="Y421" s="3"/>
      <c r="Z421" s="186"/>
      <c r="AA421" s="330"/>
      <c r="AB421" s="360"/>
      <c r="AC421" s="194"/>
      <c r="AD421" s="174"/>
      <c r="AE421" s="3"/>
    </row>
    <row r="422" spans="3:32" ht="17.25" customHeight="1">
      <c r="C422" s="3"/>
      <c r="D422" s="3"/>
      <c r="E422" s="3"/>
      <c r="F422" s="171" t="s">
        <v>632</v>
      </c>
      <c r="G422" s="171" t="s">
        <v>633</v>
      </c>
      <c r="H422" s="180" t="s">
        <v>652</v>
      </c>
      <c r="I422" s="3" t="s">
        <v>1293</v>
      </c>
      <c r="J422" s="182">
        <v>45749</v>
      </c>
      <c r="K422" s="182">
        <v>45750</v>
      </c>
      <c r="L422" s="183"/>
      <c r="M422" s="172"/>
      <c r="N422" s="3"/>
      <c r="O422" s="396">
        <v>10560000</v>
      </c>
      <c r="P422" s="170">
        <v>0.88</v>
      </c>
      <c r="Q422" s="3"/>
      <c r="R422" s="331"/>
      <c r="S422" s="595">
        <v>9310400</v>
      </c>
      <c r="T422" s="332"/>
      <c r="U422" s="3"/>
      <c r="V422" s="3"/>
      <c r="W422" s="3"/>
      <c r="X422" s="3"/>
      <c r="Y422" s="3"/>
      <c r="Z422" s="186">
        <v>1.0019</v>
      </c>
      <c r="AA422" s="330"/>
      <c r="AB422" s="360"/>
      <c r="AC422" s="394"/>
      <c r="AD422" s="174"/>
      <c r="AE422" s="3"/>
      <c r="AF422" s="395"/>
    </row>
    <row r="423" spans="3:32" ht="17.25" customHeight="1">
      <c r="C423" s="701" t="s">
        <v>1297</v>
      </c>
      <c r="D423" s="701"/>
      <c r="E423" s="701"/>
      <c r="F423" s="545" t="s">
        <v>761</v>
      </c>
      <c r="G423" s="545" t="s">
        <v>633</v>
      </c>
      <c r="H423" s="546" t="s">
        <v>1295</v>
      </c>
      <c r="I423" s="547" t="s">
        <v>1296</v>
      </c>
      <c r="J423" s="549"/>
      <c r="K423" s="549">
        <v>45761</v>
      </c>
      <c r="L423" s="183"/>
      <c r="M423" s="172"/>
      <c r="N423" s="3"/>
      <c r="O423" s="389">
        <v>637890000</v>
      </c>
      <c r="P423" s="170"/>
      <c r="Q423" s="3"/>
      <c r="R423" s="331"/>
      <c r="S423" s="393"/>
      <c r="T423" s="332"/>
      <c r="U423" s="3"/>
      <c r="V423" s="3"/>
      <c r="W423" s="3"/>
      <c r="X423" s="3"/>
      <c r="Y423" s="3"/>
      <c r="Z423" s="186"/>
      <c r="AA423" s="330"/>
      <c r="AB423" s="360"/>
      <c r="AC423" s="194"/>
      <c r="AD423" s="174"/>
      <c r="AE423" s="3"/>
    </row>
    <row r="424" spans="3:32" ht="17.25" customHeight="1">
      <c r="C424" s="3"/>
      <c r="D424" s="3"/>
      <c r="E424" s="3"/>
      <c r="F424" s="545" t="s">
        <v>761</v>
      </c>
      <c r="G424" s="545" t="s">
        <v>633</v>
      </c>
      <c r="H424" s="546" t="s">
        <v>1298</v>
      </c>
      <c r="I424" s="3" t="s">
        <v>1299</v>
      </c>
      <c r="J424" s="182">
        <v>45754</v>
      </c>
      <c r="K424" s="182">
        <v>45756</v>
      </c>
      <c r="L424" s="183"/>
      <c r="M424" s="172"/>
      <c r="N424" s="3"/>
      <c r="O424" s="389">
        <v>301332000</v>
      </c>
      <c r="P424" s="170">
        <v>0.86745000000000005</v>
      </c>
      <c r="Q424" s="3"/>
      <c r="R424" s="331"/>
      <c r="S424" s="393">
        <f t="shared" ref="S424:S429" si="46">CEILING(Z424*P424*O424,100)</f>
        <v>261782600</v>
      </c>
      <c r="T424" s="332"/>
      <c r="U424" s="3"/>
      <c r="V424" s="3"/>
      <c r="W424" s="3"/>
      <c r="X424" s="3"/>
      <c r="Y424" s="3"/>
      <c r="Z424" s="186">
        <v>1.0015000000000001</v>
      </c>
      <c r="AA424" s="330"/>
      <c r="AB424" s="360"/>
      <c r="AC424" s="394"/>
      <c r="AD424" s="174"/>
      <c r="AE424" s="3"/>
      <c r="AF424" s="395"/>
    </row>
    <row r="425" spans="3:32" ht="17.25" customHeight="1">
      <c r="C425" s="692"/>
      <c r="D425" s="692"/>
      <c r="E425" s="692"/>
      <c r="F425" s="545" t="s">
        <v>761</v>
      </c>
      <c r="G425" s="545" t="s">
        <v>655</v>
      </c>
      <c r="H425" s="545" t="s">
        <v>1298</v>
      </c>
      <c r="I425" s="3" t="s">
        <v>1300</v>
      </c>
      <c r="J425" s="182">
        <v>45754</v>
      </c>
      <c r="K425" s="182">
        <v>45756</v>
      </c>
      <c r="L425" s="183"/>
      <c r="M425" s="172"/>
      <c r="N425" s="3"/>
      <c r="O425" s="389">
        <v>301332000</v>
      </c>
      <c r="P425" s="170">
        <v>0.86745000000000005</v>
      </c>
      <c r="Q425" s="3"/>
      <c r="R425" s="331"/>
      <c r="S425" s="359">
        <f t="shared" si="46"/>
        <v>261103000</v>
      </c>
      <c r="T425" s="332"/>
      <c r="U425" s="3"/>
      <c r="V425" s="3"/>
      <c r="W425" s="3"/>
      <c r="X425" s="3"/>
      <c r="Y425" s="3"/>
      <c r="Z425" s="186">
        <v>0.99890000000000001</v>
      </c>
      <c r="AA425" s="330"/>
      <c r="AB425" s="360"/>
      <c r="AC425" s="394"/>
      <c r="AD425" s="174"/>
      <c r="AE425" s="3"/>
      <c r="AF425" s="395"/>
    </row>
    <row r="426" spans="3:32" ht="17.25" customHeight="1">
      <c r="C426" s="3"/>
      <c r="D426" s="3"/>
      <c r="E426" s="3"/>
      <c r="F426" s="171" t="s">
        <v>632</v>
      </c>
      <c r="G426" s="171" t="s">
        <v>1315</v>
      </c>
      <c r="H426" s="180" t="s">
        <v>650</v>
      </c>
      <c r="I426" s="3" t="s">
        <v>1316</v>
      </c>
      <c r="J426" s="182">
        <v>45749</v>
      </c>
      <c r="K426" s="182">
        <v>45756</v>
      </c>
      <c r="L426" s="183"/>
      <c r="M426" s="172"/>
      <c r="N426" s="3"/>
      <c r="O426" s="389">
        <v>8000000</v>
      </c>
      <c r="P426" s="170">
        <v>0.95</v>
      </c>
      <c r="Q426" s="3"/>
      <c r="R426" s="331"/>
      <c r="S426" s="359" t="s">
        <v>1323</v>
      </c>
      <c r="T426" s="332"/>
      <c r="U426" s="3"/>
      <c r="V426" s="3"/>
      <c r="W426" s="3"/>
      <c r="X426" s="3"/>
      <c r="Y426" s="3"/>
      <c r="Z426" s="186"/>
      <c r="AA426" s="330"/>
      <c r="AB426" s="360"/>
      <c r="AC426" s="394"/>
      <c r="AD426" s="174"/>
      <c r="AE426" s="3"/>
      <c r="AF426" s="395"/>
    </row>
    <row r="427" spans="3:32" ht="17.25" customHeight="1">
      <c r="C427" s="3"/>
      <c r="D427" s="3"/>
      <c r="E427" s="3"/>
      <c r="F427" s="171" t="s">
        <v>632</v>
      </c>
      <c r="G427" s="171" t="s">
        <v>1317</v>
      </c>
      <c r="H427" s="180" t="s">
        <v>991</v>
      </c>
      <c r="I427" s="3" t="s">
        <v>1318</v>
      </c>
      <c r="J427" s="182">
        <v>45749</v>
      </c>
      <c r="K427" s="182">
        <v>45754</v>
      </c>
      <c r="L427" s="183"/>
      <c r="M427" s="172"/>
      <c r="N427" s="3"/>
      <c r="O427" s="389">
        <v>4000000</v>
      </c>
      <c r="P427" s="170">
        <v>0.88</v>
      </c>
      <c r="Q427" s="3"/>
      <c r="R427" s="331"/>
      <c r="S427" s="393">
        <f t="shared" si="46"/>
        <v>3520400</v>
      </c>
      <c r="T427" s="332"/>
      <c r="U427" s="3"/>
      <c r="V427" s="3"/>
      <c r="W427" s="3"/>
      <c r="X427" s="3"/>
      <c r="Y427" s="3"/>
      <c r="Z427" s="186">
        <v>1.0001100000000001</v>
      </c>
      <c r="AA427" s="330"/>
      <c r="AB427" s="360"/>
      <c r="AC427" s="394"/>
      <c r="AD427" s="174"/>
      <c r="AE427" s="3"/>
      <c r="AF427" s="395"/>
    </row>
    <row r="428" spans="3:32" ht="17.25" customHeight="1">
      <c r="C428" s="3"/>
      <c r="D428" s="3"/>
      <c r="E428" s="3"/>
      <c r="F428" s="171" t="s">
        <v>632</v>
      </c>
      <c r="G428" s="171" t="s">
        <v>1315</v>
      </c>
      <c r="H428" s="180" t="s">
        <v>1319</v>
      </c>
      <c r="I428" s="3" t="s">
        <v>1320</v>
      </c>
      <c r="J428" s="182">
        <v>45749</v>
      </c>
      <c r="K428" s="182">
        <v>45756</v>
      </c>
      <c r="L428" s="183"/>
      <c r="M428" s="172"/>
      <c r="N428" s="3"/>
      <c r="O428" s="389">
        <v>9000000</v>
      </c>
      <c r="P428" s="170">
        <v>0.88</v>
      </c>
      <c r="Q428" s="3"/>
      <c r="R428" s="331"/>
      <c r="S428" s="393">
        <f t="shared" si="46"/>
        <v>7949400</v>
      </c>
      <c r="T428" s="332"/>
      <c r="U428" s="3"/>
      <c r="V428" s="3"/>
      <c r="W428" s="3"/>
      <c r="X428" s="3"/>
      <c r="Y428" s="3"/>
      <c r="Z428" s="186">
        <v>1.0037</v>
      </c>
      <c r="AA428" s="330"/>
      <c r="AB428" s="360"/>
      <c r="AC428" s="394"/>
      <c r="AD428" s="174"/>
      <c r="AE428" s="3"/>
      <c r="AF428" s="395"/>
    </row>
    <row r="429" spans="3:32" ht="17.25" customHeight="1">
      <c r="C429" s="3"/>
      <c r="D429" s="3"/>
      <c r="E429" s="3"/>
      <c r="F429" s="171" t="s">
        <v>632</v>
      </c>
      <c r="G429" s="171" t="s">
        <v>1315</v>
      </c>
      <c r="H429" s="180" t="s">
        <v>813</v>
      </c>
      <c r="I429" s="3" t="s">
        <v>1321</v>
      </c>
      <c r="J429" s="182">
        <v>45749</v>
      </c>
      <c r="K429" s="182">
        <v>45754</v>
      </c>
      <c r="L429" s="183"/>
      <c r="M429" s="172"/>
      <c r="N429" s="3"/>
      <c r="O429" s="389">
        <v>7200000</v>
      </c>
      <c r="P429" s="170">
        <v>0.88</v>
      </c>
      <c r="Q429" s="3"/>
      <c r="R429" s="331"/>
      <c r="S429" s="393">
        <f t="shared" si="46"/>
        <v>6343000</v>
      </c>
      <c r="T429" s="332"/>
      <c r="U429" s="3"/>
      <c r="V429" s="3"/>
      <c r="W429" s="3"/>
      <c r="X429" s="3"/>
      <c r="Y429" s="3"/>
      <c r="Z429" s="186">
        <v>1.0011000000000001</v>
      </c>
      <c r="AA429" s="330"/>
      <c r="AB429" s="360"/>
      <c r="AC429" s="394"/>
      <c r="AD429" s="174"/>
      <c r="AE429" s="3"/>
      <c r="AF429" s="395"/>
    </row>
    <row r="430" spans="3:32" ht="17.25" customHeight="1">
      <c r="C430" s="3"/>
      <c r="D430" s="3"/>
      <c r="E430" s="3"/>
      <c r="F430" s="411" t="s">
        <v>304</v>
      </c>
      <c r="G430" s="411" t="s">
        <v>633</v>
      </c>
      <c r="H430" s="412" t="s">
        <v>642</v>
      </c>
      <c r="I430" s="438" t="s">
        <v>1332</v>
      </c>
      <c r="J430" s="439">
        <v>45750</v>
      </c>
      <c r="K430" s="439">
        <v>45758</v>
      </c>
      <c r="L430" s="440"/>
      <c r="M430" s="441"/>
      <c r="N430" s="438"/>
      <c r="O430" s="465">
        <v>9900000</v>
      </c>
      <c r="P430" s="443">
        <v>0.88</v>
      </c>
      <c r="Q430" s="438"/>
      <c r="R430" s="444"/>
      <c r="S430" s="676">
        <v>8743350</v>
      </c>
      <c r="T430" s="446"/>
      <c r="U430" s="438"/>
      <c r="V430" s="438"/>
      <c r="W430" s="438"/>
      <c r="X430" s="438"/>
      <c r="Y430" s="438"/>
      <c r="Z430" s="447">
        <v>1.0036</v>
      </c>
      <c r="AA430" s="905" t="s">
        <v>1474</v>
      </c>
      <c r="AB430" s="906"/>
      <c r="AC430" s="628">
        <v>8742097</v>
      </c>
      <c r="AD430" s="630">
        <f>S430-AC430</f>
        <v>1253</v>
      </c>
      <c r="AE430" s="3"/>
      <c r="AF430" s="395"/>
    </row>
    <row r="431" spans="3:32" ht="17.25" customHeight="1">
      <c r="C431" s="3"/>
      <c r="D431" s="3"/>
      <c r="E431" s="3"/>
      <c r="F431" s="411" t="s">
        <v>304</v>
      </c>
      <c r="G431" s="411" t="s">
        <v>633</v>
      </c>
      <c r="H431" s="412" t="s">
        <v>642</v>
      </c>
      <c r="I431" s="438" t="s">
        <v>1324</v>
      </c>
      <c r="J431" s="439">
        <v>45750</v>
      </c>
      <c r="K431" s="439">
        <v>45758</v>
      </c>
      <c r="L431" s="440"/>
      <c r="M431" s="441"/>
      <c r="N431" s="438"/>
      <c r="O431" s="465">
        <v>13200000</v>
      </c>
      <c r="P431" s="443">
        <v>0.88</v>
      </c>
      <c r="Q431" s="438"/>
      <c r="R431" s="444"/>
      <c r="S431" s="676">
        <v>11656700.000000002</v>
      </c>
      <c r="T431" s="446"/>
      <c r="U431" s="438"/>
      <c r="V431" s="438"/>
      <c r="W431" s="438"/>
      <c r="X431" s="438"/>
      <c r="Y431" s="438"/>
      <c r="Z431" s="447">
        <v>1.00352</v>
      </c>
      <c r="AA431" s="905" t="s">
        <v>1511</v>
      </c>
      <c r="AB431" s="906"/>
      <c r="AC431" s="628">
        <v>11654785</v>
      </c>
      <c r="AD431" s="630">
        <f>S431-AC431</f>
        <v>1915.0000000018626</v>
      </c>
      <c r="AE431" s="3"/>
      <c r="AF431" s="395"/>
    </row>
    <row r="432" spans="3:32" ht="17.25" customHeight="1">
      <c r="C432" s="3"/>
      <c r="D432" s="3"/>
      <c r="E432" s="3"/>
      <c r="F432" s="171" t="s">
        <v>304</v>
      </c>
      <c r="G432" s="411" t="s">
        <v>633</v>
      </c>
      <c r="H432" s="412" t="s">
        <v>642</v>
      </c>
      <c r="I432" s="438" t="s">
        <v>1325</v>
      </c>
      <c r="J432" s="439">
        <v>45750</v>
      </c>
      <c r="K432" s="439">
        <v>45758</v>
      </c>
      <c r="L432" s="440"/>
      <c r="M432" s="441"/>
      <c r="N432" s="438"/>
      <c r="O432" s="465">
        <v>31900000</v>
      </c>
      <c r="P432" s="443">
        <v>0.88</v>
      </c>
      <c r="Q432" s="438"/>
      <c r="R432" s="444"/>
      <c r="S432" s="676">
        <v>28169900.000000004</v>
      </c>
      <c r="T432" s="446"/>
      <c r="U432" s="438"/>
      <c r="V432" s="438"/>
      <c r="W432" s="438"/>
      <c r="X432" s="438"/>
      <c r="Y432" s="438"/>
      <c r="Z432" s="447">
        <v>1.0034909999999999</v>
      </c>
      <c r="AA432" s="541"/>
      <c r="AB432" s="542"/>
      <c r="AC432" s="628">
        <v>28125141</v>
      </c>
      <c r="AD432" s="630">
        <f>S432-AC432</f>
        <v>44759.000000003725</v>
      </c>
      <c r="AE432" s="3"/>
      <c r="AF432" s="395"/>
    </row>
    <row r="433" spans="2:32" ht="17.25" customHeight="1">
      <c r="C433" s="692" t="s">
        <v>1326</v>
      </c>
      <c r="D433" s="692"/>
      <c r="E433" s="692"/>
      <c r="F433" s="545" t="s">
        <v>1327</v>
      </c>
      <c r="G433" s="545" t="s">
        <v>633</v>
      </c>
      <c r="H433" s="545" t="s">
        <v>1328</v>
      </c>
      <c r="I433" s="547" t="s">
        <v>1329</v>
      </c>
      <c r="J433" s="549">
        <v>45750</v>
      </c>
      <c r="K433" s="549">
        <v>45756</v>
      </c>
      <c r="L433" s="550"/>
      <c r="M433" s="551"/>
      <c r="N433" s="547"/>
      <c r="O433" s="552">
        <v>271107100</v>
      </c>
      <c r="P433" s="553">
        <v>0.82994999999999997</v>
      </c>
      <c r="Q433" s="547"/>
      <c r="R433" s="554"/>
      <c r="S433" s="571">
        <f t="shared" ref="S433" si="47">CEILING(Z433*P433*O433,100)</f>
        <v>225257400</v>
      </c>
      <c r="T433" s="555"/>
      <c r="U433" s="547"/>
      <c r="V433" s="547"/>
      <c r="W433" s="547"/>
      <c r="X433" s="547"/>
      <c r="Y433" s="547"/>
      <c r="Z433" s="556">
        <v>1.00112</v>
      </c>
      <c r="AA433" s="330"/>
      <c r="AB433" s="360"/>
      <c r="AC433" s="394"/>
      <c r="AD433" s="174"/>
      <c r="AE433" s="3"/>
      <c r="AF433" s="395"/>
    </row>
    <row r="434" spans="2:32" ht="17.25" customHeight="1">
      <c r="C434" s="692" t="s">
        <v>1326</v>
      </c>
      <c r="D434" s="692"/>
      <c r="E434" s="692"/>
      <c r="F434" s="545" t="s">
        <v>1327</v>
      </c>
      <c r="G434" s="545" t="s">
        <v>655</v>
      </c>
      <c r="H434" s="545" t="s">
        <v>1328</v>
      </c>
      <c r="I434" s="547" t="s">
        <v>1329</v>
      </c>
      <c r="J434" s="549">
        <v>45750</v>
      </c>
      <c r="K434" s="549">
        <v>45756</v>
      </c>
      <c r="L434" s="550"/>
      <c r="M434" s="551"/>
      <c r="N434" s="547"/>
      <c r="O434" s="552">
        <v>271107100</v>
      </c>
      <c r="P434" s="553">
        <v>0.82994999999999997</v>
      </c>
      <c r="Q434" s="547"/>
      <c r="R434" s="554"/>
      <c r="S434" s="571">
        <f>CEILING(Z434*P434*O434,100)</f>
        <v>225275400</v>
      </c>
      <c r="T434" s="555"/>
      <c r="U434" s="547"/>
      <c r="V434" s="547"/>
      <c r="W434" s="547"/>
      <c r="X434" s="547"/>
      <c r="Y434" s="547"/>
      <c r="Z434" s="556">
        <v>1.0012000000000001</v>
      </c>
      <c r="AA434" s="330"/>
      <c r="AB434" s="360"/>
      <c r="AC434" s="394"/>
      <c r="AD434" s="174"/>
      <c r="AE434" s="3"/>
      <c r="AF434" s="395"/>
    </row>
    <row r="435" spans="2:32" ht="17.25" customHeight="1">
      <c r="C435" s="3" t="s">
        <v>1339</v>
      </c>
      <c r="D435" s="3"/>
      <c r="E435" s="3"/>
      <c r="F435" s="536" t="s">
        <v>761</v>
      </c>
      <c r="G435" s="536" t="s">
        <v>633</v>
      </c>
      <c r="H435" s="537" t="s">
        <v>1330</v>
      </c>
      <c r="I435" s="538" t="s">
        <v>1331</v>
      </c>
      <c r="J435" s="539">
        <v>45751</v>
      </c>
      <c r="K435" s="539">
        <v>45758</v>
      </c>
      <c r="L435" s="618"/>
      <c r="M435" s="619"/>
      <c r="N435" s="538"/>
      <c r="O435" s="620">
        <v>56628000</v>
      </c>
      <c r="P435" s="621">
        <v>0.87744999999999995</v>
      </c>
      <c r="Q435" s="538"/>
      <c r="R435" s="622"/>
      <c r="S435" s="678"/>
      <c r="T435" s="624"/>
      <c r="U435" s="538"/>
      <c r="V435" s="538"/>
      <c r="W435" s="538"/>
      <c r="X435" s="538"/>
      <c r="Y435" s="538"/>
      <c r="Z435" s="625"/>
      <c r="AA435" s="330"/>
      <c r="AB435" s="360"/>
      <c r="AC435" s="194"/>
      <c r="AD435" s="174"/>
      <c r="AE435" s="3"/>
    </row>
    <row r="436" spans="2:32" ht="17.25" customHeight="1">
      <c r="C436" s="3"/>
      <c r="D436" s="3"/>
      <c r="E436" s="3"/>
      <c r="F436" s="411" t="s">
        <v>304</v>
      </c>
      <c r="G436" s="411" t="s">
        <v>633</v>
      </c>
      <c r="H436" s="412" t="s">
        <v>642</v>
      </c>
      <c r="I436" s="438" t="s">
        <v>1333</v>
      </c>
      <c r="J436" s="439">
        <v>45754</v>
      </c>
      <c r="K436" s="439">
        <v>45768</v>
      </c>
      <c r="L436" s="440"/>
      <c r="M436" s="441"/>
      <c r="N436" s="438"/>
      <c r="O436" s="442">
        <v>9000000</v>
      </c>
      <c r="P436" s="443">
        <v>0.88</v>
      </c>
      <c r="Q436" s="438"/>
      <c r="R436" s="444"/>
      <c r="S436" s="470">
        <f t="shared" ref="S436" si="48">CEILING(Z436*P436*O436,100)</f>
        <v>7950100</v>
      </c>
      <c r="T436" s="446"/>
      <c r="U436" s="438"/>
      <c r="V436" s="438"/>
      <c r="W436" s="438"/>
      <c r="X436" s="438"/>
      <c r="Y436" s="438"/>
      <c r="Z436" s="447">
        <v>1.0038</v>
      </c>
      <c r="AA436" s="541"/>
      <c r="AB436" s="542"/>
      <c r="AC436" s="628">
        <v>8624193</v>
      </c>
      <c r="AD436" s="630">
        <f>S436-AC436</f>
        <v>-674093</v>
      </c>
      <c r="AE436" s="3"/>
      <c r="AF436" s="395"/>
    </row>
    <row r="437" spans="2:32" ht="17.25" customHeight="1">
      <c r="B437" s="909" t="s">
        <v>1336</v>
      </c>
      <c r="C437" s="910"/>
      <c r="D437" s="728"/>
      <c r="E437" s="728"/>
      <c r="F437" s="536" t="s">
        <v>918</v>
      </c>
      <c r="G437" s="536" t="s">
        <v>121</v>
      </c>
      <c r="H437" s="537" t="s">
        <v>1334</v>
      </c>
      <c r="I437" s="538" t="s">
        <v>1335</v>
      </c>
      <c r="J437" s="539">
        <v>45751</v>
      </c>
      <c r="K437" s="539">
        <v>45757</v>
      </c>
      <c r="L437" s="618"/>
      <c r="M437" s="619"/>
      <c r="N437" s="538"/>
      <c r="O437" s="620">
        <v>77220000</v>
      </c>
      <c r="P437" s="621">
        <v>0.88</v>
      </c>
      <c r="Q437" s="538"/>
      <c r="R437" s="622"/>
      <c r="S437" s="695">
        <f t="shared" ref="S437:S438" si="49">CEILING(Z437*P437*O437,100)</f>
        <v>68035200</v>
      </c>
      <c r="T437" s="624"/>
      <c r="U437" s="538"/>
      <c r="V437" s="538"/>
      <c r="W437" s="538"/>
      <c r="X437" s="538"/>
      <c r="Y437" s="538"/>
      <c r="Z437" s="625">
        <v>1.0012000000000001</v>
      </c>
      <c r="AA437" s="330"/>
      <c r="AB437" s="360"/>
      <c r="AC437" s="194"/>
      <c r="AD437" s="174"/>
      <c r="AE437" s="3"/>
    </row>
    <row r="438" spans="2:32" ht="17.25" customHeight="1">
      <c r="C438" s="3"/>
      <c r="D438" s="3"/>
      <c r="E438" s="3"/>
      <c r="F438" s="545" t="s">
        <v>918</v>
      </c>
      <c r="G438" s="545" t="s">
        <v>121</v>
      </c>
      <c r="H438" s="546" t="s">
        <v>1337</v>
      </c>
      <c r="I438" s="3" t="s">
        <v>1338</v>
      </c>
      <c r="J438" s="182"/>
      <c r="K438" s="182">
        <v>45756</v>
      </c>
      <c r="L438" s="183"/>
      <c r="M438" s="172"/>
      <c r="N438" s="3"/>
      <c r="O438" s="389">
        <v>13661860</v>
      </c>
      <c r="P438" s="170">
        <v>0.88</v>
      </c>
      <c r="Q438" s="3"/>
      <c r="R438" s="331"/>
      <c r="S438" s="393">
        <f t="shared" si="49"/>
        <v>12040500</v>
      </c>
      <c r="T438" s="332"/>
      <c r="U438" s="3"/>
      <c r="V438" s="3"/>
      <c r="W438" s="3"/>
      <c r="X438" s="3"/>
      <c r="Y438" s="3"/>
      <c r="Z438" s="186">
        <v>1.0015000000000001</v>
      </c>
      <c r="AA438" s="330"/>
      <c r="AB438" s="360"/>
      <c r="AC438" s="394"/>
      <c r="AD438" s="174"/>
      <c r="AE438" s="3"/>
      <c r="AF438" s="395"/>
    </row>
    <row r="439" spans="2:32" ht="17.25" customHeight="1">
      <c r="C439" s="3"/>
      <c r="D439" s="3"/>
      <c r="E439" s="3"/>
      <c r="F439" s="411" t="s">
        <v>632</v>
      </c>
      <c r="G439" s="411" t="s">
        <v>633</v>
      </c>
      <c r="H439" s="412" t="s">
        <v>685</v>
      </c>
      <c r="I439" s="438" t="s">
        <v>1340</v>
      </c>
      <c r="J439" s="439">
        <v>45754</v>
      </c>
      <c r="K439" s="439">
        <v>45760</v>
      </c>
      <c r="L439" s="440"/>
      <c r="M439" s="441"/>
      <c r="N439" s="438"/>
      <c r="O439" s="442">
        <v>8000000</v>
      </c>
      <c r="P439" s="443">
        <v>0.88</v>
      </c>
      <c r="Q439" s="438"/>
      <c r="R439" s="444"/>
      <c r="S439" s="470">
        <f t="shared" ref="S439:S440" si="50">CEILING(Z439*P439*O439,100)</f>
        <v>7066100</v>
      </c>
      <c r="T439" s="446"/>
      <c r="U439" s="438"/>
      <c r="V439" s="438"/>
      <c r="W439" s="438"/>
      <c r="X439" s="438"/>
      <c r="Y439" s="438"/>
      <c r="Z439" s="447">
        <v>1.0037</v>
      </c>
      <c r="AA439" s="330"/>
      <c r="AB439" s="360"/>
      <c r="AC439" s="394"/>
      <c r="AD439" s="174"/>
      <c r="AE439" s="3"/>
      <c r="AF439" s="395"/>
    </row>
    <row r="440" spans="2:32" ht="17.25" customHeight="1">
      <c r="C440" s="3"/>
      <c r="D440" s="3"/>
      <c r="E440" s="3"/>
      <c r="F440" s="411" t="s">
        <v>632</v>
      </c>
      <c r="G440" s="411" t="s">
        <v>633</v>
      </c>
      <c r="H440" s="412" t="s">
        <v>770</v>
      </c>
      <c r="I440" s="438" t="s">
        <v>1341</v>
      </c>
      <c r="J440" s="439">
        <v>45754</v>
      </c>
      <c r="K440" s="439">
        <v>45757</v>
      </c>
      <c r="L440" s="440"/>
      <c r="M440" s="441"/>
      <c r="N440" s="438"/>
      <c r="O440" s="442">
        <v>15000000</v>
      </c>
      <c r="P440" s="443">
        <v>0.88</v>
      </c>
      <c r="Q440" s="438"/>
      <c r="R440" s="444"/>
      <c r="S440" s="470">
        <f t="shared" si="50"/>
        <v>13244900</v>
      </c>
      <c r="T440" s="446"/>
      <c r="U440" s="438"/>
      <c r="V440" s="438"/>
      <c r="W440" s="438"/>
      <c r="X440" s="438"/>
      <c r="Y440" s="438"/>
      <c r="Z440" s="447">
        <v>1.0034000000000001</v>
      </c>
      <c r="AA440" s="541" t="s">
        <v>1472</v>
      </c>
      <c r="AB440" s="542"/>
      <c r="AC440" s="628">
        <v>13314030</v>
      </c>
      <c r="AD440" s="630">
        <f>S440-AC440</f>
        <v>-69130</v>
      </c>
      <c r="AE440" s="3"/>
      <c r="AF440" s="395"/>
    </row>
    <row r="441" spans="2:32" ht="17.25" customHeight="1">
      <c r="C441" s="3"/>
      <c r="D441" s="3"/>
      <c r="E441" s="3"/>
      <c r="F441" s="545" t="s">
        <v>761</v>
      </c>
      <c r="G441" s="545" t="s">
        <v>121</v>
      </c>
      <c r="H441" s="546" t="s">
        <v>1342</v>
      </c>
      <c r="I441" s="547" t="s">
        <v>1343</v>
      </c>
      <c r="J441" s="182">
        <v>45755</v>
      </c>
      <c r="K441" s="182">
        <v>45758</v>
      </c>
      <c r="L441" s="183"/>
      <c r="M441" s="172"/>
      <c r="N441" s="3"/>
      <c r="O441" s="389">
        <v>91795000</v>
      </c>
      <c r="P441" s="170">
        <v>0.88</v>
      </c>
      <c r="Q441" s="3"/>
      <c r="R441" s="331"/>
      <c r="S441" s="393">
        <f t="shared" ref="S441:S459" si="51">CEILING(Z441*P441*O441,100)</f>
        <v>80906500</v>
      </c>
      <c r="T441" s="332"/>
      <c r="U441" s="3"/>
      <c r="V441" s="3"/>
      <c r="W441" s="3"/>
      <c r="X441" s="3"/>
      <c r="Y441" s="3"/>
      <c r="Z441" s="186">
        <v>1.0015706528655699</v>
      </c>
      <c r="AA441" s="330"/>
      <c r="AB441" s="360"/>
      <c r="AC441" s="194"/>
      <c r="AD441" s="174"/>
      <c r="AE441" s="3"/>
    </row>
    <row r="442" spans="2:32" ht="17.25" customHeight="1">
      <c r="C442" s="3"/>
      <c r="D442" s="3"/>
      <c r="E442" s="3"/>
      <c r="F442" s="545" t="s">
        <v>761</v>
      </c>
      <c r="G442" s="545" t="s">
        <v>121</v>
      </c>
      <c r="H442" s="546" t="s">
        <v>1344</v>
      </c>
      <c r="I442" s="547" t="s">
        <v>1345</v>
      </c>
      <c r="J442" s="182">
        <v>45755</v>
      </c>
      <c r="K442" s="182">
        <v>45758</v>
      </c>
      <c r="L442" s="183"/>
      <c r="M442" s="172"/>
      <c r="N442" s="3"/>
      <c r="O442" s="389">
        <v>89045000</v>
      </c>
      <c r="P442" s="170">
        <v>0.88</v>
      </c>
      <c r="Q442" s="3"/>
      <c r="R442" s="331"/>
      <c r="S442" s="393">
        <f t="shared" si="51"/>
        <v>77981400</v>
      </c>
      <c r="T442" s="332"/>
      <c r="U442" s="3"/>
      <c r="V442" s="3"/>
      <c r="W442" s="3"/>
      <c r="X442" s="3"/>
      <c r="Y442" s="3"/>
      <c r="Z442" s="186">
        <v>0.99517296650717701</v>
      </c>
      <c r="AA442" s="330"/>
      <c r="AB442" s="360"/>
      <c r="AC442" s="194"/>
      <c r="AD442" s="174"/>
      <c r="AE442" s="3"/>
    </row>
    <row r="443" spans="2:32" ht="17.25" customHeight="1">
      <c r="C443" s="3"/>
      <c r="D443" s="3"/>
      <c r="E443" s="3"/>
      <c r="F443" s="545" t="s">
        <v>761</v>
      </c>
      <c r="G443" s="545" t="s">
        <v>121</v>
      </c>
      <c r="H443" s="546" t="s">
        <v>1346</v>
      </c>
      <c r="I443" s="547" t="s">
        <v>1347</v>
      </c>
      <c r="J443" s="182">
        <v>45755</v>
      </c>
      <c r="K443" s="182">
        <v>45758</v>
      </c>
      <c r="L443" s="183"/>
      <c r="M443" s="172"/>
      <c r="N443" s="3"/>
      <c r="O443" s="389">
        <v>80443000</v>
      </c>
      <c r="P443" s="170">
        <v>0.88</v>
      </c>
      <c r="Q443" s="3"/>
      <c r="R443" s="331"/>
      <c r="S443" s="393">
        <f t="shared" si="51"/>
        <v>71193200</v>
      </c>
      <c r="T443" s="332"/>
      <c r="U443" s="3"/>
      <c r="V443" s="3"/>
      <c r="W443" s="3"/>
      <c r="X443" s="3"/>
      <c r="Y443" s="3"/>
      <c r="Z443" s="186">
        <v>1.0056975470916569</v>
      </c>
      <c r="AA443" s="330"/>
      <c r="AB443" s="360"/>
      <c r="AC443" s="194"/>
      <c r="AD443" s="174"/>
      <c r="AE443" s="3"/>
    </row>
    <row r="444" spans="2:32" ht="17.25" customHeight="1">
      <c r="C444" s="3"/>
      <c r="D444" s="3"/>
      <c r="E444" s="3"/>
      <c r="F444" s="545" t="s">
        <v>761</v>
      </c>
      <c r="G444" s="545" t="s">
        <v>121</v>
      </c>
      <c r="H444" s="546" t="s">
        <v>1348</v>
      </c>
      <c r="I444" s="547" t="s">
        <v>1349</v>
      </c>
      <c r="J444" s="182">
        <v>45755</v>
      </c>
      <c r="K444" s="182">
        <v>45758</v>
      </c>
      <c r="L444" s="183"/>
      <c r="M444" s="172"/>
      <c r="N444" s="3"/>
      <c r="O444" s="389">
        <v>71764000</v>
      </c>
      <c r="P444" s="170">
        <v>0.88</v>
      </c>
      <c r="Q444" s="3"/>
      <c r="R444" s="331"/>
      <c r="S444" s="393">
        <f t="shared" si="51"/>
        <v>63438500</v>
      </c>
      <c r="T444" s="332"/>
      <c r="U444" s="3"/>
      <c r="V444" s="3"/>
      <c r="W444" s="3"/>
      <c r="X444" s="3"/>
      <c r="Y444" s="3"/>
      <c r="Z444" s="186">
        <v>1.0045306818181801</v>
      </c>
      <c r="AA444" s="330"/>
      <c r="AB444" s="360"/>
      <c r="AC444" s="194"/>
      <c r="AD444" s="174"/>
      <c r="AE444" s="3"/>
    </row>
    <row r="445" spans="2:32" ht="17.25" customHeight="1">
      <c r="C445" s="3"/>
      <c r="D445" s="3"/>
      <c r="E445" s="3"/>
      <c r="F445" s="545" t="s">
        <v>761</v>
      </c>
      <c r="G445" s="545" t="s">
        <v>121</v>
      </c>
      <c r="H445" s="546" t="s">
        <v>1350</v>
      </c>
      <c r="I445" s="547" t="s">
        <v>1351</v>
      </c>
      <c r="J445" s="182">
        <v>45755</v>
      </c>
      <c r="K445" s="182">
        <v>45758</v>
      </c>
      <c r="L445" s="183"/>
      <c r="M445" s="172"/>
      <c r="N445" s="3"/>
      <c r="O445" s="389">
        <v>61732000</v>
      </c>
      <c r="P445" s="170">
        <v>0.88</v>
      </c>
      <c r="Q445" s="3"/>
      <c r="R445" s="331"/>
      <c r="S445" s="393">
        <f t="shared" si="51"/>
        <v>54408900</v>
      </c>
      <c r="T445" s="332"/>
      <c r="U445" s="3"/>
      <c r="V445" s="3"/>
      <c r="W445" s="3"/>
      <c r="X445" s="3"/>
      <c r="Y445" s="3"/>
      <c r="Z445" s="186">
        <v>1.0015583082557677</v>
      </c>
      <c r="AA445" s="330"/>
      <c r="AB445" s="360"/>
      <c r="AC445" s="194"/>
      <c r="AD445" s="174"/>
      <c r="AE445" s="3"/>
    </row>
    <row r="446" spans="2:32" ht="17.25" customHeight="1">
      <c r="B446" s="907" t="s">
        <v>1326</v>
      </c>
      <c r="C446" s="908"/>
      <c r="D446" s="727"/>
      <c r="E446" s="727"/>
      <c r="F446" s="545" t="s">
        <v>761</v>
      </c>
      <c r="G446" s="545" t="s">
        <v>121</v>
      </c>
      <c r="H446" s="546" t="s">
        <v>1352</v>
      </c>
      <c r="I446" s="547" t="s">
        <v>1353</v>
      </c>
      <c r="J446" s="182">
        <v>45755</v>
      </c>
      <c r="K446" s="182">
        <v>45762</v>
      </c>
      <c r="L446" s="183"/>
      <c r="M446" s="172"/>
      <c r="N446" s="3"/>
      <c r="O446" s="389">
        <v>176300000</v>
      </c>
      <c r="P446" s="170">
        <v>0.86745000000000005</v>
      </c>
      <c r="Q446" s="3"/>
      <c r="R446" s="331"/>
      <c r="S446" s="393">
        <f t="shared" si="51"/>
        <v>152849000</v>
      </c>
      <c r="T446" s="332"/>
      <c r="U446" s="3"/>
      <c r="V446" s="3"/>
      <c r="W446" s="3"/>
      <c r="X446" s="3"/>
      <c r="Y446" s="3"/>
      <c r="Z446" s="186">
        <v>0.9994603325270216</v>
      </c>
      <c r="AA446" s="330"/>
      <c r="AB446" s="360"/>
      <c r="AC446" s="194"/>
      <c r="AD446" s="174"/>
      <c r="AE446" s="3"/>
    </row>
    <row r="447" spans="2:32" ht="17.25" customHeight="1">
      <c r="C447" s="3"/>
      <c r="D447" s="3"/>
      <c r="E447" s="3"/>
      <c r="F447" s="536" t="s">
        <v>918</v>
      </c>
      <c r="G447" s="536" t="s">
        <v>121</v>
      </c>
      <c r="H447" s="537" t="s">
        <v>1354</v>
      </c>
      <c r="I447" s="538" t="s">
        <v>1355</v>
      </c>
      <c r="J447" s="539">
        <v>45754</v>
      </c>
      <c r="K447" s="539">
        <v>45758</v>
      </c>
      <c r="L447" s="618"/>
      <c r="M447" s="619"/>
      <c r="N447" s="538"/>
      <c r="O447" s="620">
        <v>92614705</v>
      </c>
      <c r="P447" s="621">
        <v>0.88</v>
      </c>
      <c r="Q447" s="538"/>
      <c r="R447" s="622"/>
      <c r="S447" s="695">
        <f t="shared" si="51"/>
        <v>81420600</v>
      </c>
      <c r="T447" s="624"/>
      <c r="U447" s="538"/>
      <c r="V447" s="538"/>
      <c r="W447" s="538"/>
      <c r="X447" s="538"/>
      <c r="Y447" s="538"/>
      <c r="Z447" s="625">
        <v>0.99901375692794903</v>
      </c>
      <c r="AA447" s="330"/>
      <c r="AB447" s="360"/>
      <c r="AC447" s="194"/>
      <c r="AD447" s="174"/>
      <c r="AE447" s="3"/>
    </row>
    <row r="448" spans="2:32" ht="17.25" customHeight="1">
      <c r="C448" s="547" t="s">
        <v>1374</v>
      </c>
      <c r="D448" s="547"/>
      <c r="E448" s="547"/>
      <c r="F448" s="536" t="s">
        <v>918</v>
      </c>
      <c r="G448" s="536" t="s">
        <v>633</v>
      </c>
      <c r="H448" s="537" t="s">
        <v>1354</v>
      </c>
      <c r="I448" s="538" t="s">
        <v>1375</v>
      </c>
      <c r="J448" s="417">
        <v>45754</v>
      </c>
      <c r="K448" s="417">
        <v>45758</v>
      </c>
      <c r="L448" s="418"/>
      <c r="M448" s="419"/>
      <c r="N448" s="416"/>
      <c r="O448" s="420">
        <v>92614705</v>
      </c>
      <c r="P448" s="421">
        <v>0.88</v>
      </c>
      <c r="Q448" s="416"/>
      <c r="R448" s="422"/>
      <c r="S448" s="698">
        <f t="shared" si="51"/>
        <v>81270200</v>
      </c>
      <c r="T448" s="424"/>
      <c r="U448" s="416"/>
      <c r="V448" s="416"/>
      <c r="W448" s="416"/>
      <c r="X448" s="416"/>
      <c r="Y448" s="416"/>
      <c r="Z448" s="425">
        <v>0.99716868170192996</v>
      </c>
      <c r="AA448" s="330"/>
      <c r="AB448" s="360"/>
      <c r="AC448" s="394"/>
      <c r="AD448" s="174"/>
      <c r="AE448" s="3"/>
      <c r="AF448" s="395"/>
    </row>
    <row r="449" spans="3:32" ht="17.25" customHeight="1">
      <c r="C449" s="3" t="s">
        <v>1093</v>
      </c>
      <c r="D449" s="3"/>
      <c r="E449" s="3"/>
      <c r="F449" s="583" t="s">
        <v>918</v>
      </c>
      <c r="G449" s="583" t="s">
        <v>121</v>
      </c>
      <c r="H449" s="584" t="s">
        <v>1356</v>
      </c>
      <c r="I449" s="699" t="s">
        <v>1357</v>
      </c>
      <c r="J449" s="586">
        <v>45754</v>
      </c>
      <c r="K449" s="586">
        <v>45761</v>
      </c>
      <c r="L449" s="587"/>
      <c r="M449" s="588"/>
      <c r="N449" s="585"/>
      <c r="O449" s="589">
        <v>32242980</v>
      </c>
      <c r="P449" s="590">
        <v>0.87744999999999995</v>
      </c>
      <c r="Q449" s="585"/>
      <c r="R449" s="591"/>
      <c r="S449" s="700">
        <f t="shared" si="51"/>
        <v>28311900</v>
      </c>
      <c r="T449" s="593"/>
      <c r="U449" s="585"/>
      <c r="V449" s="585"/>
      <c r="W449" s="585"/>
      <c r="X449" s="585"/>
      <c r="Y449" s="585"/>
      <c r="Z449" s="594">
        <v>1.00071554210479</v>
      </c>
      <c r="AA449" s="330"/>
      <c r="AB449" s="360"/>
      <c r="AC449" s="194"/>
      <c r="AD449" s="174"/>
      <c r="AE449" s="3"/>
    </row>
    <row r="450" spans="3:32" ht="17.25" customHeight="1">
      <c r="C450" s="413" t="s">
        <v>1093</v>
      </c>
      <c r="D450" s="413"/>
      <c r="E450" s="413"/>
      <c r="F450" s="524" t="s">
        <v>918</v>
      </c>
      <c r="G450" s="524" t="s">
        <v>633</v>
      </c>
      <c r="H450" s="525" t="s">
        <v>1356</v>
      </c>
      <c r="I450" s="696" t="s">
        <v>1357</v>
      </c>
      <c r="J450" s="526">
        <v>45754</v>
      </c>
      <c r="K450" s="526">
        <v>45761</v>
      </c>
      <c r="L450" s="527"/>
      <c r="M450" s="528"/>
      <c r="N450" s="523"/>
      <c r="O450" s="529">
        <v>32242980</v>
      </c>
      <c r="P450" s="530">
        <v>0.87744999999999995</v>
      </c>
      <c r="Q450" s="523"/>
      <c r="R450" s="531"/>
      <c r="S450" s="674">
        <f t="shared" si="51"/>
        <v>28357300</v>
      </c>
      <c r="T450" s="533"/>
      <c r="U450" s="523"/>
      <c r="V450" s="523"/>
      <c r="W450" s="523"/>
      <c r="X450" s="523"/>
      <c r="Y450" s="523"/>
      <c r="Z450" s="534">
        <v>1.0023205807905899</v>
      </c>
      <c r="AA450" s="330"/>
      <c r="AB450" s="360"/>
      <c r="AC450" s="394"/>
      <c r="AD450" s="174"/>
      <c r="AE450" s="3"/>
      <c r="AF450" s="395"/>
    </row>
    <row r="451" spans="3:32" ht="17.25" customHeight="1">
      <c r="C451" s="3"/>
      <c r="D451" s="3"/>
      <c r="E451" s="3"/>
      <c r="F451" s="171" t="s">
        <v>632</v>
      </c>
      <c r="G451" s="171" t="s">
        <v>633</v>
      </c>
      <c r="H451" s="180" t="s">
        <v>1115</v>
      </c>
      <c r="I451" s="3" t="s">
        <v>1358</v>
      </c>
      <c r="J451" s="182">
        <v>45750</v>
      </c>
      <c r="K451" s="182">
        <v>45757</v>
      </c>
      <c r="L451" s="183"/>
      <c r="M451" s="172"/>
      <c r="N451" s="3"/>
      <c r="O451" s="389">
        <v>9000000</v>
      </c>
      <c r="P451" s="170">
        <v>0.88</v>
      </c>
      <c r="Q451" s="3"/>
      <c r="R451" s="331"/>
      <c r="S451" s="393">
        <f t="shared" si="51"/>
        <v>7949400</v>
      </c>
      <c r="T451" s="332"/>
      <c r="U451" s="3"/>
      <c r="V451" s="3"/>
      <c r="W451" s="3"/>
      <c r="X451" s="3"/>
      <c r="Y451" s="3"/>
      <c r="Z451" s="186">
        <v>1.0037</v>
      </c>
      <c r="AA451" s="330"/>
      <c r="AB451" s="360"/>
      <c r="AC451" s="394"/>
      <c r="AD451" s="174"/>
      <c r="AE451" s="3"/>
      <c r="AF451" s="395"/>
    </row>
    <row r="452" spans="3:32" ht="17.25" customHeight="1">
      <c r="C452" s="3"/>
      <c r="D452" s="3"/>
      <c r="E452" s="3"/>
      <c r="F452" s="171" t="s">
        <v>1360</v>
      </c>
      <c r="G452" s="171" t="s">
        <v>633</v>
      </c>
      <c r="H452" s="180" t="s">
        <v>1031</v>
      </c>
      <c r="I452" s="3" t="s">
        <v>1359</v>
      </c>
      <c r="J452" s="182">
        <v>45755</v>
      </c>
      <c r="K452" s="182">
        <v>45761</v>
      </c>
      <c r="L452" s="183"/>
      <c r="M452" s="172"/>
      <c r="N452" s="3"/>
      <c r="O452" s="396">
        <v>13200000</v>
      </c>
      <c r="P452" s="170">
        <v>0.88</v>
      </c>
      <c r="Q452" s="3"/>
      <c r="R452" s="331"/>
      <c r="S452" s="595">
        <f t="shared" si="51"/>
        <v>11659000</v>
      </c>
      <c r="T452" s="332"/>
      <c r="U452" s="3"/>
      <c r="V452" s="3"/>
      <c r="W452" s="3"/>
      <c r="X452" s="3"/>
      <c r="Y452" s="3"/>
      <c r="Z452" s="186">
        <v>1.0037</v>
      </c>
      <c r="AA452" s="330"/>
      <c r="AB452" s="360"/>
      <c r="AC452" s="394"/>
      <c r="AD452" s="174"/>
      <c r="AE452" s="3"/>
      <c r="AF452" s="395"/>
    </row>
    <row r="453" spans="3:32" ht="17.25" customHeight="1">
      <c r="C453" s="3"/>
      <c r="D453" s="3"/>
      <c r="E453" s="3"/>
      <c r="F453" s="411" t="s">
        <v>304</v>
      </c>
      <c r="G453" s="411" t="s">
        <v>633</v>
      </c>
      <c r="H453" s="412" t="s">
        <v>642</v>
      </c>
      <c r="I453" s="438" t="s">
        <v>1361</v>
      </c>
      <c r="J453" s="439">
        <v>45756</v>
      </c>
      <c r="K453" s="439">
        <v>45764</v>
      </c>
      <c r="L453" s="440"/>
      <c r="M453" s="441"/>
      <c r="N453" s="438"/>
      <c r="O453" s="465">
        <v>9240000</v>
      </c>
      <c r="P453" s="443">
        <v>0.88</v>
      </c>
      <c r="Q453" s="438"/>
      <c r="R453" s="444"/>
      <c r="S453" s="676">
        <f t="shared" si="51"/>
        <v>8160500</v>
      </c>
      <c r="T453" s="446"/>
      <c r="U453" s="438"/>
      <c r="V453" s="438"/>
      <c r="W453" s="438"/>
      <c r="X453" s="438"/>
      <c r="Y453" s="438"/>
      <c r="Z453" s="447">
        <v>1.0036</v>
      </c>
      <c r="AA453" s="541"/>
      <c r="AB453" s="542"/>
      <c r="AC453" s="628">
        <v>8163599</v>
      </c>
      <c r="AD453" s="630">
        <f>S453-AC453</f>
        <v>-3099</v>
      </c>
      <c r="AE453" s="3"/>
      <c r="AF453" s="395"/>
    </row>
    <row r="454" spans="3:32" ht="17.25" customHeight="1">
      <c r="C454" s="3"/>
      <c r="D454" s="3"/>
      <c r="E454" s="3"/>
      <c r="F454" s="411" t="s">
        <v>304</v>
      </c>
      <c r="G454" s="411" t="s">
        <v>633</v>
      </c>
      <c r="H454" s="412" t="s">
        <v>642</v>
      </c>
      <c r="I454" s="438" t="s">
        <v>1362</v>
      </c>
      <c r="J454" s="439">
        <v>45756</v>
      </c>
      <c r="K454" s="439">
        <v>45764</v>
      </c>
      <c r="L454" s="440"/>
      <c r="M454" s="441"/>
      <c r="N454" s="438"/>
      <c r="O454" s="465">
        <v>6600000</v>
      </c>
      <c r="P454" s="443">
        <v>0.88</v>
      </c>
      <c r="Q454" s="438"/>
      <c r="R454" s="444"/>
      <c r="S454" s="676">
        <f t="shared" si="51"/>
        <v>5829500</v>
      </c>
      <c r="T454" s="446"/>
      <c r="U454" s="438"/>
      <c r="V454" s="438"/>
      <c r="W454" s="438"/>
      <c r="X454" s="438"/>
      <c r="Y454" s="438"/>
      <c r="Z454" s="447">
        <v>1.0037</v>
      </c>
      <c r="AA454" s="541"/>
      <c r="AB454" s="542"/>
      <c r="AC454" s="628">
        <v>5911197</v>
      </c>
      <c r="AD454" s="630">
        <f t="shared" ref="AD454:AD455" si="52">S454-AC454</f>
        <v>-81697</v>
      </c>
      <c r="AE454" s="3"/>
      <c r="AF454" s="395"/>
    </row>
    <row r="455" spans="3:32" ht="17.25" customHeight="1">
      <c r="C455" s="3"/>
      <c r="D455" s="3"/>
      <c r="E455" s="3"/>
      <c r="F455" s="411" t="s">
        <v>304</v>
      </c>
      <c r="G455" s="411" t="s">
        <v>633</v>
      </c>
      <c r="H455" s="412" t="s">
        <v>642</v>
      </c>
      <c r="I455" s="438" t="s">
        <v>1373</v>
      </c>
      <c r="J455" s="439">
        <v>45756</v>
      </c>
      <c r="K455" s="439">
        <v>45764</v>
      </c>
      <c r="L455" s="440"/>
      <c r="M455" s="441"/>
      <c r="N455" s="438"/>
      <c r="O455" s="465">
        <v>9600000</v>
      </c>
      <c r="P455" s="443">
        <v>0.88</v>
      </c>
      <c r="Q455" s="438"/>
      <c r="R455" s="444"/>
      <c r="S455" s="676">
        <f t="shared" si="51"/>
        <v>8478500</v>
      </c>
      <c r="T455" s="446"/>
      <c r="U455" s="438"/>
      <c r="V455" s="438"/>
      <c r="W455" s="438"/>
      <c r="X455" s="438"/>
      <c r="Y455" s="438"/>
      <c r="Z455" s="447">
        <v>1.0036</v>
      </c>
      <c r="AA455" s="541"/>
      <c r="AB455" s="542"/>
      <c r="AC455" s="628">
        <v>8526900</v>
      </c>
      <c r="AD455" s="630">
        <f t="shared" si="52"/>
        <v>-48400</v>
      </c>
      <c r="AE455" s="3"/>
      <c r="AF455" s="395"/>
    </row>
    <row r="456" spans="3:32" ht="17.25" customHeight="1">
      <c r="C456" s="3"/>
      <c r="D456" s="3"/>
      <c r="E456" s="3"/>
      <c r="F456" s="411" t="s">
        <v>632</v>
      </c>
      <c r="G456" s="411" t="s">
        <v>633</v>
      </c>
      <c r="H456" s="412" t="s">
        <v>652</v>
      </c>
      <c r="I456" s="438" t="s">
        <v>1363</v>
      </c>
      <c r="J456" s="439">
        <v>45755</v>
      </c>
      <c r="K456" s="439">
        <v>45756</v>
      </c>
      <c r="L456" s="440"/>
      <c r="M456" s="441"/>
      <c r="N456" s="438"/>
      <c r="O456" s="465">
        <v>6600000</v>
      </c>
      <c r="P456" s="443">
        <v>0.88</v>
      </c>
      <c r="Q456" s="438"/>
      <c r="R456" s="444"/>
      <c r="S456" s="676">
        <f t="shared" ref="S456" si="53">CEILING(Z456*P456*O456,100)</f>
        <v>5819700</v>
      </c>
      <c r="T456" s="446"/>
      <c r="U456" s="438"/>
      <c r="V456" s="438"/>
      <c r="W456" s="438"/>
      <c r="X456" s="438"/>
      <c r="Y456" s="438"/>
      <c r="Z456" s="447">
        <v>1.002</v>
      </c>
      <c r="AA456" s="905" t="s">
        <v>1470</v>
      </c>
      <c r="AB456" s="906"/>
      <c r="AC456" s="628"/>
      <c r="AD456" s="629"/>
      <c r="AE456" s="3"/>
      <c r="AF456" s="395"/>
    </row>
    <row r="457" spans="3:32" ht="17.25" customHeight="1">
      <c r="C457" s="547" t="s">
        <v>1374</v>
      </c>
      <c r="D457" s="547"/>
      <c r="E457" s="547"/>
      <c r="F457" s="545" t="s">
        <v>761</v>
      </c>
      <c r="G457" s="545" t="s">
        <v>633</v>
      </c>
      <c r="H457" s="546" t="s">
        <v>1364</v>
      </c>
      <c r="I457" s="702" t="s">
        <v>1393</v>
      </c>
      <c r="J457" s="549">
        <v>45757</v>
      </c>
      <c r="K457" s="549">
        <v>45761</v>
      </c>
      <c r="L457" s="550"/>
      <c r="M457" s="551"/>
      <c r="N457" s="547"/>
      <c r="O457" s="552">
        <v>78730000</v>
      </c>
      <c r="P457" s="553">
        <v>0.88</v>
      </c>
      <c r="Q457" s="547"/>
      <c r="R457" s="554"/>
      <c r="S457" s="571">
        <f t="shared" si="51"/>
        <v>69594200</v>
      </c>
      <c r="T457" s="555"/>
      <c r="U457" s="547"/>
      <c r="V457" s="547"/>
      <c r="W457" s="547"/>
      <c r="X457" s="547"/>
      <c r="Y457" s="547"/>
      <c r="Z457" s="556">
        <v>1.0044999999999999</v>
      </c>
      <c r="AA457" s="330"/>
      <c r="AB457" s="360"/>
      <c r="AC457" s="394"/>
      <c r="AD457" s="174"/>
      <c r="AE457" s="3"/>
      <c r="AF457" s="395"/>
    </row>
    <row r="458" spans="3:32" ht="17.25" customHeight="1">
      <c r="C458" s="547" t="s">
        <v>1374</v>
      </c>
      <c r="D458" s="547"/>
      <c r="E458" s="547"/>
      <c r="F458" s="545" t="s">
        <v>1366</v>
      </c>
      <c r="G458" s="545" t="s">
        <v>633</v>
      </c>
      <c r="H458" s="546" t="s">
        <v>1365</v>
      </c>
      <c r="I458" s="703" t="s">
        <v>1394</v>
      </c>
      <c r="J458" s="549">
        <v>45757</v>
      </c>
      <c r="K458" s="549">
        <v>45761</v>
      </c>
      <c r="L458" s="550"/>
      <c r="M458" s="551"/>
      <c r="N458" s="547"/>
      <c r="O458" s="552">
        <v>66110000</v>
      </c>
      <c r="P458" s="553">
        <v>0.88</v>
      </c>
      <c r="Q458" s="547"/>
      <c r="R458" s="554"/>
      <c r="S458" s="571">
        <f t="shared" si="51"/>
        <v>58268200</v>
      </c>
      <c r="T458" s="555"/>
      <c r="U458" s="547"/>
      <c r="V458" s="547"/>
      <c r="W458" s="547"/>
      <c r="X458" s="547"/>
      <c r="Y458" s="547"/>
      <c r="Z458" s="556">
        <v>1.0015700000000001</v>
      </c>
      <c r="AA458" s="330"/>
      <c r="AB458" s="360"/>
      <c r="AC458" s="394"/>
      <c r="AD458" s="174"/>
      <c r="AE458" s="3"/>
      <c r="AF458" s="395"/>
    </row>
    <row r="459" spans="3:32" ht="17.25" customHeight="1">
      <c r="C459" s="3"/>
      <c r="D459" s="3"/>
      <c r="E459" s="3"/>
      <c r="F459" s="171" t="s">
        <v>632</v>
      </c>
      <c r="G459" s="171" t="s">
        <v>633</v>
      </c>
      <c r="H459" s="180" t="s">
        <v>690</v>
      </c>
      <c r="I459" s="3" t="s">
        <v>1367</v>
      </c>
      <c r="J459" s="182">
        <v>45755</v>
      </c>
      <c r="K459" s="182">
        <v>45762</v>
      </c>
      <c r="L459" s="183"/>
      <c r="M459" s="172"/>
      <c r="N459" s="3"/>
      <c r="O459" s="389">
        <v>10909090</v>
      </c>
      <c r="P459" s="170">
        <v>0.88</v>
      </c>
      <c r="Q459" s="3"/>
      <c r="R459" s="331"/>
      <c r="S459" s="393">
        <f t="shared" si="51"/>
        <v>9633600</v>
      </c>
      <c r="T459" s="332"/>
      <c r="U459" s="3"/>
      <c r="V459" s="3"/>
      <c r="W459" s="3"/>
      <c r="X459" s="3"/>
      <c r="Y459" s="3"/>
      <c r="Z459" s="186">
        <v>1.0035000000000001</v>
      </c>
      <c r="AA459" s="330"/>
      <c r="AB459" s="360"/>
      <c r="AC459" s="394"/>
      <c r="AD459" s="174"/>
      <c r="AE459" s="3"/>
      <c r="AF459" s="395"/>
    </row>
    <row r="460" spans="3:32" ht="17.25" customHeight="1">
      <c r="C460" s="3"/>
      <c r="D460" s="3"/>
      <c r="E460" s="3"/>
      <c r="F460" s="171" t="s">
        <v>632</v>
      </c>
      <c r="G460" s="171" t="s">
        <v>633</v>
      </c>
      <c r="H460" s="180" t="s">
        <v>650</v>
      </c>
      <c r="I460" s="3" t="s">
        <v>1368</v>
      </c>
      <c r="J460" s="182">
        <v>45756</v>
      </c>
      <c r="K460" s="182">
        <v>45763</v>
      </c>
      <c r="L460" s="183"/>
      <c r="M460" s="172"/>
      <c r="N460" s="3"/>
      <c r="O460" s="389">
        <v>9000000</v>
      </c>
      <c r="P460" s="170">
        <v>0.88</v>
      </c>
      <c r="Q460" s="3"/>
      <c r="R460" s="331"/>
      <c r="S460" s="359"/>
      <c r="T460" s="332"/>
      <c r="U460" s="3"/>
      <c r="V460" s="3"/>
      <c r="W460" s="3"/>
      <c r="X460" s="3"/>
      <c r="Y460" s="3"/>
      <c r="Z460" s="186"/>
      <c r="AA460" s="330"/>
      <c r="AB460" s="360"/>
      <c r="AC460" s="394"/>
      <c r="AD460" s="174"/>
      <c r="AE460" s="3"/>
      <c r="AF460" s="395"/>
    </row>
    <row r="461" spans="3:32" ht="17.25" customHeight="1">
      <c r="C461" s="3"/>
      <c r="D461" s="3"/>
      <c r="E461" s="3"/>
      <c r="F461" s="545" t="s">
        <v>761</v>
      </c>
      <c r="G461" s="545" t="s">
        <v>121</v>
      </c>
      <c r="H461" s="546" t="s">
        <v>1369</v>
      </c>
      <c r="I461" s="547" t="s">
        <v>1370</v>
      </c>
      <c r="J461" s="549">
        <v>45757</v>
      </c>
      <c r="K461" s="182">
        <v>45762</v>
      </c>
      <c r="L461" s="183"/>
      <c r="M461" s="172"/>
      <c r="N461" s="3"/>
      <c r="O461" s="389">
        <v>35343000</v>
      </c>
      <c r="P461" s="170">
        <v>0.88</v>
      </c>
      <c r="Q461" s="3"/>
      <c r="R461" s="331"/>
      <c r="S461" s="393">
        <f t="shared" ref="S461:S462" si="54">CEILING(Z461*P461*O461,100)</f>
        <v>31176500</v>
      </c>
      <c r="T461" s="332"/>
      <c r="U461" s="3"/>
      <c r="V461" s="3"/>
      <c r="W461" s="3"/>
      <c r="X461" s="3"/>
      <c r="Y461" s="3"/>
      <c r="Z461" s="186">
        <v>1.0024</v>
      </c>
      <c r="AA461" s="330"/>
      <c r="AB461" s="360"/>
      <c r="AC461" s="194"/>
      <c r="AD461" s="174"/>
      <c r="AE461" s="3"/>
    </row>
    <row r="462" spans="3:32" ht="17.25" customHeight="1">
      <c r="C462" s="3"/>
      <c r="D462" s="3"/>
      <c r="E462" s="3"/>
      <c r="F462" s="545" t="s">
        <v>761</v>
      </c>
      <c r="G462" s="545" t="s">
        <v>121</v>
      </c>
      <c r="H462" s="546" t="s">
        <v>1371</v>
      </c>
      <c r="I462" s="547" t="s">
        <v>1372</v>
      </c>
      <c r="J462" s="549">
        <v>45757</v>
      </c>
      <c r="K462" s="182">
        <v>45764</v>
      </c>
      <c r="L462" s="183"/>
      <c r="M462" s="172"/>
      <c r="N462" s="3"/>
      <c r="O462" s="389">
        <v>111926000</v>
      </c>
      <c r="P462" s="170">
        <v>0.87744999999999995</v>
      </c>
      <c r="Q462" s="3"/>
      <c r="R462" s="331"/>
      <c r="S462" s="393">
        <f t="shared" si="54"/>
        <v>98121100</v>
      </c>
      <c r="T462" s="332"/>
      <c r="U462" s="3"/>
      <c r="V462" s="3"/>
      <c r="W462" s="3"/>
      <c r="X462" s="3"/>
      <c r="Y462" s="3"/>
      <c r="Z462" s="186">
        <v>0.99909999999999999</v>
      </c>
      <c r="AA462" s="330"/>
      <c r="AB462" s="360"/>
      <c r="AC462" s="194"/>
      <c r="AD462" s="174"/>
      <c r="AE462" s="3"/>
    </row>
    <row r="463" spans="3:32" ht="17.25" customHeight="1">
      <c r="C463" s="3"/>
      <c r="D463" s="3"/>
      <c r="E463" s="3"/>
      <c r="F463" s="171" t="s">
        <v>632</v>
      </c>
      <c r="G463" s="171" t="s">
        <v>633</v>
      </c>
      <c r="H463" s="180" t="s">
        <v>1395</v>
      </c>
      <c r="I463" s="3" t="s">
        <v>1376</v>
      </c>
      <c r="J463" s="182">
        <v>45757</v>
      </c>
      <c r="K463" s="182">
        <v>45764</v>
      </c>
      <c r="L463" s="183"/>
      <c r="M463" s="172"/>
      <c r="N463" s="3"/>
      <c r="O463" s="389">
        <v>9000000</v>
      </c>
      <c r="P463" s="170">
        <v>0.88</v>
      </c>
      <c r="Q463" s="3"/>
      <c r="R463" s="331"/>
      <c r="S463" s="393">
        <f t="shared" ref="S463:S468" si="55">CEILING(Z463*P463*O463,100)</f>
        <v>7947800</v>
      </c>
      <c r="T463" s="332"/>
      <c r="U463" s="3"/>
      <c r="V463" s="3"/>
      <c r="W463" s="3"/>
      <c r="X463" s="3"/>
      <c r="Y463" s="3"/>
      <c r="Z463" s="186">
        <v>1.0035000000000001</v>
      </c>
      <c r="AA463" s="330"/>
      <c r="AB463" s="360"/>
      <c r="AC463" s="394"/>
      <c r="AD463" s="174"/>
      <c r="AE463" s="3"/>
      <c r="AF463" s="395"/>
    </row>
    <row r="464" spans="3:32" ht="17.25" customHeight="1">
      <c r="C464" s="3"/>
      <c r="D464" s="3"/>
      <c r="E464" s="3"/>
      <c r="F464" s="411" t="s">
        <v>661</v>
      </c>
      <c r="G464" s="411" t="s">
        <v>633</v>
      </c>
      <c r="H464" s="412" t="s">
        <v>710</v>
      </c>
      <c r="I464" s="438" t="s">
        <v>1377</v>
      </c>
      <c r="J464" s="439">
        <v>45756</v>
      </c>
      <c r="K464" s="439">
        <v>45763</v>
      </c>
      <c r="L464" s="440"/>
      <c r="M464" s="441"/>
      <c r="N464" s="438"/>
      <c r="O464" s="442">
        <v>15000000</v>
      </c>
      <c r="P464" s="443">
        <v>0.88</v>
      </c>
      <c r="Q464" s="438"/>
      <c r="R464" s="444"/>
      <c r="S464" s="470">
        <f t="shared" si="55"/>
        <v>13243600</v>
      </c>
      <c r="T464" s="446"/>
      <c r="U464" s="438"/>
      <c r="V464" s="438"/>
      <c r="W464" s="438"/>
      <c r="X464" s="438"/>
      <c r="Y464" s="438"/>
      <c r="Z464" s="447">
        <v>1.0033000000000001</v>
      </c>
      <c r="AA464" s="905" t="s">
        <v>1512</v>
      </c>
      <c r="AB464" s="906"/>
      <c r="AC464" s="628">
        <v>13238795</v>
      </c>
      <c r="AD464" s="630">
        <f t="shared" ref="AD464" si="56">S464-AC464</f>
        <v>4805</v>
      </c>
      <c r="AE464" s="3"/>
      <c r="AF464" s="395"/>
    </row>
    <row r="465" spans="3:32" ht="17.25" customHeight="1">
      <c r="C465" s="3"/>
      <c r="D465" s="3"/>
      <c r="E465" s="3"/>
      <c r="F465" s="411" t="s">
        <v>632</v>
      </c>
      <c r="G465" s="411" t="s">
        <v>633</v>
      </c>
      <c r="H465" s="412" t="s">
        <v>731</v>
      </c>
      <c r="I465" s="438" t="s">
        <v>1378</v>
      </c>
      <c r="J465" s="439">
        <v>45756</v>
      </c>
      <c r="K465" s="439">
        <v>45762</v>
      </c>
      <c r="L465" s="440"/>
      <c r="M465" s="441"/>
      <c r="N465" s="438"/>
      <c r="O465" s="442">
        <v>3600000</v>
      </c>
      <c r="P465" s="443">
        <v>0.88</v>
      </c>
      <c r="Q465" s="438"/>
      <c r="R465" s="444"/>
      <c r="S465" s="470">
        <f t="shared" si="55"/>
        <v>3180400</v>
      </c>
      <c r="T465" s="446"/>
      <c r="U465" s="438"/>
      <c r="V465" s="438"/>
      <c r="W465" s="438"/>
      <c r="X465" s="438"/>
      <c r="Y465" s="438"/>
      <c r="Z465" s="447">
        <v>1.0039</v>
      </c>
      <c r="AA465" s="330"/>
      <c r="AB465" s="360"/>
      <c r="AC465" s="394"/>
      <c r="AD465" s="174"/>
      <c r="AE465" s="3"/>
      <c r="AF465" s="395"/>
    </row>
    <row r="466" spans="3:32" ht="17.25" customHeight="1">
      <c r="C466" s="3"/>
      <c r="D466" s="3"/>
      <c r="E466" s="3"/>
      <c r="F466" s="171" t="s">
        <v>661</v>
      </c>
      <c r="G466" s="171" t="s">
        <v>633</v>
      </c>
      <c r="H466" s="180" t="s">
        <v>662</v>
      </c>
      <c r="I466" s="3" t="s">
        <v>1379</v>
      </c>
      <c r="J466" s="182">
        <v>45757</v>
      </c>
      <c r="K466" s="182">
        <v>45764</v>
      </c>
      <c r="L466" s="183"/>
      <c r="M466" s="172"/>
      <c r="N466" s="3"/>
      <c r="O466" s="389">
        <v>3000000</v>
      </c>
      <c r="P466" s="170">
        <v>0.88</v>
      </c>
      <c r="Q466" s="3"/>
      <c r="R466" s="331"/>
      <c r="S466" s="393">
        <f t="shared" si="55"/>
        <v>2650100</v>
      </c>
      <c r="T466" s="332"/>
      <c r="U466" s="3"/>
      <c r="V466" s="3"/>
      <c r="W466" s="3"/>
      <c r="X466" s="3"/>
      <c r="Y466" s="3"/>
      <c r="Z466" s="186">
        <v>1.0038</v>
      </c>
      <c r="AA466" s="330"/>
      <c r="AB466" s="360"/>
      <c r="AC466" s="394"/>
      <c r="AD466" s="174"/>
      <c r="AE466" s="3"/>
      <c r="AF466" s="395"/>
    </row>
    <row r="467" spans="3:32" ht="17.25" customHeight="1">
      <c r="C467" s="3"/>
      <c r="D467" s="3"/>
      <c r="E467" s="3"/>
      <c r="F467" s="411" t="s">
        <v>632</v>
      </c>
      <c r="G467" s="411" t="s">
        <v>633</v>
      </c>
      <c r="H467" s="412" t="s">
        <v>809</v>
      </c>
      <c r="I467" s="438" t="s">
        <v>1380</v>
      </c>
      <c r="J467" s="439">
        <v>45757</v>
      </c>
      <c r="K467" s="439">
        <v>45761</v>
      </c>
      <c r="L467" s="440"/>
      <c r="M467" s="441"/>
      <c r="N467" s="438"/>
      <c r="O467" s="442">
        <v>406285877</v>
      </c>
      <c r="P467" s="443">
        <v>0.88</v>
      </c>
      <c r="Q467" s="438"/>
      <c r="R467" s="444"/>
      <c r="S467" s="470">
        <f t="shared" si="55"/>
        <v>357460100</v>
      </c>
      <c r="T467" s="446"/>
      <c r="U467" s="438"/>
      <c r="V467" s="438"/>
      <c r="W467" s="438"/>
      <c r="X467" s="438"/>
      <c r="Y467" s="438"/>
      <c r="Z467" s="447">
        <v>0.99980000000000002</v>
      </c>
      <c r="AA467" s="541"/>
      <c r="AB467" s="542"/>
      <c r="AC467" s="628">
        <v>355249850</v>
      </c>
      <c r="AD467" s="630">
        <f>S467-AC467</f>
        <v>2210250</v>
      </c>
      <c r="AE467" s="3"/>
      <c r="AF467" s="395"/>
    </row>
    <row r="468" spans="3:32" ht="17.25" customHeight="1">
      <c r="C468" s="3"/>
      <c r="D468" s="3"/>
      <c r="E468" s="3"/>
      <c r="F468" s="411" t="s">
        <v>632</v>
      </c>
      <c r="G468" s="411" t="s">
        <v>633</v>
      </c>
      <c r="H468" s="412" t="s">
        <v>932</v>
      </c>
      <c r="I468" s="438" t="s">
        <v>1381</v>
      </c>
      <c r="J468" s="439">
        <v>45757</v>
      </c>
      <c r="K468" s="439">
        <v>45761</v>
      </c>
      <c r="L468" s="440"/>
      <c r="M468" s="441"/>
      <c r="N468" s="438"/>
      <c r="O468" s="442">
        <v>6000000</v>
      </c>
      <c r="P468" s="443">
        <v>0.88</v>
      </c>
      <c r="Q468" s="438"/>
      <c r="R468" s="444"/>
      <c r="S468" s="470">
        <f t="shared" si="55"/>
        <v>5300000</v>
      </c>
      <c r="T468" s="446"/>
      <c r="U468" s="438"/>
      <c r="V468" s="438"/>
      <c r="W468" s="438"/>
      <c r="X468" s="438"/>
      <c r="Y468" s="438"/>
      <c r="Z468" s="447">
        <v>1.0037799999999999</v>
      </c>
      <c r="AA468" s="541"/>
      <c r="AB468" s="542"/>
      <c r="AC468" s="628">
        <v>5364147</v>
      </c>
      <c r="AD468" s="630">
        <f>S468-AC468</f>
        <v>-64147</v>
      </c>
      <c r="AE468" s="3"/>
      <c r="AF468" s="395"/>
    </row>
    <row r="469" spans="3:32" ht="17.25" customHeight="1">
      <c r="C469" s="3"/>
      <c r="D469" s="3"/>
      <c r="E469" s="3"/>
      <c r="F469" s="545" t="s">
        <v>761</v>
      </c>
      <c r="G469" s="545" t="s">
        <v>121</v>
      </c>
      <c r="H469" s="180" t="s">
        <v>1382</v>
      </c>
      <c r="I469" s="3" t="s">
        <v>1383</v>
      </c>
      <c r="J469" s="182">
        <v>45758</v>
      </c>
      <c r="K469" s="182">
        <v>45763</v>
      </c>
      <c r="L469" s="183"/>
      <c r="M469" s="172"/>
      <c r="N469" s="3"/>
      <c r="O469" s="358">
        <v>34710000</v>
      </c>
      <c r="P469" s="170">
        <v>0.88</v>
      </c>
      <c r="Q469" s="3"/>
      <c r="R469" s="331"/>
      <c r="S469" s="359"/>
      <c r="T469" s="332"/>
      <c r="U469" s="3"/>
      <c r="V469" s="3"/>
      <c r="W469" s="3"/>
      <c r="X469" s="3"/>
      <c r="Y469" s="3"/>
      <c r="Z469" s="186"/>
      <c r="AA469" s="330"/>
      <c r="AB469" s="360"/>
      <c r="AC469" s="194"/>
      <c r="AD469" s="174"/>
      <c r="AE469" s="3"/>
    </row>
    <row r="470" spans="3:32" ht="17.25" customHeight="1">
      <c r="C470" s="3"/>
      <c r="D470" s="3"/>
      <c r="E470" s="3"/>
      <c r="F470" s="545" t="s">
        <v>761</v>
      </c>
      <c r="G470" s="545" t="s">
        <v>121</v>
      </c>
      <c r="H470" s="180" t="s">
        <v>1384</v>
      </c>
      <c r="I470" s="3" t="s">
        <v>1385</v>
      </c>
      <c r="J470" s="182">
        <v>45758</v>
      </c>
      <c r="K470" s="182">
        <v>45764</v>
      </c>
      <c r="L470" s="183"/>
      <c r="M470" s="172"/>
      <c r="N470" s="3"/>
      <c r="O470" s="358" t="s">
        <v>1386</v>
      </c>
      <c r="P470" s="170">
        <v>0.9</v>
      </c>
      <c r="Q470" s="3"/>
      <c r="R470" s="331"/>
      <c r="S470" s="359"/>
      <c r="T470" s="332"/>
      <c r="U470" s="3"/>
      <c r="V470" s="3"/>
      <c r="W470" s="3"/>
      <c r="X470" s="3"/>
      <c r="Y470" s="3"/>
      <c r="Z470" s="186"/>
      <c r="AA470" s="330"/>
      <c r="AB470" s="360"/>
      <c r="AC470" s="194"/>
      <c r="AD470" s="174"/>
      <c r="AE470" s="3"/>
    </row>
    <row r="471" spans="3:32" ht="17.25" customHeight="1">
      <c r="C471" s="697" t="s">
        <v>1388</v>
      </c>
      <c r="D471" s="697"/>
      <c r="E471" s="697"/>
      <c r="F471" s="545" t="s">
        <v>918</v>
      </c>
      <c r="G471" s="545" t="s">
        <v>633</v>
      </c>
      <c r="H471" s="546" t="s">
        <v>1387</v>
      </c>
      <c r="I471" s="168" t="s">
        <v>1485</v>
      </c>
      <c r="J471" s="182">
        <v>45762</v>
      </c>
      <c r="K471" s="182">
        <v>45770</v>
      </c>
      <c r="L471" s="183"/>
      <c r="M471" s="172"/>
      <c r="N471" s="3"/>
      <c r="O471" s="389">
        <v>92614705</v>
      </c>
      <c r="P471" s="170">
        <v>0.88</v>
      </c>
      <c r="Q471" s="3"/>
      <c r="R471" s="331"/>
      <c r="S471" s="393">
        <f t="shared" ref="S471:S472" si="57">CEILING(Z471*P471*O471,100)</f>
        <v>81420600</v>
      </c>
      <c r="T471" s="332"/>
      <c r="U471" s="3"/>
      <c r="V471" s="3"/>
      <c r="W471" s="3"/>
      <c r="X471" s="3"/>
      <c r="Y471" s="3"/>
      <c r="Z471" s="186">
        <v>0.9990137</v>
      </c>
      <c r="AA471" s="330"/>
      <c r="AB471" s="360"/>
      <c r="AC471" s="394"/>
      <c r="AD471" s="174"/>
      <c r="AE471" s="3"/>
      <c r="AF471" s="395"/>
    </row>
    <row r="472" spans="3:32" ht="17.25" customHeight="1">
      <c r="C472" s="697" t="s">
        <v>1388</v>
      </c>
      <c r="D472" s="697"/>
      <c r="E472" s="697"/>
      <c r="F472" s="545" t="s">
        <v>918</v>
      </c>
      <c r="G472" s="545" t="s">
        <v>121</v>
      </c>
      <c r="H472" s="546" t="s">
        <v>1387</v>
      </c>
      <c r="I472" s="168" t="s">
        <v>1485</v>
      </c>
      <c r="J472" s="182">
        <v>45762</v>
      </c>
      <c r="K472" s="182">
        <v>45770</v>
      </c>
      <c r="L472" s="183"/>
      <c r="M472" s="172"/>
      <c r="N472" s="3"/>
      <c r="O472" s="389">
        <v>92614705</v>
      </c>
      <c r="P472" s="170">
        <v>0.88</v>
      </c>
      <c r="Q472" s="3"/>
      <c r="R472" s="331"/>
      <c r="S472" s="571">
        <f t="shared" si="57"/>
        <v>81559300</v>
      </c>
      <c r="T472" s="332"/>
      <c r="U472" s="3"/>
      <c r="V472" s="3"/>
      <c r="W472" s="3"/>
      <c r="X472" s="3"/>
      <c r="Y472" s="3"/>
      <c r="Z472" s="186">
        <v>1.000715</v>
      </c>
      <c r="AA472" s="330"/>
      <c r="AB472" s="360"/>
      <c r="AC472" s="394"/>
      <c r="AD472" s="174"/>
      <c r="AE472" s="3"/>
      <c r="AF472" s="395"/>
    </row>
    <row r="473" spans="3:32" ht="17.25" customHeight="1">
      <c r="C473" s="3"/>
      <c r="D473" s="3"/>
      <c r="E473" s="3"/>
      <c r="F473" s="411" t="s">
        <v>632</v>
      </c>
      <c r="G473" s="411" t="s">
        <v>121</v>
      </c>
      <c r="H473" s="412" t="s">
        <v>717</v>
      </c>
      <c r="I473" s="438" t="s">
        <v>1389</v>
      </c>
      <c r="J473" s="439">
        <v>45758</v>
      </c>
      <c r="K473" s="439">
        <v>45764</v>
      </c>
      <c r="L473" s="440"/>
      <c r="M473" s="441"/>
      <c r="N473" s="438"/>
      <c r="O473" s="465">
        <v>45720000</v>
      </c>
      <c r="P473" s="443">
        <v>0.87744999999999995</v>
      </c>
      <c r="Q473" s="438"/>
      <c r="R473" s="444"/>
      <c r="S473" s="676">
        <v>40161000</v>
      </c>
      <c r="T473" s="446"/>
      <c r="U473" s="438"/>
      <c r="V473" s="438"/>
      <c r="W473" s="438"/>
      <c r="X473" s="438"/>
      <c r="Y473" s="438"/>
      <c r="Z473" s="447">
        <v>1.00112</v>
      </c>
      <c r="AA473" s="541"/>
      <c r="AB473" s="542"/>
      <c r="AC473" s="628">
        <v>40261659</v>
      </c>
      <c r="AD473" s="630">
        <f>S473-AC473</f>
        <v>-100659</v>
      </c>
      <c r="AE473" s="3"/>
      <c r="AF473" s="395"/>
    </row>
    <row r="474" spans="3:32" ht="17.25" customHeight="1">
      <c r="C474" s="3"/>
      <c r="D474" s="3"/>
      <c r="E474" s="3"/>
      <c r="F474" s="171" t="s">
        <v>304</v>
      </c>
      <c r="G474" s="171" t="s">
        <v>633</v>
      </c>
      <c r="H474" s="180" t="s">
        <v>642</v>
      </c>
      <c r="I474" s="3" t="s">
        <v>1390</v>
      </c>
      <c r="J474" s="182">
        <v>45758</v>
      </c>
      <c r="K474" s="182">
        <v>45769</v>
      </c>
      <c r="L474" s="183"/>
      <c r="M474" s="172"/>
      <c r="N474" s="3"/>
      <c r="O474" s="396">
        <v>19800000</v>
      </c>
      <c r="P474" s="170">
        <v>0.88</v>
      </c>
      <c r="Q474" s="3"/>
      <c r="R474" s="331"/>
      <c r="S474" s="595">
        <v>17479000</v>
      </c>
      <c r="T474" s="332"/>
      <c r="U474" s="3"/>
      <c r="V474" s="3"/>
      <c r="W474" s="3"/>
      <c r="X474" s="3"/>
      <c r="Y474" s="3"/>
      <c r="Z474" s="186">
        <v>1.0032000000000001</v>
      </c>
      <c r="AA474" s="330"/>
      <c r="AB474" s="360"/>
      <c r="AC474" s="394"/>
      <c r="AD474" s="174"/>
      <c r="AE474" s="3"/>
      <c r="AF474" s="395"/>
    </row>
    <row r="475" spans="3:32" ht="17.25" customHeight="1">
      <c r="C475" s="3"/>
      <c r="D475" s="3"/>
      <c r="E475" s="3"/>
      <c r="F475" s="411" t="s">
        <v>304</v>
      </c>
      <c r="G475" s="411" t="s">
        <v>633</v>
      </c>
      <c r="H475" s="412" t="s">
        <v>642</v>
      </c>
      <c r="I475" s="438" t="s">
        <v>1391</v>
      </c>
      <c r="J475" s="439">
        <v>45758</v>
      </c>
      <c r="K475" s="439">
        <v>45769</v>
      </c>
      <c r="L475" s="440"/>
      <c r="M475" s="441"/>
      <c r="N475" s="438"/>
      <c r="O475" s="465">
        <v>192724816</v>
      </c>
      <c r="P475" s="443">
        <v>0.88</v>
      </c>
      <c r="Q475" s="438"/>
      <c r="R475" s="444"/>
      <c r="S475" s="676">
        <f>CEILING(Z475*P475*O475,100)</f>
        <v>169462200</v>
      </c>
      <c r="T475" s="446"/>
      <c r="U475" s="438"/>
      <c r="V475" s="438"/>
      <c r="W475" s="438"/>
      <c r="X475" s="438"/>
      <c r="Y475" s="438"/>
      <c r="Z475" s="447">
        <v>0.99919999999999998</v>
      </c>
      <c r="AA475" s="541"/>
      <c r="AB475" s="542"/>
      <c r="AC475" s="631">
        <v>169087635</v>
      </c>
      <c r="AD475" s="630">
        <f>S475-AC475</f>
        <v>374565</v>
      </c>
      <c r="AE475" s="3"/>
      <c r="AF475" s="395"/>
    </row>
    <row r="476" spans="3:32" ht="17.25" customHeight="1">
      <c r="C476" s="3"/>
      <c r="D476" s="3"/>
      <c r="E476" s="3"/>
      <c r="F476" s="171" t="s">
        <v>304</v>
      </c>
      <c r="G476" s="171" t="s">
        <v>633</v>
      </c>
      <c r="H476" s="180" t="s">
        <v>642</v>
      </c>
      <c r="I476" s="3" t="s">
        <v>1392</v>
      </c>
      <c r="J476" s="182">
        <v>45758</v>
      </c>
      <c r="K476" s="182">
        <v>45769</v>
      </c>
      <c r="L476" s="183"/>
      <c r="M476" s="172"/>
      <c r="N476" s="3"/>
      <c r="O476" s="396">
        <v>10560000</v>
      </c>
      <c r="P476" s="170">
        <v>0.88</v>
      </c>
      <c r="Q476" s="3"/>
      <c r="R476" s="331"/>
      <c r="S476" s="595">
        <v>9323490</v>
      </c>
      <c r="T476" s="332"/>
      <c r="U476" s="3"/>
      <c r="V476" s="3"/>
      <c r="W476" s="3"/>
      <c r="X476" s="3"/>
      <c r="Y476" s="3"/>
      <c r="Z476" s="186">
        <v>1.0033000000000001</v>
      </c>
      <c r="AA476" s="330"/>
      <c r="AB476" s="360"/>
      <c r="AC476" s="394"/>
      <c r="AD476" s="174"/>
      <c r="AE476" s="3"/>
      <c r="AF476" s="395"/>
    </row>
    <row r="477" spans="3:32" ht="17.25" customHeight="1">
      <c r="C477" s="3"/>
      <c r="D477" s="3"/>
      <c r="E477" s="3"/>
      <c r="F477" s="171" t="s">
        <v>1360</v>
      </c>
      <c r="G477" s="171" t="s">
        <v>633</v>
      </c>
      <c r="H477" s="180" t="s">
        <v>1031</v>
      </c>
      <c r="I477" s="3" t="s">
        <v>1396</v>
      </c>
      <c r="J477" s="182">
        <v>45762</v>
      </c>
      <c r="K477" s="182">
        <v>45768</v>
      </c>
      <c r="L477" s="183"/>
      <c r="M477" s="172"/>
      <c r="N477" s="3"/>
      <c r="O477" s="396">
        <v>13200000</v>
      </c>
      <c r="P477" s="170">
        <v>0.88</v>
      </c>
      <c r="Q477" s="3"/>
      <c r="R477" s="331"/>
      <c r="S477" s="595">
        <f>CEILING(Z477*P477*O477,100)</f>
        <v>11659000</v>
      </c>
      <c r="T477" s="332"/>
      <c r="U477" s="3"/>
      <c r="V477" s="3"/>
      <c r="W477" s="3"/>
      <c r="X477" s="3"/>
      <c r="Y477" s="3"/>
      <c r="Z477" s="186">
        <v>1.0037</v>
      </c>
      <c r="AA477" s="330"/>
      <c r="AB477" s="360"/>
      <c r="AC477" s="394"/>
      <c r="AD477" s="174"/>
      <c r="AE477" s="3"/>
      <c r="AF477" s="395"/>
    </row>
    <row r="478" spans="3:32" ht="17.25" customHeight="1">
      <c r="C478" s="3"/>
      <c r="D478" s="3"/>
      <c r="E478" s="3"/>
      <c r="F478" s="171" t="s">
        <v>632</v>
      </c>
      <c r="G478" s="171" t="s">
        <v>633</v>
      </c>
      <c r="H478" s="180" t="s">
        <v>648</v>
      </c>
      <c r="I478" s="3" t="s">
        <v>1397</v>
      </c>
      <c r="J478" s="182">
        <v>45761</v>
      </c>
      <c r="K478" s="182">
        <v>45763</v>
      </c>
      <c r="L478" s="183"/>
      <c r="M478" s="172"/>
      <c r="N478" s="3"/>
      <c r="O478" s="396">
        <v>16000000</v>
      </c>
      <c r="P478" s="170">
        <v>0.88</v>
      </c>
      <c r="Q478" s="3"/>
      <c r="R478" s="331"/>
      <c r="S478" s="595">
        <f>CEILING(Z478*P478*O478,100)</f>
        <v>14127900</v>
      </c>
      <c r="T478" s="332"/>
      <c r="U478" s="3"/>
      <c r="V478" s="3"/>
      <c r="W478" s="3"/>
      <c r="X478" s="3"/>
      <c r="Y478" s="3"/>
      <c r="Z478" s="186">
        <v>1.0034000000000001</v>
      </c>
      <c r="AA478" s="330"/>
      <c r="AB478" s="360"/>
      <c r="AC478" s="394"/>
      <c r="AD478" s="174"/>
      <c r="AE478" s="3"/>
      <c r="AF478" s="395"/>
    </row>
    <row r="479" spans="3:32" ht="17.25" customHeight="1">
      <c r="C479" s="3"/>
      <c r="D479" s="3"/>
      <c r="E479" s="3"/>
      <c r="F479" s="171" t="s">
        <v>1398</v>
      </c>
      <c r="G479" s="171" t="s">
        <v>1399</v>
      </c>
      <c r="H479" s="180" t="s">
        <v>1400</v>
      </c>
      <c r="I479" s="3" t="s">
        <v>1401</v>
      </c>
      <c r="J479" s="182">
        <v>45762</v>
      </c>
      <c r="K479" s="182">
        <v>45770</v>
      </c>
      <c r="L479" s="183"/>
      <c r="M479" s="706">
        <v>197640000</v>
      </c>
      <c r="N479" s="707">
        <v>0.87749999999999995</v>
      </c>
      <c r="O479" s="389">
        <v>197640000</v>
      </c>
      <c r="P479" s="170">
        <v>0.87744999999999995</v>
      </c>
      <c r="Q479" s="3"/>
      <c r="R479" s="331"/>
      <c r="S479" s="708">
        <f>CEILING(Z479*P479*O479,100)</f>
        <v>173696700</v>
      </c>
      <c r="T479" s="332"/>
      <c r="U479" s="3"/>
      <c r="V479" s="3"/>
      <c r="W479" s="3"/>
      <c r="X479" s="3"/>
      <c r="Y479" s="3"/>
      <c r="Z479" s="186">
        <v>1.0016</v>
      </c>
      <c r="AA479" s="330"/>
      <c r="AB479" s="360"/>
      <c r="AC479" s="394"/>
      <c r="AD479" s="174"/>
      <c r="AE479" s="3"/>
      <c r="AF479" s="395"/>
    </row>
    <row r="480" spans="3:32" ht="17.25" customHeight="1">
      <c r="C480" s="729" t="s">
        <v>944</v>
      </c>
      <c r="D480" s="701"/>
      <c r="E480" s="701"/>
      <c r="F480" s="545" t="s">
        <v>761</v>
      </c>
      <c r="G480" s="545" t="s">
        <v>633</v>
      </c>
      <c r="H480" s="546" t="s">
        <v>1295</v>
      </c>
      <c r="I480" s="3" t="s">
        <v>1296</v>
      </c>
      <c r="J480" s="182"/>
      <c r="K480" s="182">
        <v>45769</v>
      </c>
      <c r="L480" s="183"/>
      <c r="M480" s="172"/>
      <c r="N480" s="3"/>
      <c r="O480" s="389">
        <v>637890000</v>
      </c>
      <c r="P480" s="170"/>
      <c r="Q480" s="3"/>
      <c r="R480" s="331"/>
      <c r="S480" s="393"/>
      <c r="T480" s="332"/>
      <c r="U480" s="3"/>
      <c r="V480" s="3"/>
      <c r="W480" s="3"/>
      <c r="X480" s="3"/>
      <c r="Y480" s="3"/>
      <c r="Z480" s="186"/>
      <c r="AA480" s="330"/>
      <c r="AB480" s="360"/>
      <c r="AC480" s="394"/>
      <c r="AD480" s="174"/>
      <c r="AE480" s="3"/>
      <c r="AF480" s="395"/>
    </row>
    <row r="481" spans="2:32" ht="17.25" customHeight="1">
      <c r="C481" s="3"/>
      <c r="D481" s="3"/>
      <c r="E481" s="3"/>
      <c r="F481" s="171" t="s">
        <v>632</v>
      </c>
      <c r="G481" s="171" t="s">
        <v>633</v>
      </c>
      <c r="H481" s="180" t="s">
        <v>650</v>
      </c>
      <c r="I481" s="3" t="s">
        <v>1402</v>
      </c>
      <c r="J481" s="182">
        <v>45762</v>
      </c>
      <c r="K481" s="182">
        <v>45768</v>
      </c>
      <c r="L481" s="183"/>
      <c r="M481" s="172"/>
      <c r="N481" s="3"/>
      <c r="O481" s="389">
        <v>17500000</v>
      </c>
      <c r="P481" s="170">
        <v>0.95</v>
      </c>
      <c r="Q481" s="3"/>
      <c r="R481" s="331"/>
      <c r="S481" s="704"/>
      <c r="T481" s="332"/>
      <c r="U481" s="3"/>
      <c r="V481" s="3"/>
      <c r="W481" s="3"/>
      <c r="X481" s="3"/>
      <c r="Y481" s="3"/>
      <c r="Z481" s="186"/>
      <c r="AA481" s="330"/>
      <c r="AB481" s="360"/>
      <c r="AC481" s="394"/>
      <c r="AD481" s="174"/>
      <c r="AE481" s="3"/>
      <c r="AF481" s="395"/>
    </row>
    <row r="482" spans="2:32" ht="17.25" customHeight="1">
      <c r="C482" s="3"/>
      <c r="D482" s="3"/>
      <c r="E482" s="3"/>
      <c r="F482" s="171" t="s">
        <v>632</v>
      </c>
      <c r="G482" s="171" t="s">
        <v>633</v>
      </c>
      <c r="H482" s="180" t="s">
        <v>636</v>
      </c>
      <c r="I482" s="3" t="s">
        <v>1403</v>
      </c>
      <c r="J482" s="182">
        <v>45763</v>
      </c>
      <c r="K482" s="182">
        <v>45770</v>
      </c>
      <c r="L482" s="183"/>
      <c r="M482" s="172"/>
      <c r="N482" s="3"/>
      <c r="O482" s="389">
        <v>262520889</v>
      </c>
      <c r="P482" s="170">
        <v>0.88</v>
      </c>
      <c r="Q482" s="3"/>
      <c r="R482" s="331"/>
      <c r="S482" s="705">
        <f>CEILING(Z482*P482*O482,100)</f>
        <v>230764300</v>
      </c>
      <c r="T482" s="332"/>
      <c r="U482" s="3"/>
      <c r="V482" s="3"/>
      <c r="W482" s="3"/>
      <c r="X482" s="3"/>
      <c r="Y482" s="3"/>
      <c r="Z482" s="186">
        <v>0.99890000000000001</v>
      </c>
      <c r="AA482" s="330"/>
      <c r="AB482" s="360"/>
      <c r="AC482" s="394"/>
      <c r="AD482" s="174"/>
      <c r="AE482" s="3"/>
      <c r="AF482" s="395"/>
    </row>
    <row r="483" spans="2:32" ht="17.25" customHeight="1">
      <c r="C483" s="3"/>
      <c r="D483" s="3"/>
      <c r="E483" s="3"/>
      <c r="F483" s="411" t="s">
        <v>661</v>
      </c>
      <c r="G483" s="411" t="s">
        <v>633</v>
      </c>
      <c r="H483" s="412" t="s">
        <v>1405</v>
      </c>
      <c r="I483" s="438" t="s">
        <v>1404</v>
      </c>
      <c r="J483" s="439">
        <v>45763</v>
      </c>
      <c r="K483" s="439">
        <v>45768</v>
      </c>
      <c r="L483" s="440"/>
      <c r="M483" s="441"/>
      <c r="N483" s="438"/>
      <c r="O483" s="465">
        <v>280075936</v>
      </c>
      <c r="P483" s="443">
        <v>0.88</v>
      </c>
      <c r="Q483" s="438"/>
      <c r="R483" s="444"/>
      <c r="S483" s="676">
        <v>246195400.00000003</v>
      </c>
      <c r="T483" s="446"/>
      <c r="U483" s="438"/>
      <c r="V483" s="438"/>
      <c r="W483" s="438"/>
      <c r="X483" s="438"/>
      <c r="Y483" s="438"/>
      <c r="Z483" s="447">
        <v>0.99890000000000001</v>
      </c>
      <c r="AA483" s="330"/>
      <c r="AB483" s="360"/>
      <c r="AC483" s="394"/>
      <c r="AD483" s="174"/>
      <c r="AE483" s="3"/>
      <c r="AF483" s="395"/>
    </row>
    <row r="484" spans="2:32" ht="17.25" customHeight="1">
      <c r="C484" s="3"/>
      <c r="D484" s="3"/>
      <c r="E484" s="3"/>
      <c r="F484" s="476" t="s">
        <v>804</v>
      </c>
      <c r="G484" s="477" t="s">
        <v>1407</v>
      </c>
      <c r="H484" s="478" t="s">
        <v>1408</v>
      </c>
      <c r="I484" s="479" t="s">
        <v>1409</v>
      </c>
      <c r="J484" s="480">
        <v>45748</v>
      </c>
      <c r="K484" s="480">
        <v>45769</v>
      </c>
      <c r="L484" s="183"/>
      <c r="M484" s="172"/>
      <c r="N484" s="3"/>
      <c r="O484" s="358"/>
      <c r="P484" s="170"/>
      <c r="Q484" s="3"/>
      <c r="R484" s="331"/>
      <c r="S484" s="359"/>
      <c r="T484" s="332"/>
      <c r="U484" s="3"/>
      <c r="V484" s="3"/>
      <c r="W484" s="3"/>
      <c r="X484" s="3"/>
      <c r="Y484" s="3"/>
      <c r="Z484" s="186"/>
      <c r="AA484" s="330"/>
      <c r="AB484" s="360"/>
      <c r="AC484" s="394"/>
      <c r="AD484" s="174"/>
      <c r="AE484" s="3"/>
    </row>
    <row r="485" spans="2:32" ht="17.25" customHeight="1">
      <c r="C485" s="3"/>
      <c r="D485" s="3"/>
      <c r="E485" s="3"/>
      <c r="F485" s="476" t="s">
        <v>1496</v>
      </c>
      <c r="G485" s="477" t="s">
        <v>1410</v>
      </c>
      <c r="H485" s="478" t="s">
        <v>1408</v>
      </c>
      <c r="I485" s="479" t="s">
        <v>1409</v>
      </c>
      <c r="J485" s="480">
        <v>45748</v>
      </c>
      <c r="K485" s="480">
        <v>45769</v>
      </c>
      <c r="L485" s="183"/>
      <c r="M485" s="172"/>
      <c r="N485" s="3"/>
      <c r="O485" s="358"/>
      <c r="P485" s="170"/>
      <c r="Q485" s="3"/>
      <c r="R485" s="331"/>
      <c r="S485" s="704"/>
      <c r="T485" s="332"/>
      <c r="U485" s="3"/>
      <c r="V485" s="3"/>
      <c r="W485" s="3"/>
      <c r="X485" s="3"/>
      <c r="Y485" s="3"/>
      <c r="Z485" s="186"/>
      <c r="AA485" s="330"/>
      <c r="AB485" s="360"/>
      <c r="AC485" s="394"/>
      <c r="AD485" s="174"/>
      <c r="AE485" s="3"/>
    </row>
    <row r="486" spans="2:32" ht="17.25" customHeight="1">
      <c r="C486" s="3"/>
      <c r="D486" s="3"/>
      <c r="E486" s="3"/>
      <c r="F486" s="171" t="s">
        <v>632</v>
      </c>
      <c r="G486" s="171" t="s">
        <v>1407</v>
      </c>
      <c r="H486" s="180" t="s">
        <v>1411</v>
      </c>
      <c r="I486" s="3" t="s">
        <v>1412</v>
      </c>
      <c r="J486" s="182">
        <v>45763</v>
      </c>
      <c r="K486" s="182">
        <v>45765</v>
      </c>
      <c r="L486" s="183"/>
      <c r="M486" s="172"/>
      <c r="N486" s="3"/>
      <c r="O486" s="389">
        <v>3000000</v>
      </c>
      <c r="P486" s="170">
        <v>0.88</v>
      </c>
      <c r="Q486" s="3"/>
      <c r="R486" s="331"/>
      <c r="S486" s="705">
        <f>CEILING(Z486*P486*O486,100)</f>
        <v>2649800</v>
      </c>
      <c r="T486" s="332"/>
      <c r="U486" s="3"/>
      <c r="V486" s="3"/>
      <c r="W486" s="3"/>
      <c r="X486" s="3"/>
      <c r="Y486" s="3"/>
      <c r="Z486" s="186">
        <v>1.0037</v>
      </c>
      <c r="AA486" s="330"/>
      <c r="AB486" s="360"/>
      <c r="AC486" s="394"/>
      <c r="AD486" s="174"/>
      <c r="AE486" s="3"/>
      <c r="AF486" s="395"/>
    </row>
    <row r="487" spans="2:32" ht="17.25" customHeight="1">
      <c r="C487" s="535" t="s">
        <v>1503</v>
      </c>
      <c r="D487" s="535"/>
      <c r="E487" s="535"/>
      <c r="F487" s="709" t="s">
        <v>1415</v>
      </c>
      <c r="G487" s="709" t="s">
        <v>1407</v>
      </c>
      <c r="H487" s="710" t="s">
        <v>1413</v>
      </c>
      <c r="I487" s="535" t="s">
        <v>1414</v>
      </c>
      <c r="J487" s="655">
        <v>45762</v>
      </c>
      <c r="K487" s="655">
        <v>45776</v>
      </c>
      <c r="L487" s="711"/>
      <c r="M487" s="712"/>
      <c r="N487" s="535"/>
      <c r="O487" s="396">
        <v>4730000</v>
      </c>
      <c r="P487" s="713">
        <v>0.88</v>
      </c>
      <c r="Q487" s="535"/>
      <c r="R487" s="714"/>
      <c r="S487" s="595">
        <f>CEILING(Z487*P487*O487,100)</f>
        <v>4167100</v>
      </c>
      <c r="T487" s="715"/>
      <c r="U487" s="535"/>
      <c r="V487" s="535"/>
      <c r="W487" s="535"/>
      <c r="X487" s="535"/>
      <c r="Y487" s="535"/>
      <c r="Z487" s="716">
        <v>1.00112</v>
      </c>
      <c r="AA487" s="330"/>
      <c r="AB487" s="360"/>
      <c r="AC487" s="394"/>
      <c r="AD487" s="174"/>
      <c r="AE487" s="3"/>
      <c r="AF487" s="395"/>
    </row>
    <row r="488" spans="2:32" ht="17.25" customHeight="1">
      <c r="C488" s="3"/>
      <c r="D488" s="3"/>
      <c r="E488" s="3"/>
      <c r="F488" s="171" t="s">
        <v>632</v>
      </c>
      <c r="G488" s="171" t="s">
        <v>1410</v>
      </c>
      <c r="H488" s="180" t="s">
        <v>1416</v>
      </c>
      <c r="I488" s="3" t="s">
        <v>1417</v>
      </c>
      <c r="J488" s="182">
        <v>45764</v>
      </c>
      <c r="K488" s="182">
        <v>45768</v>
      </c>
      <c r="L488" s="183"/>
      <c r="M488" s="172"/>
      <c r="N488" s="3"/>
      <c r="O488" s="389">
        <v>4000000</v>
      </c>
      <c r="P488" s="170">
        <v>0.88</v>
      </c>
      <c r="Q488" s="3"/>
      <c r="R488" s="331"/>
      <c r="S488" s="705">
        <f>CEILING(Z488*P488*O488,100)</f>
        <v>3524000</v>
      </c>
      <c r="T488" s="332"/>
      <c r="U488" s="3"/>
      <c r="V488" s="3"/>
      <c r="W488" s="3"/>
      <c r="X488" s="3"/>
      <c r="Y488" s="3"/>
      <c r="Z488" s="186">
        <v>1.00112</v>
      </c>
      <c r="AA488" s="330"/>
      <c r="AB488" s="360"/>
      <c r="AC488" s="394"/>
      <c r="AD488" s="174"/>
      <c r="AE488" s="3"/>
      <c r="AF488" s="395"/>
    </row>
    <row r="489" spans="2:32" ht="17.25" customHeight="1">
      <c r="C489" s="3"/>
      <c r="D489" s="3"/>
      <c r="E489" s="3"/>
      <c r="F489" s="411" t="s">
        <v>632</v>
      </c>
      <c r="G489" s="411" t="s">
        <v>633</v>
      </c>
      <c r="H489" s="412" t="s">
        <v>685</v>
      </c>
      <c r="I489" s="438" t="s">
        <v>1418</v>
      </c>
      <c r="J489" s="439">
        <v>45764</v>
      </c>
      <c r="K489" s="439">
        <v>45771</v>
      </c>
      <c r="L489" s="440"/>
      <c r="M489" s="441"/>
      <c r="N489" s="438"/>
      <c r="O489" s="442">
        <v>303210000</v>
      </c>
      <c r="P489" s="443">
        <v>0.88</v>
      </c>
      <c r="Q489" s="438"/>
      <c r="R489" s="444"/>
      <c r="S489" s="744">
        <v>266790000</v>
      </c>
      <c r="T489" s="446"/>
      <c r="U489" s="438"/>
      <c r="V489" s="438"/>
      <c r="W489" s="438"/>
      <c r="X489" s="438"/>
      <c r="Y489" s="438"/>
      <c r="Z489" s="447">
        <v>0.99987000000000004</v>
      </c>
      <c r="AA489" s="330"/>
      <c r="AB489" s="360"/>
      <c r="AC489" s="394"/>
      <c r="AD489" s="174"/>
      <c r="AE489" s="3"/>
      <c r="AF489" s="395"/>
    </row>
    <row r="490" spans="2:32" s="650" customFormat="1" ht="17.25" customHeight="1">
      <c r="B490" s="730"/>
      <c r="C490" s="535" t="s">
        <v>1424</v>
      </c>
      <c r="D490" s="535"/>
      <c r="E490" s="535"/>
      <c r="F490" s="709" t="s">
        <v>761</v>
      </c>
      <c r="G490" s="709" t="s">
        <v>633</v>
      </c>
      <c r="H490" s="710" t="s">
        <v>1425</v>
      </c>
      <c r="I490" s="535" t="s">
        <v>1426</v>
      </c>
      <c r="J490" s="655">
        <v>45764</v>
      </c>
      <c r="K490" s="655">
        <v>45775</v>
      </c>
      <c r="L490" s="711"/>
      <c r="M490" s="712"/>
      <c r="N490" s="535"/>
      <c r="O490" s="396">
        <v>223487000</v>
      </c>
      <c r="P490" s="713">
        <v>0.86745000000000005</v>
      </c>
      <c r="Q490" s="535"/>
      <c r="R490" s="714"/>
      <c r="S490" s="734"/>
      <c r="T490" s="715"/>
      <c r="U490" s="535"/>
      <c r="V490" s="535"/>
      <c r="W490" s="535"/>
      <c r="X490" s="535"/>
      <c r="Y490" s="535"/>
      <c r="Z490" s="716"/>
      <c r="AA490" s="457"/>
      <c r="AB490" s="731"/>
      <c r="AC490" s="732"/>
      <c r="AD490" s="733"/>
      <c r="AE490" s="535"/>
      <c r="AF490" s="649"/>
    </row>
    <row r="491" spans="2:32" s="650" customFormat="1" ht="17.25" customHeight="1">
      <c r="B491" s="730"/>
      <c r="C491" s="535" t="s">
        <v>1424</v>
      </c>
      <c r="D491" s="535"/>
      <c r="E491" s="535"/>
      <c r="F491" s="709" t="s">
        <v>761</v>
      </c>
      <c r="G491" s="709" t="s">
        <v>121</v>
      </c>
      <c r="H491" s="710" t="s">
        <v>1427</v>
      </c>
      <c r="I491" s="535" t="s">
        <v>1426</v>
      </c>
      <c r="J491" s="655">
        <v>45764</v>
      </c>
      <c r="K491" s="655">
        <v>45775</v>
      </c>
      <c r="L491" s="711"/>
      <c r="M491" s="712"/>
      <c r="N491" s="535"/>
      <c r="O491" s="396">
        <v>223487000</v>
      </c>
      <c r="P491" s="713">
        <v>0.86745000000000005</v>
      </c>
      <c r="Q491" s="535"/>
      <c r="R491" s="714"/>
      <c r="S491" s="734"/>
      <c r="T491" s="715"/>
      <c r="U491" s="535"/>
      <c r="V491" s="535"/>
      <c r="W491" s="535"/>
      <c r="X491" s="535"/>
      <c r="Y491" s="535"/>
      <c r="Z491" s="716"/>
      <c r="AA491" s="457"/>
      <c r="AB491" s="731"/>
      <c r="AC491" s="732"/>
      <c r="AD491" s="733"/>
      <c r="AE491" s="535"/>
      <c r="AF491" s="649"/>
    </row>
    <row r="492" spans="2:32" ht="17.25" customHeight="1">
      <c r="C492" s="3"/>
      <c r="D492" s="3"/>
      <c r="E492" s="3"/>
      <c r="F492" s="545" t="s">
        <v>761</v>
      </c>
      <c r="G492" s="545" t="s">
        <v>633</v>
      </c>
      <c r="H492" s="546" t="s">
        <v>1428</v>
      </c>
      <c r="I492" s="3" t="s">
        <v>1429</v>
      </c>
      <c r="J492" s="182">
        <v>45764</v>
      </c>
      <c r="K492" s="182">
        <v>45769</v>
      </c>
      <c r="L492" s="183"/>
      <c r="M492" s="172"/>
      <c r="N492" s="3"/>
      <c r="O492" s="396">
        <v>25124000</v>
      </c>
      <c r="P492" s="170">
        <v>0.88</v>
      </c>
      <c r="Q492" s="3"/>
      <c r="R492" s="331"/>
      <c r="S492" s="359"/>
      <c r="T492" s="332"/>
      <c r="U492" s="3"/>
      <c r="V492" s="3"/>
      <c r="W492" s="3"/>
      <c r="X492" s="3"/>
      <c r="Y492" s="3"/>
      <c r="Z492" s="186"/>
      <c r="AA492" s="330"/>
      <c r="AB492" s="360"/>
      <c r="AC492" s="394"/>
      <c r="AD492" s="174"/>
      <c r="AE492" s="3"/>
      <c r="AF492" s="395"/>
    </row>
    <row r="493" spans="2:32" ht="17.25" customHeight="1">
      <c r="C493" s="3" t="s">
        <v>1430</v>
      </c>
      <c r="D493" s="3"/>
      <c r="E493" s="3"/>
      <c r="F493" s="545" t="s">
        <v>761</v>
      </c>
      <c r="G493" s="545" t="s">
        <v>121</v>
      </c>
      <c r="H493" s="546" t="s">
        <v>1431</v>
      </c>
      <c r="I493" s="3" t="s">
        <v>1432</v>
      </c>
      <c r="J493" s="182">
        <v>45763</v>
      </c>
      <c r="K493" s="182">
        <v>45769</v>
      </c>
      <c r="L493" s="183"/>
      <c r="M493" s="172"/>
      <c r="N493" s="3"/>
      <c r="O493" s="396">
        <v>103649200</v>
      </c>
      <c r="P493" s="170">
        <v>0.88</v>
      </c>
      <c r="Q493" s="3"/>
      <c r="R493" s="331"/>
      <c r="S493" s="615">
        <f t="shared" ref="S493:S494" si="58">CEILING(Z493*P493*O493,100)</f>
        <v>91325400</v>
      </c>
      <c r="T493" s="332"/>
      <c r="U493" s="3"/>
      <c r="V493" s="3"/>
      <c r="W493" s="3"/>
      <c r="X493" s="3"/>
      <c r="Y493" s="3"/>
      <c r="Z493" s="186">
        <v>1.00125</v>
      </c>
      <c r="AA493" s="330"/>
      <c r="AB493" s="360"/>
      <c r="AC493" s="394"/>
      <c r="AD493" s="174"/>
      <c r="AE493" s="3"/>
      <c r="AF493" s="395"/>
    </row>
    <row r="494" spans="2:32" ht="17.25" customHeight="1">
      <c r="C494" s="3" t="s">
        <v>1430</v>
      </c>
      <c r="D494" s="3"/>
      <c r="E494" s="3"/>
      <c r="F494" s="545" t="s">
        <v>761</v>
      </c>
      <c r="G494" s="545" t="s">
        <v>121</v>
      </c>
      <c r="H494" s="546" t="s">
        <v>1433</v>
      </c>
      <c r="I494" s="3" t="s">
        <v>1434</v>
      </c>
      <c r="J494" s="182">
        <v>45763</v>
      </c>
      <c r="K494" s="182">
        <v>45769</v>
      </c>
      <c r="L494" s="183"/>
      <c r="M494" s="172"/>
      <c r="N494" s="3"/>
      <c r="O494" s="396">
        <v>18320000</v>
      </c>
      <c r="P494" s="170">
        <v>0.88</v>
      </c>
      <c r="Q494" s="3"/>
      <c r="R494" s="331"/>
      <c r="S494" s="615">
        <f t="shared" si="58"/>
        <v>16142600</v>
      </c>
      <c r="T494" s="332"/>
      <c r="U494" s="3"/>
      <c r="V494" s="3"/>
      <c r="W494" s="3"/>
      <c r="X494" s="3"/>
      <c r="Y494" s="3"/>
      <c r="Z494" s="186">
        <v>1.0013000000000001</v>
      </c>
      <c r="AA494" s="330"/>
      <c r="AB494" s="360"/>
      <c r="AC494" s="394"/>
      <c r="AD494" s="174"/>
      <c r="AE494" s="3"/>
      <c r="AF494" s="395"/>
    </row>
    <row r="495" spans="2:32" ht="17.25" customHeight="1">
      <c r="C495" s="3"/>
      <c r="D495" s="3"/>
      <c r="E495" s="3"/>
      <c r="F495" s="545" t="s">
        <v>761</v>
      </c>
      <c r="G495" s="545" t="s">
        <v>121</v>
      </c>
      <c r="H495" s="546" t="s">
        <v>1435</v>
      </c>
      <c r="I495" s="3" t="s">
        <v>1436</v>
      </c>
      <c r="J495" s="182"/>
      <c r="K495" s="182">
        <v>45771</v>
      </c>
      <c r="L495" s="183"/>
      <c r="M495" s="172"/>
      <c r="N495" s="3"/>
      <c r="O495" s="396">
        <v>11695000</v>
      </c>
      <c r="P495" s="170">
        <v>0.88</v>
      </c>
      <c r="Q495" s="3"/>
      <c r="R495" s="331"/>
      <c r="S495" s="615">
        <f>CEILING(Z495*P495*O495,100)</f>
        <v>10312200</v>
      </c>
      <c r="T495" s="332"/>
      <c r="U495" s="3"/>
      <c r="V495" s="3"/>
      <c r="W495" s="3"/>
      <c r="X495" s="3"/>
      <c r="Y495" s="3"/>
      <c r="Z495" s="186">
        <v>1.002</v>
      </c>
      <c r="AA495" s="330"/>
      <c r="AB495" s="360"/>
      <c r="AC495" s="394"/>
      <c r="AD495" s="174"/>
      <c r="AE495" s="3"/>
      <c r="AF495" s="395"/>
    </row>
    <row r="496" spans="2:32" ht="17.25" customHeight="1">
      <c r="C496" s="3"/>
      <c r="D496" s="3"/>
      <c r="E496" s="3"/>
      <c r="F496" s="545" t="s">
        <v>918</v>
      </c>
      <c r="G496" s="545" t="s">
        <v>633</v>
      </c>
      <c r="H496" s="546" t="s">
        <v>1435</v>
      </c>
      <c r="I496" s="3" t="s">
        <v>1436</v>
      </c>
      <c r="J496" s="182"/>
      <c r="K496" s="182">
        <v>45771</v>
      </c>
      <c r="L496" s="183"/>
      <c r="M496" s="172"/>
      <c r="N496" s="3"/>
      <c r="O496" s="396">
        <v>11695000</v>
      </c>
      <c r="P496" s="170">
        <v>0.88</v>
      </c>
      <c r="Q496" s="3"/>
      <c r="R496" s="331"/>
      <c r="S496" s="393">
        <f t="shared" ref="S496" si="59">CEILING(Z496*P496*O496,100)</f>
        <v>10338000</v>
      </c>
      <c r="T496" s="332"/>
      <c r="U496" s="3"/>
      <c r="V496" s="3"/>
      <c r="W496" s="3"/>
      <c r="X496" s="3"/>
      <c r="Y496" s="3"/>
      <c r="Z496" s="186">
        <v>1.0044999999999999</v>
      </c>
      <c r="AA496" s="330"/>
      <c r="AB496" s="360"/>
      <c r="AC496" s="394"/>
      <c r="AD496" s="174"/>
      <c r="AE496" s="3"/>
      <c r="AF496" s="395"/>
    </row>
    <row r="497" spans="2:32" s="650" customFormat="1" ht="17.25" customHeight="1">
      <c r="B497" s="730"/>
      <c r="C497" s="535" t="s">
        <v>1437</v>
      </c>
      <c r="D497" s="535"/>
      <c r="E497" s="535"/>
      <c r="F497" s="709" t="s">
        <v>918</v>
      </c>
      <c r="G497" s="709" t="s">
        <v>121</v>
      </c>
      <c r="H497" s="710" t="s">
        <v>1438</v>
      </c>
      <c r="I497" s="535" t="s">
        <v>1439</v>
      </c>
      <c r="J497" s="655"/>
      <c r="K497" s="655">
        <v>45771</v>
      </c>
      <c r="L497" s="711"/>
      <c r="M497" s="712"/>
      <c r="N497" s="535"/>
      <c r="O497" s="396">
        <v>340380000</v>
      </c>
      <c r="P497" s="713">
        <v>0.86745000000000005</v>
      </c>
      <c r="Q497" s="535"/>
      <c r="R497" s="714"/>
      <c r="S497" s="595">
        <f t="shared" ref="S497:S505" si="60">CEILING(Z497*P497*O497,100)</f>
        <v>295026500</v>
      </c>
      <c r="T497" s="715"/>
      <c r="U497" s="535"/>
      <c r="V497" s="535"/>
      <c r="W497" s="535"/>
      <c r="X497" s="535"/>
      <c r="Y497" s="535"/>
      <c r="Z497" s="716">
        <v>0.99919999999999998</v>
      </c>
      <c r="AA497" s="457"/>
      <c r="AB497" s="731"/>
      <c r="AC497" s="732"/>
      <c r="AD497" s="733"/>
      <c r="AE497" s="535"/>
      <c r="AF497" s="649"/>
    </row>
    <row r="498" spans="2:32" s="650" customFormat="1" ht="17.25" customHeight="1">
      <c r="B498" s="730"/>
      <c r="C498" s="535" t="s">
        <v>1437</v>
      </c>
      <c r="D498" s="535"/>
      <c r="E498" s="535"/>
      <c r="F498" s="709" t="s">
        <v>918</v>
      </c>
      <c r="G498" s="709" t="s">
        <v>633</v>
      </c>
      <c r="H498" s="710" t="s">
        <v>1438</v>
      </c>
      <c r="I498" s="535" t="s">
        <v>1439</v>
      </c>
      <c r="J498" s="655"/>
      <c r="K498" s="655">
        <v>45771</v>
      </c>
      <c r="L498" s="711"/>
      <c r="M498" s="712"/>
      <c r="N498" s="535"/>
      <c r="O498" s="396">
        <v>340380000</v>
      </c>
      <c r="P498" s="713">
        <v>0.86745000000000005</v>
      </c>
      <c r="Q498" s="535"/>
      <c r="R498" s="714"/>
      <c r="S498" s="595">
        <f t="shared" si="60"/>
        <v>296355200</v>
      </c>
      <c r="T498" s="715"/>
      <c r="U498" s="535"/>
      <c r="V498" s="535"/>
      <c r="W498" s="535"/>
      <c r="X498" s="535"/>
      <c r="Y498" s="535"/>
      <c r="Z498" s="716">
        <v>1.0037</v>
      </c>
      <c r="AA498" s="457"/>
      <c r="AB498" s="731"/>
      <c r="AC498" s="732"/>
      <c r="AD498" s="733"/>
      <c r="AE498" s="535"/>
      <c r="AF498" s="649"/>
    </row>
    <row r="499" spans="2:32" ht="17.25" customHeight="1">
      <c r="C499" s="3"/>
      <c r="D499" s="3" t="s">
        <v>1486</v>
      </c>
      <c r="E499" s="3"/>
      <c r="F499" s="545" t="s">
        <v>761</v>
      </c>
      <c r="G499" s="545" t="s">
        <v>121</v>
      </c>
      <c r="H499" s="546" t="s">
        <v>1440</v>
      </c>
      <c r="I499" s="3" t="s">
        <v>1441</v>
      </c>
      <c r="J499" s="182">
        <v>45769</v>
      </c>
      <c r="K499" s="182">
        <v>45776</v>
      </c>
      <c r="L499" s="183"/>
      <c r="M499" s="172"/>
      <c r="N499" s="3"/>
      <c r="O499" s="389">
        <v>70400000</v>
      </c>
      <c r="P499" s="170">
        <v>0.87744999999999995</v>
      </c>
      <c r="Q499" s="3"/>
      <c r="R499" s="331"/>
      <c r="S499" s="393">
        <f t="shared" si="60"/>
        <v>61849700</v>
      </c>
      <c r="T499" s="332"/>
      <c r="U499" s="3"/>
      <c r="V499" s="3"/>
      <c r="W499" s="3"/>
      <c r="X499" s="3"/>
      <c r="Y499" s="3"/>
      <c r="Z499" s="186">
        <v>1.00125</v>
      </c>
      <c r="AA499" s="330"/>
      <c r="AB499" s="360"/>
      <c r="AC499" s="194"/>
      <c r="AD499" s="174"/>
      <c r="AE499" s="3"/>
    </row>
    <row r="500" spans="2:32" ht="17.25" customHeight="1">
      <c r="C500" s="3"/>
      <c r="D500" s="3" t="s">
        <v>1486</v>
      </c>
      <c r="E500" s="3"/>
      <c r="F500" s="545" t="s">
        <v>761</v>
      </c>
      <c r="G500" s="545" t="s">
        <v>633</v>
      </c>
      <c r="H500" s="546" t="s">
        <v>1440</v>
      </c>
      <c r="I500" s="3" t="s">
        <v>1441</v>
      </c>
      <c r="J500" s="182">
        <v>45769</v>
      </c>
      <c r="K500" s="182">
        <v>45776</v>
      </c>
      <c r="L500" s="183"/>
      <c r="M500" s="172"/>
      <c r="N500" s="3"/>
      <c r="O500" s="389">
        <v>70400000</v>
      </c>
      <c r="P500" s="170">
        <v>0.87744999999999995</v>
      </c>
      <c r="Q500" s="3"/>
      <c r="R500" s="331"/>
      <c r="S500" s="393">
        <f t="shared" si="60"/>
        <v>61716900</v>
      </c>
      <c r="T500" s="332"/>
      <c r="U500" s="3"/>
      <c r="V500" s="3"/>
      <c r="W500" s="3"/>
      <c r="X500" s="3"/>
      <c r="Y500" s="3"/>
      <c r="Z500" s="186">
        <v>0.99909999999999999</v>
      </c>
      <c r="AA500" s="330"/>
      <c r="AB500" s="360"/>
      <c r="AC500" s="394"/>
      <c r="AD500" s="174"/>
      <c r="AE500" s="3"/>
      <c r="AF500" s="395"/>
    </row>
    <row r="501" spans="2:32" ht="17.25" customHeight="1">
      <c r="C501" s="3"/>
      <c r="D501" s="416" t="s">
        <v>1486</v>
      </c>
      <c r="E501" s="416"/>
      <c r="F501" s="536" t="s">
        <v>761</v>
      </c>
      <c r="G501" s="536" t="s">
        <v>633</v>
      </c>
      <c r="H501" s="537" t="s">
        <v>1442</v>
      </c>
      <c r="I501" s="416" t="s">
        <v>1443</v>
      </c>
      <c r="J501" s="417">
        <v>45768</v>
      </c>
      <c r="K501" s="417">
        <v>45772</v>
      </c>
      <c r="L501" s="418"/>
      <c r="M501" s="419"/>
      <c r="N501" s="416"/>
      <c r="O501" s="420">
        <v>78131788</v>
      </c>
      <c r="P501" s="421">
        <v>0.88</v>
      </c>
      <c r="Q501" s="416"/>
      <c r="R501" s="422"/>
      <c r="S501" s="698">
        <f t="shared" si="60"/>
        <v>68833000</v>
      </c>
      <c r="T501" s="424"/>
      <c r="U501" s="416"/>
      <c r="V501" s="416"/>
      <c r="W501" s="416"/>
      <c r="X501" s="416"/>
      <c r="Y501" s="416"/>
      <c r="Z501" s="425">
        <v>1.00112</v>
      </c>
      <c r="AA501" s="330"/>
      <c r="AB501" s="360"/>
      <c r="AC501" s="394"/>
      <c r="AD501" s="174"/>
      <c r="AE501" s="3"/>
    </row>
    <row r="502" spans="2:32" s="650" customFormat="1" ht="17.25" customHeight="1">
      <c r="B502" s="730"/>
      <c r="C502" s="535"/>
      <c r="D502" s="535"/>
      <c r="E502" s="535"/>
      <c r="F502" s="709" t="s">
        <v>761</v>
      </c>
      <c r="G502" s="709" t="s">
        <v>121</v>
      </c>
      <c r="H502" s="710" t="s">
        <v>1444</v>
      </c>
      <c r="I502" s="535" t="s">
        <v>1445</v>
      </c>
      <c r="J502" s="655"/>
      <c r="K502" s="655">
        <v>45771</v>
      </c>
      <c r="L502" s="711"/>
      <c r="M502" s="712"/>
      <c r="N502" s="535"/>
      <c r="O502" s="396">
        <v>90088900</v>
      </c>
      <c r="P502" s="713">
        <v>0.87744999999999995</v>
      </c>
      <c r="Q502" s="535"/>
      <c r="R502" s="714"/>
      <c r="S502" s="595">
        <f t="shared" si="60"/>
        <v>78961600</v>
      </c>
      <c r="T502" s="715"/>
      <c r="U502" s="535"/>
      <c r="V502" s="535"/>
      <c r="W502" s="535"/>
      <c r="X502" s="535"/>
      <c r="Y502" s="535"/>
      <c r="Z502" s="716">
        <v>0.99890000000000001</v>
      </c>
      <c r="AA502" s="457"/>
      <c r="AB502" s="731"/>
      <c r="AC502" s="732"/>
      <c r="AD502" s="733"/>
      <c r="AE502" s="535"/>
      <c r="AF502" s="649"/>
    </row>
    <row r="503" spans="2:32" ht="17.25" customHeight="1">
      <c r="C503" s="3"/>
      <c r="D503" s="3"/>
      <c r="E503" s="3"/>
      <c r="F503" s="543" t="s">
        <v>761</v>
      </c>
      <c r="G503" s="543" t="s">
        <v>633</v>
      </c>
      <c r="H503" s="544" t="s">
        <v>1444</v>
      </c>
      <c r="I503" s="3" t="s">
        <v>1445</v>
      </c>
      <c r="J503" s="182"/>
      <c r="K503" s="182">
        <v>45771</v>
      </c>
      <c r="L503" s="183"/>
      <c r="M503" s="172"/>
      <c r="N503" s="3"/>
      <c r="O503" s="389">
        <v>90088900</v>
      </c>
      <c r="P503" s="170">
        <v>0.87744999999999995</v>
      </c>
      <c r="Q503" s="3"/>
      <c r="R503" s="331"/>
      <c r="S503" s="393">
        <f t="shared" si="60"/>
        <v>79341000</v>
      </c>
      <c r="T503" s="332"/>
      <c r="U503" s="3"/>
      <c r="V503" s="3"/>
      <c r="W503" s="3"/>
      <c r="X503" s="3"/>
      <c r="Y503" s="3"/>
      <c r="Z503" s="186">
        <v>1.0037</v>
      </c>
      <c r="AA503" s="330"/>
      <c r="AB503" s="360"/>
      <c r="AC503" s="394"/>
      <c r="AD503" s="174"/>
      <c r="AE503" s="3"/>
      <c r="AF503" s="395"/>
    </row>
    <row r="504" spans="2:32" ht="17.25" customHeight="1">
      <c r="C504" s="3"/>
      <c r="D504" s="3"/>
      <c r="E504" s="3"/>
      <c r="F504" s="545" t="s">
        <v>761</v>
      </c>
      <c r="G504" s="545" t="s">
        <v>633</v>
      </c>
      <c r="H504" s="546" t="s">
        <v>1446</v>
      </c>
      <c r="I504" s="3" t="s">
        <v>1447</v>
      </c>
      <c r="J504" s="182">
        <v>45769</v>
      </c>
      <c r="K504" s="182">
        <v>45777</v>
      </c>
      <c r="L504" s="183"/>
      <c r="M504" s="172"/>
      <c r="N504" s="3"/>
      <c r="O504" s="389">
        <v>28504000</v>
      </c>
      <c r="P504" s="170">
        <v>0.88</v>
      </c>
      <c r="Q504" s="3"/>
      <c r="R504" s="331"/>
      <c r="S504" s="393">
        <f t="shared" si="60"/>
        <v>25123000</v>
      </c>
      <c r="T504" s="332"/>
      <c r="U504" s="3"/>
      <c r="V504" s="3"/>
      <c r="W504" s="3"/>
      <c r="X504" s="3"/>
      <c r="Y504" s="3"/>
      <c r="Z504" s="186">
        <v>1.0015700000000001</v>
      </c>
      <c r="AA504" s="330"/>
      <c r="AB504" s="360"/>
      <c r="AC504" s="394"/>
      <c r="AD504" s="174"/>
      <c r="AE504" s="3"/>
      <c r="AF504" s="395"/>
    </row>
    <row r="505" spans="2:32" ht="17.25" customHeight="1">
      <c r="C505" s="3"/>
      <c r="D505" s="3"/>
      <c r="E505" s="3" t="s">
        <v>1497</v>
      </c>
      <c r="F505" s="545" t="s">
        <v>918</v>
      </c>
      <c r="G505" s="545" t="s">
        <v>633</v>
      </c>
      <c r="H505" s="546" t="s">
        <v>1484</v>
      </c>
      <c r="I505" s="735" t="s">
        <v>1357</v>
      </c>
      <c r="J505" s="182">
        <v>45768</v>
      </c>
      <c r="K505" s="182">
        <v>45776</v>
      </c>
      <c r="L505" s="183"/>
      <c r="M505" s="172"/>
      <c r="N505" s="3"/>
      <c r="O505" s="389">
        <v>32242980</v>
      </c>
      <c r="P505" s="170">
        <v>0.87744999999999995</v>
      </c>
      <c r="Q505" s="3"/>
      <c r="R505" s="331"/>
      <c r="S505" s="393">
        <f t="shared" si="60"/>
        <v>28328400</v>
      </c>
      <c r="T505" s="332"/>
      <c r="U505" s="3"/>
      <c r="V505" s="3"/>
      <c r="W505" s="3"/>
      <c r="X505" s="3"/>
      <c r="Y505" s="3"/>
      <c r="Z505" s="186">
        <v>1.0013000000000001</v>
      </c>
      <c r="AA505" s="330"/>
      <c r="AB505" s="360"/>
      <c r="AC505" s="394"/>
      <c r="AD505" s="174"/>
      <c r="AE505" s="3"/>
      <c r="AF505" s="395"/>
    </row>
    <row r="506" spans="2:32" ht="17.25" customHeight="1">
      <c r="C506" s="3"/>
      <c r="D506" s="3"/>
      <c r="E506" s="3"/>
      <c r="F506" s="545" t="s">
        <v>918</v>
      </c>
      <c r="G506" s="545" t="s">
        <v>121</v>
      </c>
      <c r="H506" s="546" t="s">
        <v>1484</v>
      </c>
      <c r="I506" s="735" t="s">
        <v>1357</v>
      </c>
      <c r="J506" s="182">
        <v>45768</v>
      </c>
      <c r="K506" s="182">
        <v>45776</v>
      </c>
      <c r="L506" s="183"/>
      <c r="M506" s="172"/>
      <c r="N506" s="3"/>
      <c r="O506" s="389">
        <v>32242980</v>
      </c>
      <c r="P506" s="170">
        <v>0.87744999999999995</v>
      </c>
      <c r="Q506" s="3"/>
      <c r="R506" s="331"/>
      <c r="S506" s="393">
        <f t="shared" ref="S506:S522" si="61">CEILING(Z506*P506*O506,100)</f>
        <v>28345400</v>
      </c>
      <c r="T506" s="332"/>
      <c r="U506" s="3"/>
      <c r="V506" s="3"/>
      <c r="W506" s="3"/>
      <c r="X506" s="3"/>
      <c r="Y506" s="3"/>
      <c r="Z506" s="186">
        <v>1.0019</v>
      </c>
      <c r="AA506" s="330"/>
      <c r="AB506" s="360"/>
      <c r="AC506" s="194"/>
      <c r="AD506" s="174"/>
      <c r="AE506" s="3"/>
    </row>
    <row r="507" spans="2:32" ht="17.25" customHeight="1">
      <c r="C507" s="3"/>
      <c r="D507" s="3"/>
      <c r="E507" s="3"/>
      <c r="F507" s="411" t="s">
        <v>304</v>
      </c>
      <c r="G507" s="411" t="s">
        <v>633</v>
      </c>
      <c r="H507" s="412" t="s">
        <v>642</v>
      </c>
      <c r="I507" s="438" t="s">
        <v>1448</v>
      </c>
      <c r="J507" s="439">
        <v>45768</v>
      </c>
      <c r="K507" s="439">
        <v>45776</v>
      </c>
      <c r="L507" s="440"/>
      <c r="M507" s="441"/>
      <c r="N507" s="438"/>
      <c r="O507" s="465">
        <v>3000000</v>
      </c>
      <c r="P507" s="443">
        <v>0.88</v>
      </c>
      <c r="Q507" s="438"/>
      <c r="R507" s="444"/>
      <c r="S507" s="676">
        <v>2649900</v>
      </c>
      <c r="T507" s="446"/>
      <c r="U507" s="438"/>
      <c r="V507" s="438"/>
      <c r="W507" s="438"/>
      <c r="X507" s="438"/>
      <c r="Y507" s="438"/>
      <c r="Z507" s="447">
        <v>1.0039</v>
      </c>
      <c r="AA507" s="541"/>
      <c r="AB507" s="542"/>
      <c r="AC507" s="628">
        <v>2665295</v>
      </c>
      <c r="AD507" s="630">
        <f>S507-AC507</f>
        <v>-15395</v>
      </c>
      <c r="AE507" s="3"/>
      <c r="AF507" s="395"/>
    </row>
    <row r="508" spans="2:32" ht="17.25" customHeight="1">
      <c r="C508" s="3"/>
      <c r="D508" s="3"/>
      <c r="E508" s="3"/>
      <c r="F508" s="171" t="s">
        <v>304</v>
      </c>
      <c r="G508" s="171" t="s">
        <v>633</v>
      </c>
      <c r="H508" s="180" t="s">
        <v>642</v>
      </c>
      <c r="I508" s="3" t="s">
        <v>1449</v>
      </c>
      <c r="J508" s="182">
        <v>45768</v>
      </c>
      <c r="K508" s="182">
        <v>45776</v>
      </c>
      <c r="L508" s="183"/>
      <c r="M508" s="172"/>
      <c r="N508" s="3"/>
      <c r="O508" s="396">
        <v>16500000</v>
      </c>
      <c r="P508" s="170">
        <v>0.88</v>
      </c>
      <c r="Q508" s="3"/>
      <c r="R508" s="331"/>
      <c r="S508" s="595">
        <v>14569500.000000002</v>
      </c>
      <c r="T508" s="332"/>
      <c r="U508" s="3"/>
      <c r="V508" s="3"/>
      <c r="W508" s="3"/>
      <c r="X508" s="3"/>
      <c r="Y508" s="3"/>
      <c r="Z508" s="186">
        <v>1.00342</v>
      </c>
      <c r="AA508" s="330"/>
      <c r="AB508" s="360"/>
      <c r="AC508" s="394"/>
      <c r="AD508" s="174"/>
      <c r="AE508" s="3"/>
      <c r="AF508" s="395"/>
    </row>
    <row r="509" spans="2:32" ht="17.25" customHeight="1">
      <c r="C509" s="3"/>
      <c r="D509" s="3"/>
      <c r="E509" s="3"/>
      <c r="F509" s="171" t="s">
        <v>632</v>
      </c>
      <c r="G509" s="171" t="s">
        <v>633</v>
      </c>
      <c r="H509" s="180" t="s">
        <v>634</v>
      </c>
      <c r="I509" s="3" t="s">
        <v>1450</v>
      </c>
      <c r="J509" s="182">
        <v>45768</v>
      </c>
      <c r="K509" s="182">
        <v>45770</v>
      </c>
      <c r="L509" s="183"/>
      <c r="M509" s="172"/>
      <c r="N509" s="3"/>
      <c r="O509" s="389">
        <v>20000000</v>
      </c>
      <c r="P509" s="170">
        <v>0.88</v>
      </c>
      <c r="Q509" s="3"/>
      <c r="R509" s="331"/>
      <c r="S509" s="393">
        <f t="shared" si="61"/>
        <v>17659900</v>
      </c>
      <c r="T509" s="332"/>
      <c r="U509" s="3"/>
      <c r="V509" s="3"/>
      <c r="W509" s="3"/>
      <c r="X509" s="3"/>
      <c r="Y509" s="3"/>
      <c r="Z509" s="186">
        <v>1.0034000000000001</v>
      </c>
      <c r="AA509" s="330"/>
      <c r="AB509" s="360"/>
      <c r="AC509" s="394"/>
      <c r="AD509" s="174"/>
      <c r="AE509" s="3"/>
      <c r="AF509" s="395"/>
    </row>
    <row r="510" spans="2:32" ht="17.25" customHeight="1">
      <c r="C510" s="3"/>
      <c r="D510" s="3"/>
      <c r="E510" s="3"/>
      <c r="F510" s="171" t="s">
        <v>632</v>
      </c>
      <c r="G510" s="171" t="s">
        <v>633</v>
      </c>
      <c r="H510" s="180" t="s">
        <v>809</v>
      </c>
      <c r="I510" s="3" t="s">
        <v>1451</v>
      </c>
      <c r="J510" s="182">
        <v>45768</v>
      </c>
      <c r="K510" s="182">
        <v>45770</v>
      </c>
      <c r="L510" s="183"/>
      <c r="M510" s="172"/>
      <c r="N510" s="3"/>
      <c r="O510" s="389">
        <v>22100000</v>
      </c>
      <c r="P510" s="170">
        <v>0.88</v>
      </c>
      <c r="Q510" s="3"/>
      <c r="R510" s="331"/>
      <c r="S510" s="393">
        <f t="shared" si="61"/>
        <v>19514200</v>
      </c>
      <c r="T510" s="332"/>
      <c r="U510" s="3"/>
      <c r="V510" s="3"/>
      <c r="W510" s="3"/>
      <c r="X510" s="3"/>
      <c r="Y510" s="3"/>
      <c r="Z510" s="186">
        <v>1.0034000000000001</v>
      </c>
      <c r="AA510" s="330"/>
      <c r="AB510" s="360"/>
      <c r="AC510" s="394"/>
      <c r="AD510" s="174"/>
      <c r="AE510" s="3"/>
      <c r="AF510" s="395"/>
    </row>
    <row r="511" spans="2:32" ht="17.25" customHeight="1">
      <c r="C511" s="3"/>
      <c r="D511" s="3"/>
      <c r="E511" s="3"/>
      <c r="F511" s="171" t="s">
        <v>632</v>
      </c>
      <c r="G511" s="171" t="s">
        <v>633</v>
      </c>
      <c r="H511" s="180" t="s">
        <v>636</v>
      </c>
      <c r="I511" s="3" t="s">
        <v>1452</v>
      </c>
      <c r="J511" s="182">
        <v>45765</v>
      </c>
      <c r="K511" s="182">
        <v>45772</v>
      </c>
      <c r="L511" s="183"/>
      <c r="M511" s="172"/>
      <c r="N511" s="3"/>
      <c r="O511" s="396">
        <v>11220000</v>
      </c>
      <c r="P511" s="170">
        <v>0.88</v>
      </c>
      <c r="Q511" s="3"/>
      <c r="R511" s="331"/>
      <c r="S511" s="595">
        <v>9905500</v>
      </c>
      <c r="T511" s="332"/>
      <c r="U511" s="3"/>
      <c r="V511" s="3"/>
      <c r="W511" s="3"/>
      <c r="X511" s="3"/>
      <c r="Y511" s="3"/>
      <c r="Z511" s="186">
        <v>1.0033000000000001</v>
      </c>
      <c r="AA511" s="330"/>
      <c r="AB511" s="360"/>
      <c r="AC511" s="394"/>
      <c r="AD511" s="174"/>
      <c r="AE511" s="3"/>
      <c r="AF511" s="395"/>
    </row>
    <row r="512" spans="2:32" ht="17.25" customHeight="1">
      <c r="C512" s="535" t="s">
        <v>1458</v>
      </c>
      <c r="D512" s="535"/>
      <c r="E512" s="535"/>
      <c r="F512" s="709" t="s">
        <v>632</v>
      </c>
      <c r="G512" s="709" t="s">
        <v>633</v>
      </c>
      <c r="H512" s="710" t="s">
        <v>650</v>
      </c>
      <c r="I512" s="535" t="s">
        <v>1453</v>
      </c>
      <c r="J512" s="655">
        <v>45768</v>
      </c>
      <c r="K512" s="655">
        <v>45771</v>
      </c>
      <c r="L512" s="711"/>
      <c r="M512" s="712"/>
      <c r="N512" s="535"/>
      <c r="O512" s="396">
        <v>346000</v>
      </c>
      <c r="P512" s="713"/>
      <c r="Q512" s="535"/>
      <c r="R512" s="714"/>
      <c r="S512" s="393"/>
      <c r="T512" s="715"/>
      <c r="U512" s="535"/>
      <c r="V512" s="535"/>
      <c r="W512" s="535"/>
      <c r="X512" s="535"/>
      <c r="Y512" s="535"/>
      <c r="Z512" s="716"/>
      <c r="AA512" s="330"/>
      <c r="AB512" s="360"/>
      <c r="AC512" s="394"/>
      <c r="AD512" s="174"/>
      <c r="AE512" s="3"/>
      <c r="AF512" s="395"/>
    </row>
    <row r="513" spans="3:32" ht="17.25" customHeight="1">
      <c r="C513" s="3"/>
      <c r="D513" s="3"/>
      <c r="E513" s="3"/>
      <c r="F513" s="171" t="s">
        <v>632</v>
      </c>
      <c r="G513" s="171" t="s">
        <v>633</v>
      </c>
      <c r="H513" s="180" t="s">
        <v>650</v>
      </c>
      <c r="I513" s="3" t="s">
        <v>1454</v>
      </c>
      <c r="J513" s="182">
        <v>45768</v>
      </c>
      <c r="K513" s="182">
        <v>45772</v>
      </c>
      <c r="L513" s="183"/>
      <c r="M513" s="172"/>
      <c r="N513" s="3"/>
      <c r="O513" s="389">
        <v>10800000</v>
      </c>
      <c r="P513" s="170"/>
      <c r="Q513" s="3"/>
      <c r="R513" s="331"/>
      <c r="S513" s="359" t="s">
        <v>651</v>
      </c>
      <c r="T513" s="332"/>
      <c r="U513" s="3"/>
      <c r="V513" s="3"/>
      <c r="W513" s="3"/>
      <c r="X513" s="3"/>
      <c r="Y513" s="3"/>
      <c r="Z513" s="186"/>
      <c r="AA513" s="330"/>
      <c r="AB513" s="360"/>
      <c r="AC513" s="394"/>
      <c r="AD513" s="174"/>
      <c r="AE513" s="3"/>
      <c r="AF513" s="395"/>
    </row>
    <row r="514" spans="3:32" ht="17.25" customHeight="1">
      <c r="C514" s="535" t="s">
        <v>1503</v>
      </c>
      <c r="D514" s="3"/>
      <c r="E514" s="3"/>
      <c r="F514" s="709" t="s">
        <v>761</v>
      </c>
      <c r="G514" s="709" t="s">
        <v>633</v>
      </c>
      <c r="H514" s="710" t="s">
        <v>1413</v>
      </c>
      <c r="I514" s="535" t="s">
        <v>1455</v>
      </c>
      <c r="J514" s="655">
        <v>45765</v>
      </c>
      <c r="K514" s="655">
        <v>45779</v>
      </c>
      <c r="L514" s="711"/>
      <c r="M514" s="712"/>
      <c r="N514" s="535"/>
      <c r="O514" s="396">
        <v>31529750</v>
      </c>
      <c r="P514" s="713">
        <v>0.88</v>
      </c>
      <c r="Q514" s="535"/>
      <c r="R514" s="714"/>
      <c r="S514" s="595">
        <f t="shared" si="61"/>
        <v>27777000</v>
      </c>
      <c r="T514" s="715"/>
      <c r="U514" s="535"/>
      <c r="V514" s="535"/>
      <c r="W514" s="535"/>
      <c r="X514" s="535"/>
      <c r="Y514" s="535"/>
      <c r="Z514" s="716">
        <v>1.0011099999999999</v>
      </c>
      <c r="AA514" s="330"/>
      <c r="AB514" s="360"/>
      <c r="AC514" s="394"/>
      <c r="AD514" s="174"/>
      <c r="AE514" s="3"/>
      <c r="AF514" s="395"/>
    </row>
    <row r="515" spans="3:32" ht="17.25" customHeight="1">
      <c r="C515" s="3"/>
      <c r="D515" s="3"/>
      <c r="E515" s="3"/>
      <c r="F515" s="411" t="s">
        <v>661</v>
      </c>
      <c r="G515" s="411" t="s">
        <v>633</v>
      </c>
      <c r="H515" s="412" t="s">
        <v>710</v>
      </c>
      <c r="I515" s="438" t="s">
        <v>1456</v>
      </c>
      <c r="J515" s="439">
        <v>45768</v>
      </c>
      <c r="K515" s="439">
        <v>45775</v>
      </c>
      <c r="L515" s="440"/>
      <c r="M515" s="441"/>
      <c r="N515" s="438"/>
      <c r="O515" s="442">
        <v>12000000</v>
      </c>
      <c r="P515" s="443">
        <v>0.88</v>
      </c>
      <c r="Q515" s="438"/>
      <c r="R515" s="444"/>
      <c r="S515" s="470">
        <f t="shared" si="61"/>
        <v>10594900</v>
      </c>
      <c r="T515" s="446"/>
      <c r="U515" s="438"/>
      <c r="V515" s="438"/>
      <c r="W515" s="438"/>
      <c r="X515" s="438"/>
      <c r="Y515" s="438"/>
      <c r="Z515" s="447">
        <v>1.0033000000000001</v>
      </c>
      <c r="AA515" s="541"/>
      <c r="AB515" s="542"/>
      <c r="AC515" s="628">
        <v>10588741</v>
      </c>
      <c r="AD515" s="630">
        <f>S515-AC515</f>
        <v>6159</v>
      </c>
      <c r="AE515" s="3"/>
      <c r="AF515" s="395"/>
    </row>
    <row r="516" spans="3:32" ht="17.25" customHeight="1">
      <c r="C516" s="3"/>
      <c r="D516" s="3"/>
      <c r="E516" s="3"/>
      <c r="F516" s="171" t="s">
        <v>632</v>
      </c>
      <c r="G516" s="171" t="s">
        <v>121</v>
      </c>
      <c r="H516" s="180" t="s">
        <v>694</v>
      </c>
      <c r="I516" s="3" t="s">
        <v>1457</v>
      </c>
      <c r="J516" s="182">
        <v>45769</v>
      </c>
      <c r="K516" s="182">
        <v>45775</v>
      </c>
      <c r="L516" s="183"/>
      <c r="M516" s="172"/>
      <c r="N516" s="3"/>
      <c r="O516" s="389">
        <v>4000000</v>
      </c>
      <c r="P516" s="170">
        <v>0.88</v>
      </c>
      <c r="Q516" s="3"/>
      <c r="R516" s="331"/>
      <c r="S516" s="393">
        <f t="shared" si="61"/>
        <v>3524300</v>
      </c>
      <c r="T516" s="332"/>
      <c r="U516" s="3"/>
      <c r="V516" s="3"/>
      <c r="W516" s="3"/>
      <c r="X516" s="3"/>
      <c r="Y516" s="3"/>
      <c r="Z516" s="186">
        <v>1.0012000000000001</v>
      </c>
      <c r="AA516" s="330"/>
      <c r="AB516" s="360"/>
      <c r="AC516" s="394"/>
      <c r="AD516" s="174"/>
      <c r="AE516" s="3"/>
      <c r="AF516" s="395"/>
    </row>
    <row r="517" spans="3:32" ht="17.25" customHeight="1">
      <c r="C517" s="3"/>
      <c r="D517" s="3"/>
      <c r="E517" s="3"/>
      <c r="F517" s="171" t="s">
        <v>632</v>
      </c>
      <c r="G517" s="171" t="s">
        <v>633</v>
      </c>
      <c r="H517" s="180" t="s">
        <v>1405</v>
      </c>
      <c r="I517" s="3" t="s">
        <v>1459</v>
      </c>
      <c r="J517" s="182">
        <v>45769</v>
      </c>
      <c r="K517" s="182">
        <v>45772</v>
      </c>
      <c r="L517" s="183"/>
      <c r="M517" s="172"/>
      <c r="N517" s="3"/>
      <c r="O517" s="396">
        <v>48400000</v>
      </c>
      <c r="P517" s="170">
        <v>0.88</v>
      </c>
      <c r="Q517" s="3"/>
      <c r="R517" s="331"/>
      <c r="S517" s="595">
        <v>42736870</v>
      </c>
      <c r="T517" s="332"/>
      <c r="U517" s="3"/>
      <c r="V517" s="3"/>
      <c r="W517" s="3"/>
      <c r="X517" s="3"/>
      <c r="Y517" s="3"/>
      <c r="Z517" s="186">
        <v>1.0034000000000001</v>
      </c>
      <c r="AA517" s="330"/>
      <c r="AB517" s="360"/>
      <c r="AC517" s="394"/>
      <c r="AD517" s="174"/>
      <c r="AE517" s="3"/>
      <c r="AF517" s="395"/>
    </row>
    <row r="518" spans="3:32" ht="17.25" customHeight="1">
      <c r="C518" s="3"/>
      <c r="D518" s="3"/>
      <c r="E518" s="3"/>
      <c r="F518" s="411" t="s">
        <v>632</v>
      </c>
      <c r="G518" s="411" t="s">
        <v>633</v>
      </c>
      <c r="H518" s="412" t="s">
        <v>932</v>
      </c>
      <c r="I518" s="438" t="s">
        <v>1460</v>
      </c>
      <c r="J518" s="439">
        <v>45769</v>
      </c>
      <c r="K518" s="439">
        <v>45771</v>
      </c>
      <c r="L518" s="440"/>
      <c r="M518" s="441"/>
      <c r="N518" s="438"/>
      <c r="O518" s="442">
        <v>24796583</v>
      </c>
      <c r="P518" s="443">
        <v>0.88</v>
      </c>
      <c r="Q518" s="438"/>
      <c r="R518" s="444"/>
      <c r="S518" s="470">
        <f t="shared" si="61"/>
        <v>21895200</v>
      </c>
      <c r="T518" s="446"/>
      <c r="U518" s="438"/>
      <c r="V518" s="438"/>
      <c r="W518" s="438"/>
      <c r="X518" s="438"/>
      <c r="Y518" s="438"/>
      <c r="Z518" s="447">
        <v>1.0034000000000001</v>
      </c>
      <c r="AA518" s="541"/>
      <c r="AB518" s="542"/>
      <c r="AC518" s="628">
        <v>21844456</v>
      </c>
      <c r="AD518" s="630">
        <f>S518-AC518</f>
        <v>50744</v>
      </c>
      <c r="AE518" s="3"/>
      <c r="AF518" s="395"/>
    </row>
    <row r="519" spans="3:32" ht="17.25" customHeight="1">
      <c r="C519" s="3"/>
      <c r="D519" s="3"/>
      <c r="E519" s="3"/>
      <c r="F519" s="411" t="s">
        <v>304</v>
      </c>
      <c r="G519" s="411" t="s">
        <v>633</v>
      </c>
      <c r="H519" s="412" t="s">
        <v>642</v>
      </c>
      <c r="I519" s="438" t="s">
        <v>1461</v>
      </c>
      <c r="J519" s="439">
        <v>45770</v>
      </c>
      <c r="K519" s="439">
        <v>45778</v>
      </c>
      <c r="L519" s="440"/>
      <c r="M519" s="441"/>
      <c r="N519" s="438"/>
      <c r="O519" s="465">
        <v>9000000</v>
      </c>
      <c r="P519" s="443">
        <v>0.88</v>
      </c>
      <c r="Q519" s="438"/>
      <c r="R519" s="444"/>
      <c r="S519" s="676">
        <v>7951680.0000000009</v>
      </c>
      <c r="T519" s="446"/>
      <c r="U519" s="438"/>
      <c r="V519" s="438"/>
      <c r="W519" s="438"/>
      <c r="X519" s="438"/>
      <c r="Y519" s="438"/>
      <c r="Z519" s="447">
        <v>1.004</v>
      </c>
      <c r="AA519" s="541"/>
      <c r="AB519" s="542"/>
      <c r="AC519" s="628">
        <v>7958413</v>
      </c>
      <c r="AD519" s="630">
        <f>AC519-S519</f>
        <v>6732.9999999990687</v>
      </c>
      <c r="AE519" s="3"/>
      <c r="AF519" s="395"/>
    </row>
    <row r="520" spans="3:32" ht="17.25" customHeight="1">
      <c r="C520" s="3"/>
      <c r="D520" s="3"/>
      <c r="E520" s="775" t="s">
        <v>1640</v>
      </c>
      <c r="F520" s="776" t="s">
        <v>304</v>
      </c>
      <c r="G520" s="411" t="s">
        <v>633</v>
      </c>
      <c r="H520" s="412" t="s">
        <v>642</v>
      </c>
      <c r="I520" s="438" t="s">
        <v>1462</v>
      </c>
      <c r="J520" s="439">
        <v>45770</v>
      </c>
      <c r="K520" s="439">
        <v>45778</v>
      </c>
      <c r="L520" s="440"/>
      <c r="M520" s="441"/>
      <c r="N520" s="438"/>
      <c r="O520" s="465">
        <v>11616000</v>
      </c>
      <c r="P520" s="443">
        <v>0.88</v>
      </c>
      <c r="Q520" s="438"/>
      <c r="R520" s="444"/>
      <c r="S520" s="676">
        <v>10257940</v>
      </c>
      <c r="T520" s="446"/>
      <c r="U520" s="438"/>
      <c r="V520" s="438"/>
      <c r="W520" s="438"/>
      <c r="X520" s="438"/>
      <c r="Y520" s="438"/>
      <c r="Z520" s="447">
        <v>1.003511</v>
      </c>
      <c r="AA520" s="541"/>
      <c r="AB520" s="542"/>
      <c r="AC520" s="628">
        <v>10250839</v>
      </c>
      <c r="AD520" s="630">
        <f>AC520-S520</f>
        <v>-7101</v>
      </c>
      <c r="AE520" s="3"/>
      <c r="AF520" s="395"/>
    </row>
    <row r="521" spans="3:32" ht="17.25" customHeight="1">
      <c r="C521" s="3"/>
      <c r="D521" s="3"/>
      <c r="E521" s="3"/>
      <c r="F521" s="411" t="s">
        <v>304</v>
      </c>
      <c r="G521" s="411" t="s">
        <v>633</v>
      </c>
      <c r="H521" s="412" t="s">
        <v>642</v>
      </c>
      <c r="I521" s="438" t="s">
        <v>1463</v>
      </c>
      <c r="J521" s="439">
        <v>45770</v>
      </c>
      <c r="K521" s="439">
        <v>45778</v>
      </c>
      <c r="L521" s="440"/>
      <c r="M521" s="441"/>
      <c r="N521" s="438"/>
      <c r="O521" s="465">
        <v>3520000</v>
      </c>
      <c r="P521" s="443">
        <v>0.88</v>
      </c>
      <c r="Q521" s="438"/>
      <c r="R521" s="444"/>
      <c r="S521" s="676">
        <v>3109920.0000000005</v>
      </c>
      <c r="T521" s="446"/>
      <c r="U521" s="438"/>
      <c r="V521" s="438"/>
      <c r="W521" s="438"/>
      <c r="X521" s="438"/>
      <c r="Y521" s="438"/>
      <c r="Z521" s="447">
        <v>1.0038100000000001</v>
      </c>
      <c r="AA521" s="541"/>
      <c r="AB521" s="542"/>
      <c r="AC521" s="631">
        <v>3123779</v>
      </c>
      <c r="AD521" s="630">
        <f>AC521-S521</f>
        <v>13858.999999999534</v>
      </c>
      <c r="AE521" s="3"/>
      <c r="AF521" s="395"/>
    </row>
    <row r="522" spans="3:32" ht="17.25" customHeight="1">
      <c r="C522" s="3"/>
      <c r="D522" s="3"/>
      <c r="E522" s="3"/>
      <c r="F522" s="171" t="s">
        <v>304</v>
      </c>
      <c r="G522" s="171" t="s">
        <v>121</v>
      </c>
      <c r="H522" s="180" t="s">
        <v>1182</v>
      </c>
      <c r="I522" s="3" t="s">
        <v>1464</v>
      </c>
      <c r="J522" s="182">
        <v>45769</v>
      </c>
      <c r="K522" s="182">
        <v>45775</v>
      </c>
      <c r="L522" s="183"/>
      <c r="M522" s="172"/>
      <c r="N522" s="3"/>
      <c r="O522" s="389">
        <v>113244149</v>
      </c>
      <c r="P522" s="170">
        <v>0.88</v>
      </c>
      <c r="Q522" s="3"/>
      <c r="R522" s="331"/>
      <c r="S522" s="393">
        <f t="shared" si="61"/>
        <v>99767500</v>
      </c>
      <c r="T522" s="332"/>
      <c r="U522" s="3"/>
      <c r="V522" s="3"/>
      <c r="W522" s="3"/>
      <c r="X522" s="3"/>
      <c r="Y522" s="3"/>
      <c r="Z522" s="186">
        <v>1.0011300000000001</v>
      </c>
      <c r="AA522" s="330"/>
      <c r="AB522" s="360"/>
      <c r="AC522" s="394"/>
      <c r="AD522" s="174"/>
      <c r="AE522" s="3"/>
      <c r="AF522" s="395"/>
    </row>
    <row r="523" spans="3:32" ht="17.25" customHeight="1">
      <c r="C523" s="3"/>
      <c r="D523" s="3"/>
      <c r="E523" s="3"/>
      <c r="F523" s="171" t="s">
        <v>632</v>
      </c>
      <c r="G523" s="171" t="s">
        <v>633</v>
      </c>
      <c r="H523" s="180" t="s">
        <v>652</v>
      </c>
      <c r="I523" s="3" t="s">
        <v>1465</v>
      </c>
      <c r="J523" s="182">
        <v>45770</v>
      </c>
      <c r="K523" s="182">
        <v>45777</v>
      </c>
      <c r="L523" s="183"/>
      <c r="M523" s="172"/>
      <c r="N523" s="3"/>
      <c r="O523" s="389">
        <v>3600000</v>
      </c>
      <c r="P523" s="170">
        <v>0.88</v>
      </c>
      <c r="Q523" s="3"/>
      <c r="R523" s="331"/>
      <c r="S523" s="393">
        <f t="shared" ref="S523" si="62">CEILING(Z523*P523*O523,100)</f>
        <v>3171600</v>
      </c>
      <c r="T523" s="332"/>
      <c r="U523" s="3"/>
      <c r="V523" s="3"/>
      <c r="W523" s="3"/>
      <c r="X523" s="3"/>
      <c r="Y523" s="3"/>
      <c r="Z523" s="186">
        <v>1.00112</v>
      </c>
      <c r="AA523" s="330"/>
      <c r="AB523" s="360"/>
      <c r="AC523" s="394"/>
      <c r="AD523" s="174"/>
      <c r="AE523" s="3"/>
      <c r="AF523" s="395"/>
    </row>
    <row r="524" spans="3:32" ht="17.25" customHeight="1">
      <c r="C524" s="3"/>
      <c r="D524" s="3"/>
      <c r="E524" s="3"/>
      <c r="F524" s="411" t="s">
        <v>632</v>
      </c>
      <c r="G524" s="411" t="s">
        <v>633</v>
      </c>
      <c r="H524" s="412" t="s">
        <v>652</v>
      </c>
      <c r="I524" s="438" t="s">
        <v>1466</v>
      </c>
      <c r="J524" s="439">
        <v>45770</v>
      </c>
      <c r="K524" s="439">
        <v>45771</v>
      </c>
      <c r="L524" s="440"/>
      <c r="M524" s="441"/>
      <c r="N524" s="438"/>
      <c r="O524" s="442">
        <v>98200000</v>
      </c>
      <c r="P524" s="443">
        <v>0.87744999999999995</v>
      </c>
      <c r="Q524" s="438"/>
      <c r="R524" s="444"/>
      <c r="S524" s="470">
        <f t="shared" ref="S524" si="63">CEILING(Z524*P524*O524,100)</f>
        <v>86260400</v>
      </c>
      <c r="T524" s="446"/>
      <c r="U524" s="438"/>
      <c r="V524" s="438"/>
      <c r="W524" s="438"/>
      <c r="X524" s="438"/>
      <c r="Y524" s="438"/>
      <c r="Z524" s="447">
        <v>1.0011000000000001</v>
      </c>
      <c r="AA524" s="330"/>
      <c r="AB524" s="360"/>
      <c r="AC524" s="394"/>
      <c r="AD524" s="174"/>
      <c r="AE524" s="3"/>
      <c r="AF524" s="395"/>
    </row>
    <row r="525" spans="3:32" ht="17.25" customHeight="1">
      <c r="C525" s="3"/>
      <c r="D525" s="171" t="s">
        <v>1477</v>
      </c>
      <c r="E525" s="3"/>
      <c r="F525" s="545" t="s">
        <v>761</v>
      </c>
      <c r="G525" s="545" t="s">
        <v>121</v>
      </c>
      <c r="H525" s="546" t="s">
        <v>1467</v>
      </c>
      <c r="I525" s="3" t="s">
        <v>1468</v>
      </c>
      <c r="J525" s="182">
        <v>45771</v>
      </c>
      <c r="K525" s="182">
        <v>45775</v>
      </c>
      <c r="L525" s="183"/>
      <c r="M525" s="172"/>
      <c r="N525" s="3"/>
      <c r="O525" s="389">
        <v>74957000</v>
      </c>
      <c r="P525" s="170">
        <v>0.88</v>
      </c>
      <c r="Q525" s="3"/>
      <c r="R525" s="331"/>
      <c r="S525" s="393">
        <f t="shared" ref="S525:S528" si="64">CEILING(Z525*P525*O525,100)</f>
        <v>65867700</v>
      </c>
      <c r="T525" s="332"/>
      <c r="U525" s="3"/>
      <c r="V525" s="3"/>
      <c r="W525" s="3"/>
      <c r="X525" s="3"/>
      <c r="Y525" s="3"/>
      <c r="Z525" s="186">
        <v>0.99856722183522262</v>
      </c>
      <c r="AA525" s="330"/>
      <c r="AB525" s="360"/>
      <c r="AC525" s="394"/>
      <c r="AD525" s="174"/>
      <c r="AE525" s="3"/>
      <c r="AF525" s="395"/>
    </row>
    <row r="526" spans="3:32" ht="17.25" customHeight="1">
      <c r="C526" s="3"/>
      <c r="D526" s="3"/>
      <c r="E526" s="3"/>
      <c r="F526" s="171" t="s">
        <v>632</v>
      </c>
      <c r="G526" s="171" t="s">
        <v>633</v>
      </c>
      <c r="H526" s="180" t="s">
        <v>648</v>
      </c>
      <c r="I526" s="3" t="s">
        <v>1478</v>
      </c>
      <c r="J526" s="182">
        <v>45770</v>
      </c>
      <c r="K526" s="182">
        <v>45772</v>
      </c>
      <c r="L526" s="183"/>
      <c r="M526" s="172"/>
      <c r="N526" s="3"/>
      <c r="O526" s="389">
        <v>4000000</v>
      </c>
      <c r="P526" s="170">
        <v>0.88</v>
      </c>
      <c r="Q526" s="3"/>
      <c r="R526" s="331"/>
      <c r="S526" s="393">
        <f t="shared" si="64"/>
        <v>3533500</v>
      </c>
      <c r="T526" s="332"/>
      <c r="U526" s="3"/>
      <c r="V526" s="3"/>
      <c r="W526" s="3"/>
      <c r="X526" s="3"/>
      <c r="Y526" s="3"/>
      <c r="Z526" s="186">
        <v>1.0038100000000001</v>
      </c>
      <c r="AA526" s="330"/>
      <c r="AB526" s="360"/>
      <c r="AC526" s="394"/>
      <c r="AD526" s="174"/>
      <c r="AE526" s="3"/>
      <c r="AF526" s="395"/>
    </row>
    <row r="527" spans="3:32" ht="17.25" customHeight="1">
      <c r="C527" s="3"/>
      <c r="D527" s="3"/>
      <c r="E527" s="3"/>
      <c r="F527" s="171" t="s">
        <v>632</v>
      </c>
      <c r="G527" s="171" t="s">
        <v>633</v>
      </c>
      <c r="H527" s="180" t="s">
        <v>809</v>
      </c>
      <c r="I527" s="3" t="s">
        <v>1479</v>
      </c>
      <c r="J527" s="182">
        <v>45770</v>
      </c>
      <c r="K527" s="182">
        <v>45776</v>
      </c>
      <c r="L527" s="183"/>
      <c r="M527" s="172"/>
      <c r="N527" s="3"/>
      <c r="O527" s="396">
        <v>404311396</v>
      </c>
      <c r="P527" s="170">
        <v>0.88</v>
      </c>
      <c r="Q527" s="3"/>
      <c r="R527" s="331"/>
      <c r="S527" s="595">
        <v>355736700</v>
      </c>
      <c r="T527" s="332"/>
      <c r="U527" s="3"/>
      <c r="V527" s="3"/>
      <c r="W527" s="3"/>
      <c r="X527" s="3"/>
      <c r="Y527" s="3"/>
      <c r="Z527" s="186">
        <v>0.99983999999999995</v>
      </c>
      <c r="AA527" s="330"/>
      <c r="AB527" s="360"/>
      <c r="AC527" s="394"/>
      <c r="AD527" s="174"/>
      <c r="AE527" s="3"/>
      <c r="AF527" s="395"/>
    </row>
    <row r="528" spans="3:32" ht="17.25" customHeight="1">
      <c r="C528" s="3"/>
      <c r="D528" s="3"/>
      <c r="E528" s="3"/>
      <c r="F528" s="171" t="s">
        <v>304</v>
      </c>
      <c r="G528" s="171" t="s">
        <v>121</v>
      </c>
      <c r="H528" s="180" t="s">
        <v>1481</v>
      </c>
      <c r="I528" s="3" t="s">
        <v>1480</v>
      </c>
      <c r="J528" s="182">
        <v>45770</v>
      </c>
      <c r="K528" s="182">
        <v>45776</v>
      </c>
      <c r="L528" s="183"/>
      <c r="M528" s="172"/>
      <c r="N528" s="3"/>
      <c r="O528" s="389">
        <v>193510000</v>
      </c>
      <c r="P528" s="170">
        <v>0.87744999999999995</v>
      </c>
      <c r="Q528" s="3"/>
      <c r="R528" s="331"/>
      <c r="S528" s="393">
        <f t="shared" si="64"/>
        <v>170084100</v>
      </c>
      <c r="T528" s="332"/>
      <c r="U528" s="3"/>
      <c r="V528" s="3"/>
      <c r="W528" s="3"/>
      <c r="X528" s="3"/>
      <c r="Y528" s="3"/>
      <c r="Z528" s="186">
        <v>1.0017</v>
      </c>
      <c r="AA528" s="330"/>
      <c r="AB528" s="360"/>
      <c r="AC528" s="394"/>
      <c r="AD528" s="174"/>
      <c r="AE528" s="3"/>
      <c r="AF528" s="395"/>
    </row>
    <row r="529" spans="2:32" ht="17.25" customHeight="1">
      <c r="C529" s="3"/>
      <c r="D529" s="3"/>
      <c r="E529" s="3"/>
      <c r="F529" s="545" t="s">
        <v>761</v>
      </c>
      <c r="G529" s="545" t="s">
        <v>633</v>
      </c>
      <c r="H529" s="546" t="s">
        <v>1482</v>
      </c>
      <c r="I529" s="3" t="s">
        <v>1483</v>
      </c>
      <c r="J529" s="182">
        <v>45771</v>
      </c>
      <c r="K529" s="182">
        <v>45776</v>
      </c>
      <c r="L529" s="183"/>
      <c r="M529" s="172"/>
      <c r="N529" s="3"/>
      <c r="O529" s="389">
        <v>47900000</v>
      </c>
      <c r="P529" s="170">
        <v>0.88</v>
      </c>
      <c r="Q529" s="3"/>
      <c r="R529" s="331"/>
      <c r="S529" s="393">
        <f t="shared" ref="S529:S531" si="65">CEILING(Z529*P529*O529,100)</f>
        <v>42206800</v>
      </c>
      <c r="T529" s="332"/>
      <c r="U529" s="3"/>
      <c r="V529" s="3"/>
      <c r="W529" s="3"/>
      <c r="X529" s="3"/>
      <c r="Y529" s="3"/>
      <c r="Z529" s="186">
        <v>1.0013000000000001</v>
      </c>
      <c r="AA529" s="330"/>
      <c r="AB529" s="360"/>
      <c r="AC529" s="394"/>
      <c r="AD529" s="174"/>
      <c r="AE529" s="3"/>
      <c r="AF529" s="395"/>
    </row>
    <row r="530" spans="2:32" ht="15.75" customHeight="1">
      <c r="C530" s="3"/>
      <c r="D530" s="3"/>
      <c r="E530" s="3"/>
      <c r="F530" s="545" t="s">
        <v>761</v>
      </c>
      <c r="G530" s="545" t="s">
        <v>121</v>
      </c>
      <c r="H530" s="546" t="s">
        <v>1482</v>
      </c>
      <c r="I530" s="3" t="s">
        <v>1483</v>
      </c>
      <c r="J530" s="182">
        <v>45771</v>
      </c>
      <c r="K530" s="182">
        <v>45776</v>
      </c>
      <c r="L530" s="183"/>
      <c r="M530" s="172"/>
      <c r="N530" s="3"/>
      <c r="O530" s="389">
        <v>47900000</v>
      </c>
      <c r="P530" s="170">
        <v>0.88</v>
      </c>
      <c r="Q530" s="3"/>
      <c r="R530" s="331"/>
      <c r="S530" s="393">
        <f t="shared" ref="S530" si="66">CEILING(Z530*P530*O530,100)</f>
        <v>42114100</v>
      </c>
      <c r="T530" s="332"/>
      <c r="U530" s="3"/>
      <c r="V530" s="3"/>
      <c r="W530" s="3"/>
      <c r="X530" s="3"/>
      <c r="Y530" s="3"/>
      <c r="Z530" s="186">
        <v>0.99909999999999999</v>
      </c>
      <c r="AA530" s="330"/>
      <c r="AB530" s="360"/>
      <c r="AC530" s="394"/>
      <c r="AD530" s="174"/>
      <c r="AE530" s="3"/>
      <c r="AF530" s="395"/>
    </row>
    <row r="531" spans="2:32" ht="15.75" customHeight="1">
      <c r="C531" s="3"/>
      <c r="D531" s="3"/>
      <c r="E531" s="3"/>
      <c r="F531" s="545" t="s">
        <v>761</v>
      </c>
      <c r="G531" s="545" t="s">
        <v>633</v>
      </c>
      <c r="H531" s="546" t="s">
        <v>1442</v>
      </c>
      <c r="I531" s="3" t="s">
        <v>1443</v>
      </c>
      <c r="J531" s="182">
        <v>45768</v>
      </c>
      <c r="K531" s="182">
        <v>45777</v>
      </c>
      <c r="L531" s="183"/>
      <c r="M531" s="172"/>
      <c r="N531" s="3"/>
      <c r="O531" s="389">
        <v>78131788</v>
      </c>
      <c r="P531" s="170">
        <v>0.88</v>
      </c>
      <c r="Q531" s="3"/>
      <c r="R531" s="331"/>
      <c r="S531" s="393">
        <f t="shared" si="65"/>
        <v>68886700</v>
      </c>
      <c r="T531" s="332"/>
      <c r="U531" s="3"/>
      <c r="V531" s="3"/>
      <c r="W531" s="3"/>
      <c r="X531" s="3"/>
      <c r="Y531" s="3"/>
      <c r="Z531" s="186">
        <v>1.0019</v>
      </c>
      <c r="AA531" s="330"/>
      <c r="AB531" s="360"/>
      <c r="AC531" s="394"/>
      <c r="AD531" s="174"/>
      <c r="AE531" s="3"/>
      <c r="AF531" s="395"/>
    </row>
    <row r="532" spans="2:32" ht="17.25" customHeight="1">
      <c r="C532" s="3" t="s">
        <v>1419</v>
      </c>
      <c r="D532" s="3"/>
      <c r="E532" s="3"/>
      <c r="F532" s="545" t="s">
        <v>761</v>
      </c>
      <c r="G532" s="545" t="s">
        <v>633</v>
      </c>
      <c r="H532" s="546" t="s">
        <v>1420</v>
      </c>
      <c r="I532" s="3" t="s">
        <v>1421</v>
      </c>
      <c r="J532" s="182"/>
      <c r="K532" s="182">
        <v>45775</v>
      </c>
      <c r="L532" s="183"/>
      <c r="M532" s="172"/>
      <c r="N532" s="3"/>
      <c r="O532" s="389"/>
      <c r="P532" s="170"/>
      <c r="Q532" s="3"/>
      <c r="R532" s="331"/>
      <c r="S532" s="359"/>
      <c r="T532" s="332"/>
      <c r="U532" s="3"/>
      <c r="V532" s="3"/>
      <c r="W532" s="3"/>
      <c r="X532" s="3"/>
      <c r="Y532" s="3"/>
      <c r="Z532" s="186"/>
      <c r="AA532" s="330"/>
      <c r="AB532" s="360"/>
      <c r="AC532" s="194"/>
      <c r="AD532" s="174"/>
      <c r="AE532" s="3"/>
    </row>
    <row r="533" spans="2:32" ht="17.25" customHeight="1">
      <c r="C533" s="3" t="s">
        <v>1422</v>
      </c>
      <c r="D533" s="3"/>
      <c r="E533" s="3"/>
      <c r="F533" s="545" t="s">
        <v>761</v>
      </c>
      <c r="G533" s="545" t="s">
        <v>633</v>
      </c>
      <c r="H533" s="546" t="s">
        <v>1420</v>
      </c>
      <c r="I533" s="3" t="s">
        <v>1423</v>
      </c>
      <c r="J533" s="182"/>
      <c r="K533" s="182">
        <v>45775</v>
      </c>
      <c r="L533" s="183"/>
      <c r="M533" s="172"/>
      <c r="N533" s="3"/>
      <c r="O533" s="389"/>
      <c r="P533" s="170"/>
      <c r="Q533" s="3"/>
      <c r="R533" s="331"/>
      <c r="S533" s="359"/>
      <c r="T533" s="332"/>
      <c r="U533" s="3"/>
      <c r="V533" s="3"/>
      <c r="W533" s="3"/>
      <c r="X533" s="3"/>
      <c r="Y533" s="3"/>
      <c r="Z533" s="186"/>
      <c r="AA533" s="330"/>
      <c r="AB533" s="360"/>
      <c r="AC533" s="194"/>
      <c r="AD533" s="174"/>
      <c r="AE533" s="3"/>
    </row>
    <row r="534" spans="2:32" ht="17.25" customHeight="1">
      <c r="C534" s="3" t="s">
        <v>944</v>
      </c>
      <c r="D534" s="3"/>
      <c r="E534" s="3"/>
      <c r="F534" s="545" t="s">
        <v>761</v>
      </c>
      <c r="G534" s="545" t="s">
        <v>633</v>
      </c>
      <c r="H534" s="546" t="s">
        <v>1420</v>
      </c>
      <c r="I534" s="3" t="s">
        <v>1423</v>
      </c>
      <c r="J534" s="182">
        <v>45784</v>
      </c>
      <c r="K534" s="182">
        <v>45786</v>
      </c>
      <c r="L534" s="183"/>
      <c r="M534" s="172"/>
      <c r="N534" s="3"/>
      <c r="O534" s="396">
        <v>292072000</v>
      </c>
      <c r="P534" s="170">
        <v>0.87744999999999995</v>
      </c>
      <c r="Q534" s="3"/>
      <c r="R534" s="331"/>
      <c r="S534" s="393">
        <f t="shared" ref="S534" si="67">CEILING(Z534*P534*O534,100)</f>
        <v>256229900</v>
      </c>
      <c r="T534" s="332"/>
      <c r="U534" s="3"/>
      <c r="V534" s="3"/>
      <c r="W534" s="3"/>
      <c r="X534" s="3"/>
      <c r="Y534" s="3"/>
      <c r="Z534" s="186">
        <v>0.99980999999999998</v>
      </c>
      <c r="AA534" s="330"/>
      <c r="AB534" s="360"/>
      <c r="AC534" s="394"/>
      <c r="AD534" s="174"/>
      <c r="AE534" s="3"/>
      <c r="AF534" s="395"/>
    </row>
    <row r="535" spans="2:32" ht="17.25" customHeight="1">
      <c r="C535" s="3"/>
      <c r="D535" s="3"/>
      <c r="E535" s="3"/>
      <c r="F535" s="171" t="s">
        <v>304</v>
      </c>
      <c r="G535" s="171" t="s">
        <v>633</v>
      </c>
      <c r="H535" s="180" t="s">
        <v>1488</v>
      </c>
      <c r="I535" s="3" t="s">
        <v>1487</v>
      </c>
      <c r="J535" s="182">
        <v>45771</v>
      </c>
      <c r="K535" s="182">
        <v>45779</v>
      </c>
      <c r="L535" s="183"/>
      <c r="M535" s="172"/>
      <c r="N535" s="3"/>
      <c r="O535" s="389">
        <v>8800000</v>
      </c>
      <c r="P535" s="170">
        <v>0.8</v>
      </c>
      <c r="Q535" s="3"/>
      <c r="R535" s="331"/>
      <c r="S535" s="393">
        <f t="shared" ref="S535" si="68">CEILING(Z535*P535*O535,100)</f>
        <v>7068200</v>
      </c>
      <c r="T535" s="332"/>
      <c r="U535" s="3"/>
      <c r="V535" s="3"/>
      <c r="W535" s="3"/>
      <c r="X535" s="3"/>
      <c r="Y535" s="3"/>
      <c r="Z535" s="186">
        <v>1.004</v>
      </c>
      <c r="AA535" s="330"/>
      <c r="AB535" s="360"/>
      <c r="AC535" s="394"/>
      <c r="AD535" s="174"/>
      <c r="AE535" s="3"/>
      <c r="AF535" s="395"/>
    </row>
    <row r="536" spans="2:32" ht="17.25" customHeight="1">
      <c r="C536" s="3"/>
      <c r="D536" s="3"/>
      <c r="E536" s="3"/>
      <c r="F536" s="411" t="s">
        <v>632</v>
      </c>
      <c r="G536" s="411" t="s">
        <v>633</v>
      </c>
      <c r="H536" s="412" t="s">
        <v>904</v>
      </c>
      <c r="I536" s="438" t="s">
        <v>1489</v>
      </c>
      <c r="J536" s="439">
        <v>45772</v>
      </c>
      <c r="K536" s="439">
        <v>45777</v>
      </c>
      <c r="L536" s="440"/>
      <c r="M536" s="441"/>
      <c r="N536" s="438"/>
      <c r="O536" s="465">
        <v>288769775</v>
      </c>
      <c r="P536" s="443">
        <v>0.88</v>
      </c>
      <c r="Q536" s="438"/>
      <c r="R536" s="444"/>
      <c r="S536" s="676">
        <v>254086800.00000003</v>
      </c>
      <c r="T536" s="446"/>
      <c r="U536" s="438"/>
      <c r="V536" s="438"/>
      <c r="W536" s="438"/>
      <c r="X536" s="438"/>
      <c r="Y536" s="438"/>
      <c r="Z536" s="447">
        <v>0.99987999999999999</v>
      </c>
      <c r="AA536" s="541"/>
      <c r="AB536" s="542"/>
      <c r="AC536" s="631">
        <f>236645208*1.1</f>
        <v>260309728.80000001</v>
      </c>
      <c r="AD536" s="630">
        <f>AC536-S536</f>
        <v>6222928.7999999821</v>
      </c>
      <c r="AE536" s="3"/>
      <c r="AF536" s="395"/>
    </row>
    <row r="537" spans="2:32" ht="17.25" customHeight="1">
      <c r="C537" s="3"/>
      <c r="D537" s="3"/>
      <c r="E537" s="775" t="s">
        <v>1640</v>
      </c>
      <c r="F537" s="776" t="s">
        <v>304</v>
      </c>
      <c r="G537" s="411" t="s">
        <v>633</v>
      </c>
      <c r="H537" s="412" t="s">
        <v>642</v>
      </c>
      <c r="I537" s="438" t="s">
        <v>1490</v>
      </c>
      <c r="J537" s="439">
        <v>45772</v>
      </c>
      <c r="K537" s="439">
        <v>45784</v>
      </c>
      <c r="L537" s="440"/>
      <c r="M537" s="441"/>
      <c r="N537" s="438"/>
      <c r="O537" s="465">
        <v>39600000</v>
      </c>
      <c r="P537" s="443">
        <v>0.88</v>
      </c>
      <c r="Q537" s="438"/>
      <c r="R537" s="444"/>
      <c r="S537" s="676">
        <v>34965700</v>
      </c>
      <c r="T537" s="446"/>
      <c r="U537" s="438"/>
      <c r="V537" s="438"/>
      <c r="W537" s="438"/>
      <c r="X537" s="438"/>
      <c r="Y537" s="438"/>
      <c r="Z537" s="447">
        <v>1.0033799999999999</v>
      </c>
      <c r="AA537" s="541"/>
      <c r="AB537" s="542"/>
      <c r="AC537" s="628">
        <v>34901853</v>
      </c>
      <c r="AD537" s="630">
        <f>AC537-S537</f>
        <v>-63847</v>
      </c>
      <c r="AE537" s="3"/>
      <c r="AF537" s="395"/>
    </row>
    <row r="538" spans="2:32" ht="17.25" customHeight="1">
      <c r="C538" s="3"/>
      <c r="D538" s="3"/>
      <c r="E538" s="775" t="s">
        <v>1640</v>
      </c>
      <c r="F538" s="411" t="s">
        <v>304</v>
      </c>
      <c r="G538" s="411" t="s">
        <v>633</v>
      </c>
      <c r="H538" s="412" t="s">
        <v>642</v>
      </c>
      <c r="I538" s="438" t="s">
        <v>1491</v>
      </c>
      <c r="J538" s="439">
        <v>45772</v>
      </c>
      <c r="K538" s="439">
        <v>45784</v>
      </c>
      <c r="L538" s="440"/>
      <c r="M538" s="441"/>
      <c r="N538" s="438"/>
      <c r="O538" s="465">
        <v>33000000</v>
      </c>
      <c r="P538" s="443">
        <v>0.88</v>
      </c>
      <c r="Q538" s="438"/>
      <c r="R538" s="444"/>
      <c r="S538" s="676">
        <v>29135700.000000004</v>
      </c>
      <c r="T538" s="446"/>
      <c r="U538" s="438"/>
      <c r="V538" s="438"/>
      <c r="W538" s="438"/>
      <c r="X538" s="438"/>
      <c r="Y538" s="438"/>
      <c r="Z538" s="447">
        <v>1.0033099999999999</v>
      </c>
      <c r="AA538" s="541"/>
      <c r="AB538" s="542"/>
      <c r="AC538" s="628">
        <v>29100160</v>
      </c>
      <c r="AD538" s="630">
        <f>AC538-S538</f>
        <v>-35540.000000003725</v>
      </c>
      <c r="AE538" s="3"/>
      <c r="AF538" s="395"/>
    </row>
    <row r="539" spans="2:32" ht="17.25" customHeight="1">
      <c r="B539" s="743"/>
      <c r="C539" s="3" t="s">
        <v>1532</v>
      </c>
      <c r="D539" s="3"/>
      <c r="E539" s="3"/>
      <c r="F539" s="545" t="s">
        <v>761</v>
      </c>
      <c r="G539" s="171" t="s">
        <v>633</v>
      </c>
      <c r="H539" s="180" t="s">
        <v>1492</v>
      </c>
      <c r="I539" s="3" t="s">
        <v>1493</v>
      </c>
      <c r="J539" s="182"/>
      <c r="K539" s="182">
        <v>45786</v>
      </c>
      <c r="L539" s="183"/>
      <c r="M539" s="172"/>
      <c r="N539" s="3"/>
      <c r="O539" s="389">
        <v>235817318</v>
      </c>
      <c r="P539" s="170"/>
      <c r="Q539" s="3"/>
      <c r="R539" s="331"/>
      <c r="S539" s="359"/>
      <c r="T539" s="332"/>
      <c r="U539" s="3"/>
      <c r="V539" s="3"/>
      <c r="W539" s="3"/>
      <c r="X539" s="3"/>
      <c r="Y539" s="3"/>
      <c r="Z539" s="186"/>
      <c r="AA539" s="330"/>
      <c r="AB539" s="360"/>
      <c r="AC539" s="194"/>
      <c r="AD539" s="174"/>
      <c r="AE539" s="3"/>
    </row>
    <row r="540" spans="2:32" ht="17.25" customHeight="1">
      <c r="B540" s="743"/>
      <c r="C540" s="3" t="s">
        <v>1532</v>
      </c>
      <c r="D540" s="3"/>
      <c r="E540" s="3"/>
      <c r="F540" s="545" t="s">
        <v>761</v>
      </c>
      <c r="G540" s="171" t="s">
        <v>633</v>
      </c>
      <c r="H540" s="180" t="s">
        <v>1494</v>
      </c>
      <c r="I540" s="3" t="s">
        <v>1495</v>
      </c>
      <c r="J540" s="182"/>
      <c r="K540" s="182">
        <v>45786</v>
      </c>
      <c r="L540" s="183"/>
      <c r="M540" s="172"/>
      <c r="N540" s="3"/>
      <c r="O540" s="389">
        <v>177967605</v>
      </c>
      <c r="P540" s="170"/>
      <c r="Q540" s="3"/>
      <c r="R540" s="331"/>
      <c r="S540" s="359"/>
      <c r="T540" s="332"/>
      <c r="U540" s="3"/>
      <c r="V540" s="3"/>
      <c r="W540" s="3"/>
      <c r="X540" s="3"/>
      <c r="Y540" s="3"/>
      <c r="Z540" s="186"/>
      <c r="AA540" s="330"/>
      <c r="AB540" s="360"/>
      <c r="AC540" s="194"/>
      <c r="AD540" s="174"/>
      <c r="AE540" s="3"/>
    </row>
    <row r="541" spans="2:32" ht="17.25" customHeight="1">
      <c r="C541" s="3"/>
      <c r="D541" s="3"/>
      <c r="E541" s="3"/>
      <c r="F541" s="171" t="s">
        <v>632</v>
      </c>
      <c r="G541" s="171" t="s">
        <v>633</v>
      </c>
      <c r="H541" s="180" t="s">
        <v>648</v>
      </c>
      <c r="I541" s="3" t="s">
        <v>1498</v>
      </c>
      <c r="J541" s="182">
        <v>45771</v>
      </c>
      <c r="K541" s="182">
        <v>45775</v>
      </c>
      <c r="L541" s="183"/>
      <c r="M541" s="172"/>
      <c r="N541" s="3"/>
      <c r="O541" s="389">
        <v>12000000</v>
      </c>
      <c r="P541" s="170">
        <v>0.88</v>
      </c>
      <c r="Q541" s="3"/>
      <c r="R541" s="331"/>
      <c r="S541" s="393">
        <f t="shared" ref="S541:S542" si="69">CEILING(Z541*P541*O541,100)</f>
        <v>10594900</v>
      </c>
      <c r="T541" s="332"/>
      <c r="U541" s="3"/>
      <c r="V541" s="3"/>
      <c r="W541" s="3"/>
      <c r="X541" s="3"/>
      <c r="Y541" s="3"/>
      <c r="Z541" s="186">
        <v>1.0033000000000001</v>
      </c>
      <c r="AA541" s="330"/>
      <c r="AB541" s="360"/>
      <c r="AC541" s="394"/>
      <c r="AD541" s="174"/>
      <c r="AE541" s="3"/>
      <c r="AF541" s="395"/>
    </row>
    <row r="542" spans="2:32" ht="17.25" customHeight="1">
      <c r="C542" s="3"/>
      <c r="D542" s="3"/>
      <c r="E542" s="3"/>
      <c r="F542" s="411" t="s">
        <v>632</v>
      </c>
      <c r="G542" s="411" t="s">
        <v>633</v>
      </c>
      <c r="H542" s="412" t="s">
        <v>809</v>
      </c>
      <c r="I542" s="438" t="s">
        <v>1499</v>
      </c>
      <c r="J542" s="439">
        <v>45772</v>
      </c>
      <c r="K542" s="439">
        <v>45775</v>
      </c>
      <c r="L542" s="440"/>
      <c r="M542" s="441"/>
      <c r="N542" s="438"/>
      <c r="O542" s="442">
        <v>153296354</v>
      </c>
      <c r="P542" s="443">
        <v>0.88</v>
      </c>
      <c r="Q542" s="438"/>
      <c r="R542" s="444"/>
      <c r="S542" s="470">
        <f t="shared" si="69"/>
        <v>134873900</v>
      </c>
      <c r="T542" s="446"/>
      <c r="U542" s="438"/>
      <c r="V542" s="438"/>
      <c r="W542" s="438"/>
      <c r="X542" s="438"/>
      <c r="Y542" s="438"/>
      <c r="Z542" s="447">
        <v>0.99980000000000002</v>
      </c>
      <c r="AA542" s="541"/>
      <c r="AB542" s="542"/>
      <c r="AC542" s="628">
        <v>134280871</v>
      </c>
      <c r="AD542" s="630">
        <f>S542-AC542</f>
        <v>593029</v>
      </c>
      <c r="AE542" s="3"/>
      <c r="AF542" s="395"/>
    </row>
    <row r="543" spans="2:32" ht="17.25" customHeight="1">
      <c r="C543" s="3"/>
      <c r="D543" s="3"/>
      <c r="E543" s="3"/>
      <c r="F543" s="476" t="s">
        <v>1652</v>
      </c>
      <c r="G543" s="477" t="s">
        <v>633</v>
      </c>
      <c r="H543" s="478" t="s">
        <v>648</v>
      </c>
      <c r="I543" s="479" t="s">
        <v>1500</v>
      </c>
      <c r="J543" s="480">
        <v>45772</v>
      </c>
      <c r="K543" s="480">
        <v>45793</v>
      </c>
      <c r="L543" s="183"/>
      <c r="M543" s="172"/>
      <c r="N543" s="3"/>
      <c r="P543" s="170"/>
      <c r="Q543" s="3"/>
      <c r="R543" s="331"/>
      <c r="S543" s="359"/>
      <c r="T543" s="332"/>
      <c r="U543" s="3"/>
      <c r="V543" s="3"/>
      <c r="W543" s="3"/>
      <c r="X543" s="3"/>
      <c r="Y543" s="3"/>
      <c r="Z543" s="186"/>
      <c r="AA543" s="330"/>
      <c r="AB543" s="360"/>
      <c r="AC543" s="194"/>
      <c r="AD543" s="174"/>
      <c r="AE543" s="3"/>
    </row>
    <row r="544" spans="2:32" ht="17.25" customHeight="1">
      <c r="C544" s="3" t="s">
        <v>1532</v>
      </c>
      <c r="D544" s="3"/>
      <c r="E544" s="3"/>
      <c r="F544" s="545" t="s">
        <v>761</v>
      </c>
      <c r="G544" s="171" t="s">
        <v>633</v>
      </c>
      <c r="H544" s="180" t="s">
        <v>1501</v>
      </c>
      <c r="I544" s="3" t="s">
        <v>1502</v>
      </c>
      <c r="J544" s="182"/>
      <c r="K544" s="182">
        <v>45786</v>
      </c>
      <c r="L544" s="183"/>
      <c r="M544" s="172"/>
      <c r="N544" s="3"/>
      <c r="O544" s="389">
        <v>195433773</v>
      </c>
      <c r="P544" s="170"/>
      <c r="Q544" s="3"/>
      <c r="R544" s="331"/>
      <c r="S544" s="359"/>
      <c r="T544" s="332"/>
      <c r="U544" s="3"/>
      <c r="V544" s="3"/>
      <c r="W544" s="3"/>
      <c r="X544" s="3"/>
      <c r="Y544" s="3"/>
      <c r="Z544" s="186"/>
      <c r="AA544" s="330"/>
      <c r="AB544" s="360"/>
      <c r="AC544" s="394"/>
      <c r="AD544" s="174"/>
      <c r="AE544" s="3"/>
      <c r="AF544" s="395"/>
    </row>
    <row r="545" spans="3:32" ht="17.25" customHeight="1">
      <c r="C545" s="3"/>
      <c r="D545" s="3"/>
      <c r="E545" s="3"/>
      <c r="F545" s="411" t="s">
        <v>632</v>
      </c>
      <c r="G545" s="411" t="s">
        <v>633</v>
      </c>
      <c r="H545" s="412" t="s">
        <v>809</v>
      </c>
      <c r="I545" s="438" t="s">
        <v>1504</v>
      </c>
      <c r="J545" s="439">
        <v>45775</v>
      </c>
      <c r="K545" s="439">
        <v>45777</v>
      </c>
      <c r="L545" s="440"/>
      <c r="M545" s="441"/>
      <c r="N545" s="438"/>
      <c r="O545" s="465">
        <v>3000000</v>
      </c>
      <c r="P545" s="443">
        <v>0.88</v>
      </c>
      <c r="Q545" s="438"/>
      <c r="R545" s="444"/>
      <c r="S545" s="676">
        <v>2649900</v>
      </c>
      <c r="T545" s="446"/>
      <c r="U545" s="438"/>
      <c r="V545" s="438"/>
      <c r="W545" s="438"/>
      <c r="X545" s="438"/>
      <c r="Y545" s="438"/>
      <c r="Z545" s="447">
        <v>1.0038</v>
      </c>
      <c r="AA545" s="330"/>
      <c r="AB545" s="360"/>
      <c r="AC545" s="394"/>
      <c r="AD545" s="174"/>
      <c r="AE545" s="3"/>
      <c r="AF545" s="395"/>
    </row>
    <row r="546" spans="3:32" ht="17.25" customHeight="1">
      <c r="C546" s="3"/>
      <c r="D546" s="3"/>
      <c r="E546" s="775" t="s">
        <v>1640</v>
      </c>
      <c r="F546" s="411" t="s">
        <v>304</v>
      </c>
      <c r="G546" s="411" t="s">
        <v>633</v>
      </c>
      <c r="H546" s="412" t="s">
        <v>642</v>
      </c>
      <c r="I546" s="438" t="s">
        <v>1505</v>
      </c>
      <c r="J546" s="439">
        <v>45775</v>
      </c>
      <c r="K546" s="439">
        <v>45785</v>
      </c>
      <c r="L546" s="440"/>
      <c r="M546" s="441"/>
      <c r="N546" s="438"/>
      <c r="O546" s="465">
        <v>24750000</v>
      </c>
      <c r="P546" s="443">
        <v>0.88</v>
      </c>
      <c r="Q546" s="438"/>
      <c r="R546" s="444"/>
      <c r="S546" s="676">
        <v>21855900</v>
      </c>
      <c r="T546" s="446"/>
      <c r="U546" s="438"/>
      <c r="V546" s="438"/>
      <c r="W546" s="438"/>
      <c r="X546" s="438"/>
      <c r="Y546" s="438"/>
      <c r="Z546" s="447">
        <v>1.0034890000000001</v>
      </c>
      <c r="AA546" s="541"/>
      <c r="AB546" s="542"/>
      <c r="AC546" s="631">
        <v>21837814</v>
      </c>
      <c r="AD546" s="630">
        <f>AC546-S546</f>
        <v>-18086</v>
      </c>
      <c r="AE546" s="3"/>
      <c r="AF546" s="395"/>
    </row>
    <row r="547" spans="3:32" ht="17.25" customHeight="1">
      <c r="C547" s="3"/>
      <c r="D547" s="3"/>
      <c r="E547" s="3"/>
      <c r="F547" s="171" t="s">
        <v>304</v>
      </c>
      <c r="G547" s="171" t="s">
        <v>633</v>
      </c>
      <c r="H547" s="180" t="s">
        <v>642</v>
      </c>
      <c r="I547" s="3" t="s">
        <v>1506</v>
      </c>
      <c r="J547" s="182">
        <v>45775</v>
      </c>
      <c r="K547" s="182">
        <v>45785</v>
      </c>
      <c r="L547" s="183"/>
      <c r="M547" s="172"/>
      <c r="N547" s="3"/>
      <c r="O547" s="396">
        <v>26400000</v>
      </c>
      <c r="P547" s="170">
        <v>0.88</v>
      </c>
      <c r="Q547" s="3"/>
      <c r="R547" s="331"/>
      <c r="S547" s="595">
        <v>23313070.000000004</v>
      </c>
      <c r="T547" s="332"/>
      <c r="U547" s="3"/>
      <c r="V547" s="3"/>
      <c r="W547" s="3"/>
      <c r="X547" s="3"/>
      <c r="Y547" s="3"/>
      <c r="Z547" s="186">
        <v>1.0034890000000001</v>
      </c>
      <c r="AA547" s="330"/>
      <c r="AB547" s="360"/>
      <c r="AC547" s="394"/>
      <c r="AD547" s="174"/>
      <c r="AE547" s="3"/>
      <c r="AF547" s="395"/>
    </row>
    <row r="548" spans="3:32" ht="17.25" customHeight="1">
      <c r="C548" s="3" t="s">
        <v>1419</v>
      </c>
      <c r="D548" s="3"/>
      <c r="E548" s="3"/>
      <c r="F548" s="543" t="s">
        <v>761</v>
      </c>
      <c r="G548" s="543" t="s">
        <v>633</v>
      </c>
      <c r="H548" s="544" t="s">
        <v>1546</v>
      </c>
      <c r="I548" s="745" t="s">
        <v>1508</v>
      </c>
      <c r="J548" s="182">
        <v>45775</v>
      </c>
      <c r="K548" s="182">
        <v>45790</v>
      </c>
      <c r="L548" s="183"/>
      <c r="M548" s="172"/>
      <c r="N548" s="3"/>
      <c r="O548" s="389"/>
      <c r="P548" s="170"/>
      <c r="Q548" s="3"/>
      <c r="R548" s="331"/>
      <c r="S548" s="359"/>
      <c r="T548" s="332"/>
      <c r="U548" s="3"/>
      <c r="V548" s="3"/>
      <c r="W548" s="3"/>
      <c r="X548" s="3"/>
      <c r="Y548" s="3"/>
      <c r="Z548" s="186"/>
      <c r="AA548" s="330"/>
      <c r="AB548" s="360"/>
      <c r="AC548" s="194"/>
      <c r="AD548" s="174"/>
      <c r="AE548" s="3"/>
    </row>
    <row r="549" spans="3:32" ht="17.25" customHeight="1">
      <c r="C549" s="3" t="s">
        <v>1422</v>
      </c>
      <c r="D549" s="3"/>
      <c r="E549" s="3"/>
      <c r="F549" s="543" t="s">
        <v>761</v>
      </c>
      <c r="G549" s="543" t="s">
        <v>633</v>
      </c>
      <c r="H549" s="544" t="s">
        <v>1507</v>
      </c>
      <c r="I549" s="745" t="s">
        <v>1509</v>
      </c>
      <c r="J549" s="182"/>
      <c r="K549" s="182">
        <v>45790</v>
      </c>
      <c r="L549" s="183"/>
      <c r="M549" s="172"/>
      <c r="N549" s="3"/>
      <c r="O549" s="389"/>
      <c r="P549" s="170"/>
      <c r="Q549" s="3"/>
      <c r="R549" s="331"/>
      <c r="S549" s="359"/>
      <c r="T549" s="332"/>
      <c r="U549" s="3"/>
      <c r="V549" s="3"/>
      <c r="W549" s="3"/>
      <c r="X549" s="3"/>
      <c r="Y549" s="3"/>
      <c r="Z549" s="186"/>
      <c r="AA549" s="330"/>
      <c r="AB549" s="360"/>
      <c r="AC549" s="194"/>
      <c r="AD549" s="174"/>
      <c r="AE549" s="3"/>
    </row>
    <row r="550" spans="3:32" ht="17.25" customHeight="1">
      <c r="C550" s="3"/>
      <c r="D550" s="3"/>
      <c r="E550" s="3"/>
      <c r="F550" s="171" t="s">
        <v>661</v>
      </c>
      <c r="G550" s="171" t="s">
        <v>633</v>
      </c>
      <c r="H550" s="180" t="s">
        <v>707</v>
      </c>
      <c r="I550" s="3" t="s">
        <v>1547</v>
      </c>
      <c r="J550" s="182">
        <v>45777</v>
      </c>
      <c r="K550" s="182">
        <v>45784</v>
      </c>
      <c r="L550" s="183"/>
      <c r="M550" s="172"/>
      <c r="N550" s="3"/>
      <c r="O550" s="389">
        <v>4375153</v>
      </c>
      <c r="P550" s="170">
        <v>0.88</v>
      </c>
      <c r="Q550" s="3"/>
      <c r="R550" s="331"/>
      <c r="S550" s="393">
        <f t="shared" ref="S550:S553" si="70">CEILING(Z550*P550*O550,100)</f>
        <v>3859000</v>
      </c>
      <c r="T550" s="332"/>
      <c r="U550" s="3"/>
      <c r="V550" s="3"/>
      <c r="W550" s="3"/>
      <c r="X550" s="3"/>
      <c r="Y550" s="3"/>
      <c r="Z550" s="186">
        <v>1.0023</v>
      </c>
      <c r="AA550" s="330"/>
      <c r="AB550" s="360"/>
      <c r="AC550" s="394"/>
      <c r="AD550" s="174"/>
      <c r="AE550" s="3"/>
      <c r="AF550" s="395"/>
    </row>
    <row r="551" spans="3:32" ht="17.25" customHeight="1">
      <c r="C551" s="3"/>
      <c r="D551" s="3"/>
      <c r="E551" s="3"/>
      <c r="F551" s="171" t="s">
        <v>661</v>
      </c>
      <c r="G551" s="171" t="s">
        <v>121</v>
      </c>
      <c r="H551" s="180" t="s">
        <v>707</v>
      </c>
      <c r="I551" s="3" t="s">
        <v>1510</v>
      </c>
      <c r="J551" s="182">
        <v>45777</v>
      </c>
      <c r="K551" s="182">
        <v>45784</v>
      </c>
      <c r="L551" s="183"/>
      <c r="M551" s="172"/>
      <c r="N551" s="3"/>
      <c r="O551" s="389">
        <v>4375153</v>
      </c>
      <c r="P551" s="170">
        <v>0.88</v>
      </c>
      <c r="Q551" s="3"/>
      <c r="R551" s="331"/>
      <c r="S551" s="393">
        <f t="shared" si="70"/>
        <v>3854700</v>
      </c>
      <c r="T551" s="332"/>
      <c r="U551" s="3"/>
      <c r="V551" s="3"/>
      <c r="W551" s="3"/>
      <c r="X551" s="3"/>
      <c r="Y551" s="3"/>
      <c r="Z551" s="186">
        <v>1.0011699999999999</v>
      </c>
      <c r="AA551" s="330"/>
      <c r="AB551" s="360"/>
      <c r="AC551" s="394"/>
      <c r="AD551" s="174"/>
      <c r="AE551" s="3"/>
      <c r="AF551" s="395"/>
    </row>
    <row r="552" spans="3:32" ht="17.25" customHeight="1">
      <c r="C552" s="3"/>
      <c r="D552" s="3"/>
      <c r="E552" s="3"/>
      <c r="F552" s="171" t="s">
        <v>632</v>
      </c>
      <c r="G552" s="171" t="s">
        <v>633</v>
      </c>
      <c r="H552" s="180" t="s">
        <v>648</v>
      </c>
      <c r="I552" s="3" t="s">
        <v>1514</v>
      </c>
      <c r="J552" s="182">
        <v>45776</v>
      </c>
      <c r="K552" s="182">
        <v>45778</v>
      </c>
      <c r="L552" s="183"/>
      <c r="M552" s="172"/>
      <c r="N552" s="3"/>
      <c r="O552" s="389">
        <v>15000000</v>
      </c>
      <c r="P552" s="170">
        <v>0.88</v>
      </c>
      <c r="Q552" s="3"/>
      <c r="R552" s="331"/>
      <c r="S552" s="393">
        <f t="shared" si="70"/>
        <v>13247200</v>
      </c>
      <c r="T552" s="332"/>
      <c r="U552" s="3"/>
      <c r="V552" s="3"/>
      <c r="W552" s="3"/>
      <c r="X552" s="3"/>
      <c r="Y552" s="3"/>
      <c r="Z552" s="186">
        <v>1.0035700000000001</v>
      </c>
      <c r="AA552" s="330"/>
      <c r="AB552" s="360"/>
      <c r="AC552" s="394"/>
      <c r="AD552" s="174"/>
      <c r="AE552" s="3"/>
      <c r="AF552" s="395"/>
    </row>
    <row r="553" spans="3:32" ht="17.25" customHeight="1">
      <c r="C553" s="3"/>
      <c r="D553" s="3"/>
      <c r="E553" s="3"/>
      <c r="F553" s="171" t="s">
        <v>632</v>
      </c>
      <c r="G553" s="171" t="s">
        <v>633</v>
      </c>
      <c r="H553" s="180" t="s">
        <v>813</v>
      </c>
      <c r="I553" s="3" t="s">
        <v>1515</v>
      </c>
      <c r="J553" s="182">
        <v>45776</v>
      </c>
      <c r="K553" s="182">
        <v>45779</v>
      </c>
      <c r="L553" s="183"/>
      <c r="M553" s="172"/>
      <c r="N553" s="3"/>
      <c r="O553" s="389">
        <v>262733862</v>
      </c>
      <c r="P553" s="170">
        <v>0.88</v>
      </c>
      <c r="Q553" s="3"/>
      <c r="R553" s="331"/>
      <c r="S553" s="393">
        <f t="shared" si="70"/>
        <v>231464800</v>
      </c>
      <c r="T553" s="332"/>
      <c r="U553" s="3"/>
      <c r="V553" s="3"/>
      <c r="W553" s="3"/>
      <c r="X553" s="3"/>
      <c r="Y553" s="3"/>
      <c r="Z553" s="186">
        <v>1.00112</v>
      </c>
      <c r="AA553" s="330"/>
      <c r="AB553" s="360"/>
      <c r="AC553" s="394"/>
      <c r="AD553" s="174"/>
      <c r="AE553" s="3"/>
      <c r="AF553" s="395"/>
    </row>
    <row r="554" spans="3:32" ht="17.25" customHeight="1">
      <c r="C554" s="3"/>
      <c r="D554" s="3"/>
      <c r="E554" s="3"/>
      <c r="F554" s="171" t="s">
        <v>632</v>
      </c>
      <c r="G554" s="171" t="s">
        <v>633</v>
      </c>
      <c r="H554" s="180" t="s">
        <v>650</v>
      </c>
      <c r="I554" s="3" t="s">
        <v>1516</v>
      </c>
      <c r="J554" s="182">
        <v>45777</v>
      </c>
      <c r="K554" s="182">
        <v>45785</v>
      </c>
      <c r="L554" s="183"/>
      <c r="M554" s="172"/>
      <c r="N554" s="3"/>
      <c r="O554" s="389">
        <v>14000000</v>
      </c>
      <c r="P554" s="170"/>
      <c r="Q554" s="3"/>
      <c r="R554" s="331"/>
      <c r="S554" s="704" t="s">
        <v>651</v>
      </c>
      <c r="T554" s="332"/>
      <c r="U554" s="3"/>
      <c r="V554" s="3"/>
      <c r="W554" s="3"/>
      <c r="X554" s="3"/>
      <c r="Y554" s="3"/>
      <c r="Z554" s="186"/>
      <c r="AA554" s="330"/>
      <c r="AB554" s="360"/>
      <c r="AC554" s="394"/>
      <c r="AD554" s="174"/>
      <c r="AE554" s="3"/>
      <c r="AF554" s="395"/>
    </row>
    <row r="555" spans="3:32" ht="17.25" customHeight="1">
      <c r="C555" s="3"/>
      <c r="D555" s="3"/>
      <c r="E555" s="3"/>
      <c r="F555" s="171" t="s">
        <v>632</v>
      </c>
      <c r="G555" s="171" t="s">
        <v>633</v>
      </c>
      <c r="H555" s="180" t="s">
        <v>670</v>
      </c>
      <c r="I555" s="3" t="s">
        <v>1517</v>
      </c>
      <c r="J555" s="182">
        <v>45776</v>
      </c>
      <c r="K555" s="182">
        <v>45784</v>
      </c>
      <c r="L555" s="183"/>
      <c r="M555" s="172"/>
      <c r="N555" s="3"/>
      <c r="O555" s="396">
        <v>56032584</v>
      </c>
      <c r="P555" s="170">
        <v>0.88</v>
      </c>
      <c r="Q555" s="3"/>
      <c r="R555" s="331"/>
      <c r="S555" s="595">
        <v>49461500.000000007</v>
      </c>
      <c r="T555" s="332"/>
      <c r="U555" s="3"/>
      <c r="V555" s="3"/>
      <c r="W555" s="3"/>
      <c r="X555" s="3"/>
      <c r="Y555" s="3"/>
      <c r="Z555" s="186">
        <v>1.0031000000000001</v>
      </c>
      <c r="AA555" s="330"/>
      <c r="AB555" s="360"/>
      <c r="AC555" s="394"/>
      <c r="AD555" s="174"/>
      <c r="AE555" s="3"/>
      <c r="AF555" s="395"/>
    </row>
    <row r="556" spans="3:32" ht="17.25" customHeight="1">
      <c r="C556" s="3"/>
      <c r="D556" s="3"/>
      <c r="E556" s="3"/>
      <c r="F556" s="411" t="s">
        <v>632</v>
      </c>
      <c r="G556" s="411" t="s">
        <v>633</v>
      </c>
      <c r="H556" s="412" t="s">
        <v>1048</v>
      </c>
      <c r="I556" s="438" t="s">
        <v>1518</v>
      </c>
      <c r="J556" s="439">
        <v>45777</v>
      </c>
      <c r="K556" s="439">
        <v>45779</v>
      </c>
      <c r="L556" s="440"/>
      <c r="M556" s="441"/>
      <c r="N556" s="438"/>
      <c r="O556" s="465">
        <v>8000000</v>
      </c>
      <c r="P556" s="443">
        <v>0.88</v>
      </c>
      <c r="Q556" s="438"/>
      <c r="R556" s="444"/>
      <c r="S556" s="676">
        <v>7067500.0000000009</v>
      </c>
      <c r="T556" s="446"/>
      <c r="U556" s="438"/>
      <c r="V556" s="438"/>
      <c r="W556" s="438"/>
      <c r="X556" s="438"/>
      <c r="Y556" s="438"/>
      <c r="Z556" s="447">
        <v>1.003987</v>
      </c>
      <c r="AA556" s="541" t="s">
        <v>1639</v>
      </c>
      <c r="AB556" s="542"/>
      <c r="AC556" s="773">
        <v>7072430</v>
      </c>
      <c r="AD556" s="774">
        <f>AC556-S556</f>
        <v>4929.9999999990687</v>
      </c>
      <c r="AE556" s="3"/>
      <c r="AF556" s="395"/>
    </row>
    <row r="557" spans="3:32" ht="17.25" customHeight="1">
      <c r="C557" s="3"/>
      <c r="D557" s="3"/>
      <c r="E557" s="3"/>
      <c r="F557" s="171" t="s">
        <v>918</v>
      </c>
      <c r="G557" s="545" t="s">
        <v>633</v>
      </c>
      <c r="H557" s="546" t="s">
        <v>1519</v>
      </c>
      <c r="I557" s="735" t="s">
        <v>1520</v>
      </c>
      <c r="J557" s="182">
        <v>45777</v>
      </c>
      <c r="K557" s="182">
        <v>45785</v>
      </c>
      <c r="L557" s="183"/>
      <c r="M557" s="172"/>
      <c r="N557" s="3"/>
      <c r="O557" s="389">
        <v>26001000</v>
      </c>
      <c r="P557" s="170">
        <v>0.88</v>
      </c>
      <c r="Q557" s="3"/>
      <c r="R557" s="331"/>
      <c r="S557" s="393">
        <f t="shared" ref="S557:S568" si="71">CEILING(Z557*P557*O557,100)</f>
        <v>22968100</v>
      </c>
      <c r="T557" s="332"/>
      <c r="U557" s="3"/>
      <c r="V557" s="3"/>
      <c r="W557" s="3"/>
      <c r="X557" s="3"/>
      <c r="Y557" s="3"/>
      <c r="Z557" s="186">
        <v>1.0038100000000001</v>
      </c>
      <c r="AA557" s="330"/>
      <c r="AB557" s="360"/>
      <c r="AC557" s="394"/>
      <c r="AD557" s="174"/>
      <c r="AE557" s="3"/>
      <c r="AF557" s="395"/>
    </row>
    <row r="558" spans="3:32" ht="17.25" customHeight="1">
      <c r="C558" s="3"/>
      <c r="D558" s="3"/>
      <c r="E558" s="3"/>
      <c r="F558" s="171" t="s">
        <v>918</v>
      </c>
      <c r="G558" s="545" t="s">
        <v>121</v>
      </c>
      <c r="H558" s="546" t="s">
        <v>1519</v>
      </c>
      <c r="I558" s="735" t="s">
        <v>1520</v>
      </c>
      <c r="J558" s="182">
        <v>45777</v>
      </c>
      <c r="K558" s="182">
        <v>45785</v>
      </c>
      <c r="L558" s="183"/>
      <c r="M558" s="172"/>
      <c r="N558" s="3"/>
      <c r="O558" s="389">
        <v>26001000</v>
      </c>
      <c r="P558" s="170">
        <v>0.88</v>
      </c>
      <c r="Q558" s="3"/>
      <c r="R558" s="331"/>
      <c r="S558" s="393">
        <f t="shared" si="71"/>
        <v>22970200</v>
      </c>
      <c r="T558" s="332"/>
      <c r="U558" s="3"/>
      <c r="V558" s="3"/>
      <c r="W558" s="3"/>
      <c r="X558" s="3"/>
      <c r="Y558" s="3"/>
      <c r="Z558" s="186">
        <v>1.0039</v>
      </c>
      <c r="AA558" s="330"/>
      <c r="AB558" s="360"/>
      <c r="AC558" s="394"/>
      <c r="AD558" s="174"/>
      <c r="AE558" s="3"/>
      <c r="AF558" s="395"/>
    </row>
    <row r="559" spans="3:32" ht="17.25" customHeight="1">
      <c r="C559" s="3"/>
      <c r="D559" s="3"/>
      <c r="E559" s="3"/>
      <c r="F559" s="411" t="s">
        <v>304</v>
      </c>
      <c r="G559" s="411" t="s">
        <v>633</v>
      </c>
      <c r="H559" s="412" t="s">
        <v>642</v>
      </c>
      <c r="I559" s="438" t="s">
        <v>1521</v>
      </c>
      <c r="J559" s="439">
        <v>45778</v>
      </c>
      <c r="K559" s="439">
        <v>45790</v>
      </c>
      <c r="L559" s="440"/>
      <c r="M559" s="441"/>
      <c r="N559" s="438"/>
      <c r="O559" s="465">
        <v>9600000</v>
      </c>
      <c r="P559" s="443">
        <v>0.88</v>
      </c>
      <c r="Q559" s="438"/>
      <c r="R559" s="444"/>
      <c r="S559" s="676">
        <f>7707900*1.1</f>
        <v>8478690</v>
      </c>
      <c r="T559" s="446"/>
      <c r="U559" s="438"/>
      <c r="V559" s="438"/>
      <c r="W559" s="438"/>
      <c r="X559" s="438"/>
      <c r="Y559" s="438"/>
      <c r="Z559" s="447">
        <v>1.00363</v>
      </c>
      <c r="AA559" s="541"/>
      <c r="AB559" s="542"/>
      <c r="AC559" s="631">
        <v>8491821</v>
      </c>
      <c r="AD559" s="630">
        <f>AC559-S559</f>
        <v>13131</v>
      </c>
      <c r="AE559" s="3"/>
    </row>
    <row r="560" spans="3:32" ht="17.25" customHeight="1">
      <c r="C560" s="3"/>
      <c r="D560" s="3"/>
      <c r="E560" s="775" t="s">
        <v>1640</v>
      </c>
      <c r="F560" s="776" t="s">
        <v>304</v>
      </c>
      <c r="G560" s="411" t="s">
        <v>633</v>
      </c>
      <c r="H560" s="412" t="s">
        <v>642</v>
      </c>
      <c r="I560" s="438" t="s">
        <v>1522</v>
      </c>
      <c r="J560" s="439">
        <v>45778</v>
      </c>
      <c r="K560" s="439">
        <v>45790</v>
      </c>
      <c r="L560" s="440"/>
      <c r="M560" s="441"/>
      <c r="N560" s="438"/>
      <c r="O560" s="465">
        <v>41800000</v>
      </c>
      <c r="P560" s="443">
        <v>0.88</v>
      </c>
      <c r="Q560" s="438"/>
      <c r="R560" s="444"/>
      <c r="S560" s="676">
        <v>36909400</v>
      </c>
      <c r="T560" s="446"/>
      <c r="U560" s="438"/>
      <c r="V560" s="438"/>
      <c r="W560" s="438"/>
      <c r="X560" s="438"/>
      <c r="Y560" s="438"/>
      <c r="Z560" s="447">
        <v>1.0034099999999999</v>
      </c>
      <c r="AA560" s="541"/>
      <c r="AB560" s="542"/>
      <c r="AC560" s="631">
        <v>36839223</v>
      </c>
      <c r="AD560" s="630">
        <f>AC560-S560</f>
        <v>-70177</v>
      </c>
      <c r="AE560" s="3"/>
    </row>
    <row r="561" spans="2:32" ht="17.25" customHeight="1">
      <c r="C561" s="3"/>
      <c r="D561" s="3"/>
      <c r="E561" s="3"/>
      <c r="F561" s="411" t="s">
        <v>304</v>
      </c>
      <c r="G561" s="411" t="s">
        <v>633</v>
      </c>
      <c r="H561" s="412" t="s">
        <v>642</v>
      </c>
      <c r="I561" s="438" t="s">
        <v>1523</v>
      </c>
      <c r="J561" s="439">
        <v>45778</v>
      </c>
      <c r="K561" s="439">
        <v>45790</v>
      </c>
      <c r="L561" s="440"/>
      <c r="M561" s="441"/>
      <c r="N561" s="438"/>
      <c r="O561" s="465">
        <v>1200000</v>
      </c>
      <c r="P561" s="443">
        <v>0.88</v>
      </c>
      <c r="Q561" s="438"/>
      <c r="R561" s="444"/>
      <c r="S561" s="676">
        <v>1059850</v>
      </c>
      <c r="T561" s="446"/>
      <c r="U561" s="438"/>
      <c r="V561" s="438"/>
      <c r="W561" s="438"/>
      <c r="X561" s="438"/>
      <c r="Y561" s="438"/>
      <c r="Z561" s="447">
        <v>1.0036119999999999</v>
      </c>
      <c r="AA561" s="541"/>
      <c r="AB561" s="542"/>
      <c r="AC561" s="628">
        <v>1093937</v>
      </c>
      <c r="AD561" s="630">
        <f>AC561-S561</f>
        <v>34087</v>
      </c>
      <c r="AE561" s="3"/>
    </row>
    <row r="562" spans="2:32" ht="17.25" customHeight="1">
      <c r="C562" s="3"/>
      <c r="D562" s="3"/>
      <c r="E562" s="3"/>
      <c r="F562" s="411" t="s">
        <v>304</v>
      </c>
      <c r="G562" s="411" t="s">
        <v>633</v>
      </c>
      <c r="H562" s="412" t="s">
        <v>642</v>
      </c>
      <c r="I562" s="438" t="s">
        <v>1524</v>
      </c>
      <c r="J562" s="439">
        <v>45778</v>
      </c>
      <c r="K562" s="439">
        <v>45790</v>
      </c>
      <c r="L562" s="440"/>
      <c r="M562" s="441"/>
      <c r="N562" s="438"/>
      <c r="O562" s="465">
        <v>16500000</v>
      </c>
      <c r="P562" s="443">
        <v>0.88</v>
      </c>
      <c r="Q562" s="438"/>
      <c r="R562" s="444"/>
      <c r="S562" s="676">
        <v>14572470.000000002</v>
      </c>
      <c r="T562" s="446"/>
      <c r="U562" s="438"/>
      <c r="V562" s="438"/>
      <c r="W562" s="438"/>
      <c r="X562" s="438"/>
      <c r="Y562" s="438"/>
      <c r="Z562" s="447">
        <v>1.0036119999999999</v>
      </c>
      <c r="AA562" s="541"/>
      <c r="AB562" s="542"/>
      <c r="AC562" s="631">
        <v>14559616</v>
      </c>
      <c r="AD562" s="630">
        <f>AC562-S562</f>
        <v>-12854.000000001863</v>
      </c>
      <c r="AE562" s="3"/>
    </row>
    <row r="563" spans="2:32" ht="17.25" customHeight="1">
      <c r="C563" s="3"/>
      <c r="D563" s="3"/>
      <c r="E563" s="3"/>
      <c r="F563" s="411" t="s">
        <v>304</v>
      </c>
      <c r="G563" s="411" t="s">
        <v>121</v>
      </c>
      <c r="H563" s="412" t="s">
        <v>1182</v>
      </c>
      <c r="I563" s="438" t="s">
        <v>1525</v>
      </c>
      <c r="J563" s="439">
        <v>45778</v>
      </c>
      <c r="K563" s="439">
        <v>45785</v>
      </c>
      <c r="L563" s="440"/>
      <c r="M563" s="441"/>
      <c r="N563" s="438"/>
      <c r="O563" s="442">
        <v>18000000</v>
      </c>
      <c r="P563" s="443">
        <v>0.88</v>
      </c>
      <c r="Q563" s="438"/>
      <c r="R563" s="444"/>
      <c r="S563" s="470">
        <f t="shared" si="71"/>
        <v>15841800</v>
      </c>
      <c r="T563" s="446"/>
      <c r="U563" s="438"/>
      <c r="V563" s="438"/>
      <c r="W563" s="438"/>
      <c r="X563" s="438"/>
      <c r="Y563" s="438"/>
      <c r="Z563" s="447">
        <v>1.0001119999999999</v>
      </c>
      <c r="AA563" s="330"/>
      <c r="AB563" s="360"/>
      <c r="AC563" s="394"/>
      <c r="AD563" s="174"/>
      <c r="AE563" s="3"/>
      <c r="AF563" s="395"/>
    </row>
    <row r="564" spans="2:32" ht="17.25" customHeight="1">
      <c r="C564" s="3"/>
      <c r="D564" s="3"/>
      <c r="E564" s="3"/>
      <c r="F564" s="411" t="s">
        <v>632</v>
      </c>
      <c r="G564" s="411" t="s">
        <v>633</v>
      </c>
      <c r="H564" s="412" t="s">
        <v>648</v>
      </c>
      <c r="I564" s="438" t="s">
        <v>1526</v>
      </c>
      <c r="J564" s="439">
        <v>45778</v>
      </c>
      <c r="K564" s="439">
        <v>45784</v>
      </c>
      <c r="L564" s="440"/>
      <c r="M564" s="441"/>
      <c r="N564" s="438"/>
      <c r="O564" s="465">
        <v>11400000</v>
      </c>
      <c r="P564" s="443">
        <v>0.88</v>
      </c>
      <c r="Q564" s="438"/>
      <c r="R564" s="444"/>
      <c r="S564" s="676">
        <v>10066100</v>
      </c>
      <c r="T564" s="446"/>
      <c r="U564" s="438"/>
      <c r="V564" s="438"/>
      <c r="W564" s="438"/>
      <c r="X564" s="438"/>
      <c r="Y564" s="438"/>
      <c r="Z564" s="447">
        <v>1.0034099999999999</v>
      </c>
      <c r="AA564" s="330"/>
      <c r="AB564" s="360"/>
      <c r="AC564" s="394"/>
      <c r="AD564" s="174"/>
      <c r="AE564" s="3"/>
      <c r="AF564" s="395"/>
    </row>
    <row r="565" spans="2:32" ht="17.25" customHeight="1">
      <c r="C565" s="3"/>
      <c r="D565" s="3"/>
      <c r="E565" s="3"/>
      <c r="F565" s="171" t="s">
        <v>632</v>
      </c>
      <c r="G565" s="171" t="s">
        <v>633</v>
      </c>
      <c r="H565" s="180" t="s">
        <v>813</v>
      </c>
      <c r="I565" s="3" t="s">
        <v>1527</v>
      </c>
      <c r="J565" s="182">
        <v>45784</v>
      </c>
      <c r="K565" s="182">
        <v>45786</v>
      </c>
      <c r="L565" s="183"/>
      <c r="M565" s="172"/>
      <c r="N565" s="3"/>
      <c r="O565" s="389">
        <v>12010767</v>
      </c>
      <c r="P565" s="170">
        <v>0.88</v>
      </c>
      <c r="Q565" s="3"/>
      <c r="R565" s="331"/>
      <c r="S565" s="393">
        <f t="shared" si="71"/>
        <v>10581400</v>
      </c>
      <c r="T565" s="332"/>
      <c r="U565" s="3"/>
      <c r="V565" s="3"/>
      <c r="W565" s="3"/>
      <c r="X565" s="3"/>
      <c r="Y565" s="3"/>
      <c r="Z565" s="186">
        <v>1.00112</v>
      </c>
      <c r="AA565" s="330"/>
      <c r="AB565" s="360"/>
      <c r="AC565" s="394"/>
      <c r="AD565" s="174"/>
      <c r="AE565" s="3"/>
      <c r="AF565" s="395"/>
    </row>
    <row r="566" spans="2:32" ht="17.25" customHeight="1">
      <c r="C566" s="3"/>
      <c r="D566" s="3"/>
      <c r="E566" s="3"/>
      <c r="F566" s="411" t="s">
        <v>661</v>
      </c>
      <c r="G566" s="411" t="s">
        <v>633</v>
      </c>
      <c r="H566" s="412" t="s">
        <v>710</v>
      </c>
      <c r="I566" s="438" t="s">
        <v>1528</v>
      </c>
      <c r="J566" s="439">
        <v>45779</v>
      </c>
      <c r="K566" s="439">
        <v>45789</v>
      </c>
      <c r="L566" s="440"/>
      <c r="M566" s="441"/>
      <c r="N566" s="438"/>
      <c r="O566" s="442">
        <v>86040096</v>
      </c>
      <c r="P566" s="443">
        <v>0.88</v>
      </c>
      <c r="Q566" s="438"/>
      <c r="R566" s="444"/>
      <c r="S566" s="470">
        <f t="shared" si="71"/>
        <v>75959100</v>
      </c>
      <c r="T566" s="446"/>
      <c r="U566" s="438"/>
      <c r="V566" s="438"/>
      <c r="W566" s="438"/>
      <c r="X566" s="438"/>
      <c r="Y566" s="438"/>
      <c r="Z566" s="447">
        <v>1.00322</v>
      </c>
      <c r="AA566" s="541"/>
      <c r="AB566" s="542"/>
      <c r="AC566" s="628">
        <v>75481883</v>
      </c>
      <c r="AD566" s="630">
        <f>AC566-S566</f>
        <v>-477217</v>
      </c>
      <c r="AE566" s="3"/>
      <c r="AF566" s="395"/>
    </row>
    <row r="567" spans="2:32" ht="17.25" customHeight="1">
      <c r="C567" s="413"/>
      <c r="D567" s="413"/>
      <c r="E567" s="413"/>
      <c r="F567" s="634" t="s">
        <v>632</v>
      </c>
      <c r="G567" s="634" t="s">
        <v>633</v>
      </c>
      <c r="H567" s="778" t="s">
        <v>809</v>
      </c>
      <c r="I567" s="779" t="s">
        <v>1529</v>
      </c>
      <c r="J567" s="719">
        <v>45779</v>
      </c>
      <c r="K567" s="719">
        <v>45789</v>
      </c>
      <c r="L567" s="720"/>
      <c r="M567" s="721"/>
      <c r="N567" s="779"/>
      <c r="O567" s="465">
        <v>9000000</v>
      </c>
      <c r="P567" s="633">
        <v>0.88</v>
      </c>
      <c r="Q567" s="779"/>
      <c r="R567" s="722"/>
      <c r="S567" s="676">
        <f t="shared" si="71"/>
        <v>7947900</v>
      </c>
      <c r="T567" s="723"/>
      <c r="U567" s="779"/>
      <c r="V567" s="779"/>
      <c r="W567" s="779"/>
      <c r="X567" s="779"/>
      <c r="Y567" s="779"/>
      <c r="Z567" s="724">
        <v>1.0035210000000001</v>
      </c>
      <c r="AA567" s="541"/>
      <c r="AB567" s="542"/>
      <c r="AC567" s="629">
        <v>7951238</v>
      </c>
      <c r="AD567" s="630">
        <f>AC567-S567</f>
        <v>3338</v>
      </c>
      <c r="AE567" s="3"/>
      <c r="AF567" s="395"/>
    </row>
    <row r="568" spans="2:32" ht="17.25" customHeight="1">
      <c r="C568" s="413" t="s">
        <v>676</v>
      </c>
      <c r="D568" s="413"/>
      <c r="E568" s="413"/>
      <c r="F568" s="692" t="s">
        <v>761</v>
      </c>
      <c r="G568" s="692" t="s">
        <v>633</v>
      </c>
      <c r="H568" s="740" t="s">
        <v>1557</v>
      </c>
      <c r="I568" s="746" t="s">
        <v>1558</v>
      </c>
      <c r="J568" s="655">
        <v>45784</v>
      </c>
      <c r="K568" s="655">
        <v>45790</v>
      </c>
      <c r="L568" s="711"/>
      <c r="M568" s="712"/>
      <c r="N568" s="413"/>
      <c r="O568" s="396">
        <v>69083400</v>
      </c>
      <c r="P568" s="713">
        <v>0.88</v>
      </c>
      <c r="Q568" s="413"/>
      <c r="R568" s="714"/>
      <c r="S568" s="595">
        <f t="shared" si="71"/>
        <v>60033500</v>
      </c>
      <c r="T568" s="715"/>
      <c r="U568" s="413"/>
      <c r="V568" s="413"/>
      <c r="W568" s="413"/>
      <c r="X568" s="413"/>
      <c r="Y568" s="413"/>
      <c r="Z568" s="716">
        <v>0.98750000000000004</v>
      </c>
      <c r="AA568" s="330"/>
      <c r="AB568" s="360"/>
      <c r="AC568" s="394"/>
      <c r="AD568" s="174"/>
      <c r="AE568" s="3"/>
      <c r="AF568" s="395"/>
    </row>
    <row r="569" spans="2:32" ht="17.25" customHeight="1">
      <c r="B569" s="730" t="s">
        <v>1533</v>
      </c>
      <c r="C569" s="413" t="s">
        <v>1422</v>
      </c>
      <c r="D569" s="413"/>
      <c r="E569" s="413"/>
      <c r="F569" s="692" t="s">
        <v>761</v>
      </c>
      <c r="G569" s="692" t="s">
        <v>633</v>
      </c>
      <c r="H569" s="740" t="s">
        <v>1530</v>
      </c>
      <c r="I569" s="741" t="s">
        <v>1531</v>
      </c>
      <c r="J569" s="655">
        <v>45779</v>
      </c>
      <c r="K569" s="655">
        <v>45786</v>
      </c>
      <c r="L569" s="711"/>
      <c r="M569" s="712"/>
      <c r="N569" s="413"/>
      <c r="O569" s="396">
        <v>213730000</v>
      </c>
      <c r="P569" s="713">
        <v>0.86745000000000005</v>
      </c>
      <c r="Q569" s="413"/>
      <c r="R569" s="714"/>
      <c r="S569" s="742"/>
      <c r="T569" s="715"/>
      <c r="U569" s="413"/>
      <c r="V569" s="413"/>
      <c r="W569" s="413"/>
      <c r="X569" s="413"/>
      <c r="Y569" s="413"/>
      <c r="Z569" s="716"/>
      <c r="AA569" s="330"/>
      <c r="AB569" s="360"/>
      <c r="AC569" s="194"/>
      <c r="AD569" s="174"/>
      <c r="AE569" s="3"/>
    </row>
    <row r="570" spans="2:32" ht="17.25" customHeight="1">
      <c r="B570" s="730" t="s">
        <v>1533</v>
      </c>
      <c r="C570" s="413" t="s">
        <v>1422</v>
      </c>
      <c r="D570" s="413"/>
      <c r="E570" s="413"/>
      <c r="F570" s="692" t="s">
        <v>761</v>
      </c>
      <c r="G570" s="692" t="s">
        <v>121</v>
      </c>
      <c r="H570" s="740" t="s">
        <v>1530</v>
      </c>
      <c r="I570" s="741" t="s">
        <v>1531</v>
      </c>
      <c r="J570" s="655"/>
      <c r="K570" s="655">
        <v>45786</v>
      </c>
      <c r="L570" s="711"/>
      <c r="M570" s="712"/>
      <c r="N570" s="413"/>
      <c r="O570" s="396">
        <v>213730000</v>
      </c>
      <c r="P570" s="713">
        <v>0.86745000000000005</v>
      </c>
      <c r="Q570" s="413"/>
      <c r="R570" s="714"/>
      <c r="S570" s="734"/>
      <c r="T570" s="715"/>
      <c r="U570" s="413"/>
      <c r="V570" s="413"/>
      <c r="W570" s="413"/>
      <c r="X570" s="413"/>
      <c r="Y570" s="413"/>
      <c r="Z570" s="716"/>
      <c r="AA570" s="330"/>
      <c r="AB570" s="360"/>
      <c r="AC570" s="194"/>
      <c r="AD570" s="174"/>
      <c r="AE570" s="3"/>
    </row>
    <row r="571" spans="2:32" ht="17.25" customHeight="1">
      <c r="B571" s="2" t="s">
        <v>1602</v>
      </c>
      <c r="C571" s="413" t="s">
        <v>944</v>
      </c>
      <c r="D571" s="413"/>
      <c r="E571" s="413"/>
      <c r="F571" s="692" t="s">
        <v>761</v>
      </c>
      <c r="G571" s="692" t="s">
        <v>633</v>
      </c>
      <c r="H571" s="740" t="s">
        <v>1556</v>
      </c>
      <c r="I571" s="747" t="s">
        <v>1603</v>
      </c>
      <c r="J571" s="655"/>
      <c r="K571" s="655">
        <v>45797</v>
      </c>
      <c r="L571" s="711"/>
      <c r="M571" s="712"/>
      <c r="N571" s="413"/>
      <c r="O571" s="396">
        <v>368500000</v>
      </c>
      <c r="P571" s="713">
        <v>0.87744999999999995</v>
      </c>
      <c r="Q571" s="413"/>
      <c r="R571" s="714"/>
      <c r="S571" s="595">
        <f t="shared" ref="S571:S575" si="72">CEILING(Z571*P571*O571,100)</f>
        <v>324029100</v>
      </c>
      <c r="T571" s="715"/>
      <c r="U571" s="413"/>
      <c r="V571" s="413"/>
      <c r="W571" s="413"/>
      <c r="X571" s="413"/>
      <c r="Y571" s="413"/>
      <c r="Z571" s="716">
        <v>1.00213</v>
      </c>
      <c r="AA571" s="330"/>
      <c r="AB571" s="360"/>
      <c r="AC571" s="194"/>
      <c r="AD571" s="174"/>
      <c r="AE571" s="3"/>
    </row>
    <row r="572" spans="2:32" ht="17.25" customHeight="1">
      <c r="B572" s="743"/>
      <c r="C572" s="547" t="s">
        <v>944</v>
      </c>
      <c r="D572" s="547"/>
      <c r="E572" s="547"/>
      <c r="F572" s="545" t="s">
        <v>761</v>
      </c>
      <c r="G572" s="545" t="s">
        <v>633</v>
      </c>
      <c r="H572" s="180" t="s">
        <v>1492</v>
      </c>
      <c r="I572" s="3" t="s">
        <v>1493</v>
      </c>
      <c r="J572" s="182"/>
      <c r="K572" s="182">
        <v>45797</v>
      </c>
      <c r="L572" s="183"/>
      <c r="M572" s="172"/>
      <c r="N572" s="3"/>
      <c r="O572" s="389">
        <v>235817318</v>
      </c>
      <c r="P572" s="768">
        <v>0.87744999999999995</v>
      </c>
      <c r="Q572" s="3"/>
      <c r="R572" s="331"/>
      <c r="S572" s="393">
        <f t="shared" si="72"/>
        <v>207563500</v>
      </c>
      <c r="T572" s="332"/>
      <c r="U572" s="3"/>
      <c r="V572" s="3"/>
      <c r="W572" s="3"/>
      <c r="X572" s="3"/>
      <c r="Y572" s="3"/>
      <c r="Z572" s="186">
        <v>1.00312</v>
      </c>
      <c r="AA572" s="330"/>
      <c r="AB572" s="360"/>
      <c r="AC572" s="394"/>
      <c r="AD572" s="174"/>
      <c r="AE572" s="3"/>
      <c r="AF572" s="395"/>
    </row>
    <row r="573" spans="2:32" ht="17.25" customHeight="1">
      <c r="B573" s="743"/>
      <c r="C573" s="547" t="s">
        <v>944</v>
      </c>
      <c r="D573" s="547"/>
      <c r="E573" s="547"/>
      <c r="F573" s="545" t="s">
        <v>761</v>
      </c>
      <c r="G573" s="545" t="s">
        <v>633</v>
      </c>
      <c r="H573" s="180" t="s">
        <v>1494</v>
      </c>
      <c r="I573" s="3" t="s">
        <v>1495</v>
      </c>
      <c r="J573" s="182"/>
      <c r="K573" s="182">
        <v>45797</v>
      </c>
      <c r="L573" s="183"/>
      <c r="M573" s="172"/>
      <c r="N573" s="3"/>
      <c r="O573" s="389">
        <v>177967605</v>
      </c>
      <c r="P573" s="768">
        <v>0.87744999999999995</v>
      </c>
      <c r="Q573" s="3"/>
      <c r="R573" s="331"/>
      <c r="S573" s="393">
        <f t="shared" si="72"/>
        <v>156356000</v>
      </c>
      <c r="T573" s="332"/>
      <c r="U573" s="3"/>
      <c r="V573" s="3"/>
      <c r="W573" s="3"/>
      <c r="X573" s="3"/>
      <c r="Y573" s="3"/>
      <c r="Z573" s="186">
        <v>1.0012700000000001</v>
      </c>
      <c r="AA573" s="330"/>
      <c r="AB573" s="360"/>
      <c r="AC573" s="394"/>
      <c r="AD573" s="174"/>
      <c r="AE573" s="3"/>
      <c r="AF573" s="395"/>
    </row>
    <row r="574" spans="2:32" ht="17.25" customHeight="1">
      <c r="B574" s="743"/>
      <c r="C574" s="547" t="s">
        <v>944</v>
      </c>
      <c r="D574" s="547"/>
      <c r="E574" s="547"/>
      <c r="F574" s="545" t="s">
        <v>761</v>
      </c>
      <c r="G574" s="545" t="s">
        <v>633</v>
      </c>
      <c r="H574" s="180" t="s">
        <v>1501</v>
      </c>
      <c r="I574" s="3" t="s">
        <v>1502</v>
      </c>
      <c r="J574" s="182"/>
      <c r="K574" s="182">
        <v>45797</v>
      </c>
      <c r="L574" s="183"/>
      <c r="M574" s="172"/>
      <c r="N574" s="3"/>
      <c r="O574" s="389">
        <v>195433773</v>
      </c>
      <c r="P574" s="768">
        <v>0.87744999999999995</v>
      </c>
      <c r="Q574" s="3"/>
      <c r="R574" s="331"/>
      <c r="S574" s="393">
        <f t="shared" si="72"/>
        <v>171260500</v>
      </c>
      <c r="T574" s="332"/>
      <c r="U574" s="3"/>
      <c r="V574" s="3"/>
      <c r="W574" s="3"/>
      <c r="X574" s="3"/>
      <c r="Y574" s="3"/>
      <c r="Z574" s="186">
        <v>0.99870000000000003</v>
      </c>
      <c r="AA574" s="330"/>
      <c r="AB574" s="360"/>
      <c r="AC574" s="394"/>
      <c r="AD574" s="174"/>
      <c r="AE574" s="3"/>
      <c r="AF574" s="395"/>
    </row>
    <row r="575" spans="2:32" ht="17.25" customHeight="1">
      <c r="B575" s="743"/>
      <c r="C575" s="547" t="s">
        <v>944</v>
      </c>
      <c r="D575" s="547"/>
      <c r="E575" s="547"/>
      <c r="F575" s="545" t="s">
        <v>761</v>
      </c>
      <c r="G575" s="545" t="s">
        <v>633</v>
      </c>
      <c r="H575" s="180" t="s">
        <v>1546</v>
      </c>
      <c r="I575" s="767" t="s">
        <v>1626</v>
      </c>
      <c r="J575" s="182">
        <v>45793</v>
      </c>
      <c r="K575" s="182">
        <v>45797</v>
      </c>
      <c r="L575" s="183"/>
      <c r="M575" s="172"/>
      <c r="N575" s="3"/>
      <c r="O575" s="389">
        <v>548883000</v>
      </c>
      <c r="P575" s="768">
        <v>0.87744999999999995</v>
      </c>
      <c r="Q575" s="3"/>
      <c r="R575" s="331"/>
      <c r="S575" s="393">
        <f t="shared" si="72"/>
        <v>482860000</v>
      </c>
      <c r="T575" s="332"/>
      <c r="U575" s="3"/>
      <c r="V575" s="3"/>
      <c r="W575" s="3"/>
      <c r="X575" s="3"/>
      <c r="Y575" s="3"/>
      <c r="Z575" s="186">
        <v>1.00258</v>
      </c>
      <c r="AA575" s="330"/>
      <c r="AB575" s="360"/>
      <c r="AC575" s="394"/>
      <c r="AD575" s="174"/>
      <c r="AE575" s="3"/>
      <c r="AF575" s="395"/>
    </row>
    <row r="576" spans="2:32" ht="17.25" customHeight="1">
      <c r="C576" s="3"/>
      <c r="D576" s="3"/>
      <c r="E576" s="3"/>
      <c r="F576" s="411" t="s">
        <v>304</v>
      </c>
      <c r="G576" s="411" t="s">
        <v>633</v>
      </c>
      <c r="H576" s="412" t="s">
        <v>642</v>
      </c>
      <c r="I576" s="438" t="s">
        <v>1534</v>
      </c>
      <c r="J576" s="439">
        <v>45784</v>
      </c>
      <c r="K576" s="439">
        <v>45796</v>
      </c>
      <c r="L576" s="440"/>
      <c r="M576" s="441"/>
      <c r="N576" s="438"/>
      <c r="O576" s="442">
        <v>3200000</v>
      </c>
      <c r="P576" s="443">
        <v>0.88</v>
      </c>
      <c r="Q576" s="438"/>
      <c r="R576" s="444"/>
      <c r="S576" s="470">
        <f t="shared" ref="S576:S586" si="73">CEILING(Z576*P576*O576,100)</f>
        <v>2860500</v>
      </c>
      <c r="T576" s="446"/>
      <c r="U576" s="438"/>
      <c r="V576" s="438"/>
      <c r="W576" s="438"/>
      <c r="X576" s="438"/>
      <c r="Y576" s="438"/>
      <c r="Z576" s="447">
        <v>1.0158</v>
      </c>
      <c r="AA576" s="541"/>
      <c r="AB576" s="542"/>
      <c r="AC576" s="628">
        <v>2717977</v>
      </c>
      <c r="AD576" s="630">
        <f>AC576-S576</f>
        <v>-142523</v>
      </c>
      <c r="AE576" s="3"/>
      <c r="AF576" s="395"/>
    </row>
    <row r="577" spans="2:32" ht="17.25" customHeight="1">
      <c r="C577" s="3"/>
      <c r="D577" s="3"/>
      <c r="E577" s="3"/>
      <c r="F577" s="411" t="s">
        <v>632</v>
      </c>
      <c r="G577" s="411" t="s">
        <v>633</v>
      </c>
      <c r="H577" s="412" t="s">
        <v>932</v>
      </c>
      <c r="I577" s="438" t="s">
        <v>1535</v>
      </c>
      <c r="J577" s="439">
        <v>45785</v>
      </c>
      <c r="K577" s="439">
        <v>45789</v>
      </c>
      <c r="L577" s="440"/>
      <c r="M577" s="441"/>
      <c r="N577" s="438"/>
      <c r="O577" s="465">
        <v>150183000</v>
      </c>
      <c r="P577" s="443">
        <v>0.88</v>
      </c>
      <c r="Q577" s="438"/>
      <c r="R577" s="444"/>
      <c r="S577" s="676">
        <v>132174900.00000001</v>
      </c>
      <c r="T577" s="446"/>
      <c r="U577" s="438"/>
      <c r="V577" s="438"/>
      <c r="W577" s="438"/>
      <c r="X577" s="438"/>
      <c r="Y577" s="438"/>
      <c r="Z577" s="447">
        <v>1.0001100000000001</v>
      </c>
      <c r="AA577" s="541"/>
      <c r="AB577" s="542"/>
      <c r="AC577" s="631">
        <v>131693395</v>
      </c>
      <c r="AD577" s="630">
        <f>AC577-S577</f>
        <v>-481505.0000000149</v>
      </c>
      <c r="AE577" s="3"/>
      <c r="AF577" s="395"/>
    </row>
    <row r="578" spans="2:32" ht="17.25" customHeight="1">
      <c r="C578" s="3"/>
      <c r="D578" s="3"/>
      <c r="E578" s="3"/>
      <c r="F578" s="171" t="s">
        <v>632</v>
      </c>
      <c r="G578" s="171" t="s">
        <v>121</v>
      </c>
      <c r="H578" s="180" t="s">
        <v>717</v>
      </c>
      <c r="I578" s="3" t="s">
        <v>1536</v>
      </c>
      <c r="J578" s="182">
        <v>45785</v>
      </c>
      <c r="K578" s="182">
        <v>45791</v>
      </c>
      <c r="L578" s="183"/>
      <c r="M578" s="172"/>
      <c r="N578" s="3"/>
      <c r="O578" s="396">
        <v>513392000</v>
      </c>
      <c r="P578" s="170">
        <v>0.87744999999999995</v>
      </c>
      <c r="Q578" s="3"/>
      <c r="R578" s="331"/>
      <c r="S578" s="595">
        <f t="shared" si="73"/>
        <v>450971400</v>
      </c>
      <c r="T578" s="332"/>
      <c r="U578" s="3"/>
      <c r="V578" s="3"/>
      <c r="W578" s="3"/>
      <c r="X578" s="3"/>
      <c r="Y578" s="3"/>
      <c r="Z578" s="186">
        <v>1.0011000000000001</v>
      </c>
      <c r="AA578" s="330"/>
      <c r="AB578" s="360"/>
      <c r="AC578" s="394"/>
      <c r="AD578" s="174"/>
      <c r="AE578" s="3"/>
      <c r="AF578" s="395"/>
    </row>
    <row r="579" spans="2:32" ht="17.25" customHeight="1">
      <c r="C579" s="3"/>
      <c r="D579" s="3"/>
      <c r="E579" s="3"/>
      <c r="F579" s="399" t="s">
        <v>632</v>
      </c>
      <c r="G579" s="399" t="s">
        <v>121</v>
      </c>
      <c r="H579" s="400" t="s">
        <v>991</v>
      </c>
      <c r="I579" s="401" t="s">
        <v>1537</v>
      </c>
      <c r="J579" s="402">
        <v>45785</v>
      </c>
      <c r="K579" s="402">
        <v>45793</v>
      </c>
      <c r="L579" s="403"/>
      <c r="M579" s="404"/>
      <c r="N579" s="401"/>
      <c r="O579" s="405">
        <v>12800000</v>
      </c>
      <c r="P579" s="406">
        <v>0.88</v>
      </c>
      <c r="Q579" s="401"/>
      <c r="R579" s="407"/>
      <c r="S579" s="454">
        <f t="shared" si="73"/>
        <v>11286600</v>
      </c>
      <c r="T579" s="409"/>
      <c r="U579" s="401"/>
      <c r="V579" s="401"/>
      <c r="W579" s="401"/>
      <c r="X579" s="401"/>
      <c r="Y579" s="401"/>
      <c r="Z579" s="410">
        <v>1.002</v>
      </c>
      <c r="AA579" s="330"/>
      <c r="AB579" s="360"/>
      <c r="AC579" s="394"/>
      <c r="AD579" s="174"/>
      <c r="AE579" s="3"/>
      <c r="AF579" s="395"/>
    </row>
    <row r="580" spans="2:32" ht="17.25" customHeight="1">
      <c r="C580" s="3"/>
      <c r="D580" s="3"/>
      <c r="E580" s="3"/>
      <c r="F580" s="411" t="s">
        <v>1539</v>
      </c>
      <c r="G580" s="411" t="s">
        <v>633</v>
      </c>
      <c r="H580" s="412" t="s">
        <v>1031</v>
      </c>
      <c r="I580" s="438" t="s">
        <v>1538</v>
      </c>
      <c r="J580" s="439">
        <v>45786</v>
      </c>
      <c r="K580" s="439">
        <v>45792</v>
      </c>
      <c r="L580" s="440"/>
      <c r="M580" s="441"/>
      <c r="N580" s="438"/>
      <c r="O580" s="465">
        <v>3520000</v>
      </c>
      <c r="P580" s="443">
        <v>0.88</v>
      </c>
      <c r="Q580" s="438"/>
      <c r="R580" s="444"/>
      <c r="S580" s="470">
        <f t="shared" si="73"/>
        <v>3283500</v>
      </c>
      <c r="T580" s="446"/>
      <c r="U580" s="438"/>
      <c r="V580" s="438"/>
      <c r="W580" s="438"/>
      <c r="X580" s="438"/>
      <c r="Y580" s="438"/>
      <c r="Z580" s="447">
        <v>1.06</v>
      </c>
      <c r="AA580" s="541"/>
      <c r="AB580" s="542"/>
      <c r="AC580" s="628">
        <v>3116670</v>
      </c>
      <c r="AD580" s="630">
        <f>AC580-S580</f>
        <v>-166830</v>
      </c>
      <c r="AE580" s="3"/>
      <c r="AF580" s="395"/>
    </row>
    <row r="581" spans="2:32" ht="17.25" customHeight="1">
      <c r="C581" s="3"/>
      <c r="D581" s="3"/>
      <c r="E581" s="3"/>
      <c r="F581" s="411" t="s">
        <v>661</v>
      </c>
      <c r="G581" s="411" t="s">
        <v>633</v>
      </c>
      <c r="H581" s="412" t="s">
        <v>710</v>
      </c>
      <c r="I581" s="438" t="s">
        <v>1540</v>
      </c>
      <c r="J581" s="439">
        <v>45785</v>
      </c>
      <c r="K581" s="439">
        <v>45792</v>
      </c>
      <c r="L581" s="440"/>
      <c r="M581" s="441"/>
      <c r="N581" s="438"/>
      <c r="O581" s="442">
        <v>163942121</v>
      </c>
      <c r="P581" s="443">
        <v>0.88</v>
      </c>
      <c r="Q581" s="438"/>
      <c r="R581" s="444"/>
      <c r="S581" s="470">
        <f t="shared" si="73"/>
        <v>144429300</v>
      </c>
      <c r="T581" s="446"/>
      <c r="U581" s="438"/>
      <c r="V581" s="438"/>
      <c r="W581" s="438"/>
      <c r="X581" s="438"/>
      <c r="Y581" s="438"/>
      <c r="Z581" s="447">
        <v>1.0011099999999999</v>
      </c>
      <c r="AA581" s="541"/>
      <c r="AB581" s="542"/>
      <c r="AC581" s="628">
        <v>140968000</v>
      </c>
      <c r="AD581" s="630">
        <f>AC581-S581</f>
        <v>-3461300</v>
      </c>
      <c r="AE581" s="3"/>
      <c r="AF581" s="395"/>
    </row>
    <row r="582" spans="2:32" ht="17.25" customHeight="1">
      <c r="C582" s="3"/>
      <c r="D582" s="3"/>
      <c r="E582" s="3"/>
      <c r="F582" s="399" t="s">
        <v>632</v>
      </c>
      <c r="G582" s="399" t="s">
        <v>633</v>
      </c>
      <c r="H582" s="400" t="s">
        <v>636</v>
      </c>
      <c r="I582" s="401" t="s">
        <v>1618</v>
      </c>
      <c r="J582" s="402">
        <v>45785</v>
      </c>
      <c r="K582" s="402">
        <v>45792</v>
      </c>
      <c r="L582" s="403"/>
      <c r="M582" s="404"/>
      <c r="N582" s="401"/>
      <c r="O582" s="405">
        <v>8000000</v>
      </c>
      <c r="P582" s="406">
        <v>0.88</v>
      </c>
      <c r="Q582" s="401"/>
      <c r="R582" s="407"/>
      <c r="S582" s="454">
        <f t="shared" si="73"/>
        <v>7064800</v>
      </c>
      <c r="T582" s="409"/>
      <c r="U582" s="401"/>
      <c r="V582" s="401"/>
      <c r="W582" s="401"/>
      <c r="X582" s="401"/>
      <c r="Y582" s="401"/>
      <c r="Z582" s="410">
        <v>1.00352</v>
      </c>
      <c r="AA582" s="330"/>
      <c r="AB582" s="360"/>
      <c r="AC582" s="394"/>
      <c r="AD582" s="174"/>
      <c r="AE582" s="3"/>
      <c r="AF582" s="395"/>
    </row>
    <row r="583" spans="2:32" ht="17.25" customHeight="1">
      <c r="C583" s="3"/>
      <c r="D583" s="3"/>
      <c r="E583" s="3"/>
      <c r="F583" s="171" t="s">
        <v>632</v>
      </c>
      <c r="G583" s="171" t="s">
        <v>633</v>
      </c>
      <c r="H583" s="180" t="s">
        <v>636</v>
      </c>
      <c r="I583" s="3" t="s">
        <v>1541</v>
      </c>
      <c r="J583" s="182">
        <v>45785</v>
      </c>
      <c r="K583" s="182">
        <v>45792</v>
      </c>
      <c r="L583" s="183"/>
      <c r="M583" s="172"/>
      <c r="N583" s="3"/>
      <c r="O583" s="389">
        <v>3000000</v>
      </c>
      <c r="P583" s="170">
        <v>0.88</v>
      </c>
      <c r="Q583" s="3"/>
      <c r="R583" s="331"/>
      <c r="S583" s="393">
        <f t="shared" si="73"/>
        <v>2649600</v>
      </c>
      <c r="T583" s="332"/>
      <c r="U583" s="3"/>
      <c r="V583" s="3"/>
      <c r="W583" s="3"/>
      <c r="X583" s="3"/>
      <c r="Y583" s="3"/>
      <c r="Z583" s="186">
        <v>1.0036099999999999</v>
      </c>
      <c r="AA583" s="330"/>
      <c r="AB583" s="360"/>
      <c r="AC583" s="394"/>
      <c r="AD583" s="174"/>
      <c r="AE583" s="3"/>
      <c r="AF583" s="395"/>
    </row>
    <row r="584" spans="2:32" ht="17.25" customHeight="1">
      <c r="C584" s="3"/>
      <c r="D584" s="3"/>
      <c r="E584" s="3"/>
      <c r="F584" s="171" t="s">
        <v>1543</v>
      </c>
      <c r="G584" s="171" t="s">
        <v>633</v>
      </c>
      <c r="H584" s="180" t="s">
        <v>1488</v>
      </c>
      <c r="I584" s="3" t="s">
        <v>1542</v>
      </c>
      <c r="J584" s="182">
        <v>45785</v>
      </c>
      <c r="K584" s="182">
        <v>45789</v>
      </c>
      <c r="L584" s="183"/>
      <c r="M584" s="172"/>
      <c r="N584" s="3"/>
      <c r="O584" s="396">
        <v>24000000</v>
      </c>
      <c r="P584" s="170">
        <v>0.8</v>
      </c>
      <c r="Q584" s="3"/>
      <c r="R584" s="331"/>
      <c r="S584" s="595">
        <f t="shared" si="73"/>
        <v>19244200</v>
      </c>
      <c r="T584" s="332"/>
      <c r="U584" s="3"/>
      <c r="V584" s="3"/>
      <c r="W584" s="3"/>
      <c r="X584" s="3"/>
      <c r="Y584" s="3"/>
      <c r="Z584" s="186">
        <v>1.0023</v>
      </c>
      <c r="AA584" s="330"/>
      <c r="AB584" s="360"/>
      <c r="AC584" s="394"/>
      <c r="AD584" s="174"/>
      <c r="AE584" s="3"/>
      <c r="AF584" s="395"/>
    </row>
    <row r="585" spans="2:32" ht="17.25" customHeight="1">
      <c r="C585" s="3"/>
      <c r="D585" s="3"/>
      <c r="E585" s="3"/>
      <c r="F585" s="545" t="s">
        <v>918</v>
      </c>
      <c r="G585" s="545" t="s">
        <v>121</v>
      </c>
      <c r="H585" s="546" t="s">
        <v>1544</v>
      </c>
      <c r="I585" s="3" t="s">
        <v>1545</v>
      </c>
      <c r="J585" s="182"/>
      <c r="K585" s="182">
        <v>45791</v>
      </c>
      <c r="L585" s="183"/>
      <c r="M585" s="172"/>
      <c r="N585" s="3"/>
      <c r="O585" s="389">
        <v>38208460</v>
      </c>
      <c r="P585" s="170">
        <v>0.88</v>
      </c>
      <c r="Q585" s="3"/>
      <c r="R585" s="331"/>
      <c r="S585" s="393">
        <f t="shared" si="73"/>
        <v>33617100</v>
      </c>
      <c r="T585" s="332"/>
      <c r="U585" s="3"/>
      <c r="V585" s="3"/>
      <c r="W585" s="3"/>
      <c r="X585" s="3"/>
      <c r="Y585" s="3"/>
      <c r="Z585" s="186">
        <v>0.99980999999999998</v>
      </c>
      <c r="AA585" s="330"/>
      <c r="AB585" s="360"/>
      <c r="AC585" s="394"/>
      <c r="AD585" s="174"/>
      <c r="AE585" s="3"/>
      <c r="AF585" s="395"/>
    </row>
    <row r="586" spans="2:32" ht="17.25" customHeight="1">
      <c r="B586" s="743"/>
      <c r="C586" s="547"/>
      <c r="D586" s="547"/>
      <c r="E586" s="547"/>
      <c r="F586" s="545" t="s">
        <v>761</v>
      </c>
      <c r="G586" s="545" t="s">
        <v>633</v>
      </c>
      <c r="H586" s="180" t="s">
        <v>1548</v>
      </c>
      <c r="I586" s="3" t="s">
        <v>1549</v>
      </c>
      <c r="J586" s="182">
        <v>45793</v>
      </c>
      <c r="K586" s="182">
        <v>45797</v>
      </c>
      <c r="L586" s="183"/>
      <c r="M586" s="172"/>
      <c r="N586" s="3"/>
      <c r="O586" s="389">
        <v>101250000</v>
      </c>
      <c r="P586" s="170">
        <v>0.87744999999999995</v>
      </c>
      <c r="Q586" s="3"/>
      <c r="R586" s="331"/>
      <c r="S586" s="393">
        <f t="shared" si="73"/>
        <v>89095100</v>
      </c>
      <c r="T586" s="332"/>
      <c r="U586" s="3"/>
      <c r="V586" s="3"/>
      <c r="W586" s="3"/>
      <c r="X586" s="3"/>
      <c r="Y586" s="3"/>
      <c r="Z586" s="186">
        <v>1.00285</v>
      </c>
      <c r="AA586" s="330"/>
      <c r="AB586" s="360"/>
      <c r="AC586" s="394"/>
      <c r="AD586" s="174"/>
      <c r="AE586" s="3"/>
      <c r="AF586" s="395"/>
    </row>
    <row r="587" spans="2:32" ht="17.25" customHeight="1">
      <c r="C587" s="413" t="s">
        <v>1568</v>
      </c>
      <c r="D587" s="3"/>
      <c r="E587" s="3"/>
      <c r="F587" s="171" t="s">
        <v>918</v>
      </c>
      <c r="G587" s="171" t="s">
        <v>633</v>
      </c>
      <c r="H587" s="180" t="s">
        <v>1551</v>
      </c>
      <c r="I587" s="3" t="s">
        <v>1550</v>
      </c>
      <c r="J587" s="182"/>
      <c r="K587" s="655">
        <v>45811</v>
      </c>
      <c r="L587" s="183"/>
      <c r="M587" s="172"/>
      <c r="N587" s="3"/>
      <c r="O587" s="389" t="s">
        <v>1553</v>
      </c>
      <c r="P587" s="170">
        <v>0.86745000000000005</v>
      </c>
      <c r="Q587" s="3"/>
      <c r="R587" s="331"/>
      <c r="S587" s="359"/>
      <c r="T587" s="332"/>
      <c r="U587" s="3"/>
      <c r="V587" s="3"/>
      <c r="W587" s="3"/>
      <c r="X587" s="3"/>
      <c r="Y587" s="3"/>
      <c r="Z587" s="186"/>
      <c r="AA587" s="330"/>
      <c r="AB587" s="360"/>
      <c r="AC587" s="394"/>
      <c r="AD587" s="174"/>
      <c r="AE587" s="3"/>
      <c r="AF587" s="395"/>
    </row>
    <row r="588" spans="2:32" ht="17.25" customHeight="1">
      <c r="C588" s="535" t="s">
        <v>1552</v>
      </c>
      <c r="D588" s="3"/>
      <c r="E588" s="3"/>
      <c r="F588" s="171" t="s">
        <v>918</v>
      </c>
      <c r="G588" s="171" t="s">
        <v>121</v>
      </c>
      <c r="H588" s="180" t="s">
        <v>1551</v>
      </c>
      <c r="I588" s="3" t="s">
        <v>1550</v>
      </c>
      <c r="J588" s="182"/>
      <c r="K588" s="655">
        <v>45811</v>
      </c>
      <c r="L588" s="183"/>
      <c r="M588" s="172"/>
      <c r="N588" s="3"/>
      <c r="O588" s="389" t="s">
        <v>1553</v>
      </c>
      <c r="P588" s="170">
        <v>0.86745000000000005</v>
      </c>
      <c r="Q588" s="3"/>
      <c r="R588" s="331"/>
      <c r="S588" s="359"/>
      <c r="T588" s="332"/>
      <c r="U588" s="3"/>
      <c r="V588" s="3"/>
      <c r="W588" s="3"/>
      <c r="X588" s="3"/>
      <c r="Y588" s="3"/>
      <c r="Z588" s="186"/>
      <c r="AA588" s="330"/>
      <c r="AB588" s="360"/>
      <c r="AC588" s="394"/>
      <c r="AD588" s="174"/>
      <c r="AE588" s="3"/>
      <c r="AF588" s="395"/>
    </row>
    <row r="589" spans="2:32" s="650" customFormat="1" ht="17.25" customHeight="1">
      <c r="B589" s="730"/>
      <c r="C589" s="535" t="s">
        <v>676</v>
      </c>
      <c r="D589" s="535"/>
      <c r="E589" s="535"/>
      <c r="F589" s="709" t="s">
        <v>918</v>
      </c>
      <c r="G589" s="709" t="s">
        <v>121</v>
      </c>
      <c r="H589" s="710" t="s">
        <v>1554</v>
      </c>
      <c r="I589" s="535" t="s">
        <v>1555</v>
      </c>
      <c r="J589" s="655"/>
      <c r="K589" s="655">
        <v>45791</v>
      </c>
      <c r="L589" s="711"/>
      <c r="M589" s="712"/>
      <c r="N589" s="535"/>
      <c r="O589" s="396">
        <v>176435745</v>
      </c>
      <c r="P589" s="713">
        <v>0.87744999999999995</v>
      </c>
      <c r="Q589" s="535"/>
      <c r="R589" s="714"/>
      <c r="S589" s="393">
        <f t="shared" ref="S589" si="74">CEILING(Z589*P589*O589,100)</f>
        <v>0</v>
      </c>
      <c r="T589" s="715"/>
      <c r="U589" s="535"/>
      <c r="V589" s="535"/>
      <c r="W589" s="535"/>
      <c r="X589" s="535"/>
      <c r="Y589" s="535"/>
      <c r="Z589" s="716"/>
      <c r="AA589" s="457"/>
      <c r="AB589" s="731"/>
      <c r="AC589" s="732"/>
      <c r="AD589" s="733"/>
      <c r="AE589" s="535"/>
      <c r="AF589" s="649"/>
    </row>
    <row r="590" spans="2:32" ht="17.25" customHeight="1">
      <c r="C590" s="3"/>
      <c r="D590" s="3"/>
      <c r="E590" s="3"/>
      <c r="F590" s="171" t="s">
        <v>632</v>
      </c>
      <c r="G590" s="171" t="s">
        <v>633</v>
      </c>
      <c r="H590" s="180" t="s">
        <v>670</v>
      </c>
      <c r="I590" s="3" t="s">
        <v>1559</v>
      </c>
      <c r="J590" s="182">
        <v>45786</v>
      </c>
      <c r="K590" s="182">
        <v>45792</v>
      </c>
      <c r="L590" s="183"/>
      <c r="M590" s="172"/>
      <c r="N590" s="3"/>
      <c r="O590" s="396">
        <v>6600000</v>
      </c>
      <c r="P590" s="170">
        <v>0.88</v>
      </c>
      <c r="Q590" s="3"/>
      <c r="R590" s="331"/>
      <c r="S590" s="595">
        <v>5830000.0000000009</v>
      </c>
      <c r="T590" s="332"/>
      <c r="U590" s="3"/>
      <c r="V590" s="3"/>
      <c r="W590" s="3"/>
      <c r="X590" s="3"/>
      <c r="Y590" s="3"/>
      <c r="Z590" s="186">
        <v>1.0038</v>
      </c>
      <c r="AA590" s="330"/>
      <c r="AB590" s="360"/>
      <c r="AC590" s="394"/>
      <c r="AD590" s="174"/>
      <c r="AE590" s="3"/>
      <c r="AF590" s="395"/>
    </row>
    <row r="591" spans="2:32" ht="17.25" customHeight="1">
      <c r="C591" s="3"/>
      <c r="D591" s="3"/>
      <c r="E591" s="3"/>
      <c r="F591" s="171" t="s">
        <v>632</v>
      </c>
      <c r="G591" s="171" t="s">
        <v>121</v>
      </c>
      <c r="H591" s="180" t="s">
        <v>694</v>
      </c>
      <c r="I591" s="3" t="s">
        <v>1560</v>
      </c>
      <c r="J591" s="182">
        <v>45786</v>
      </c>
      <c r="K591" s="182">
        <v>45792</v>
      </c>
      <c r="L591" s="183"/>
      <c r="M591" s="172"/>
      <c r="N591" s="3"/>
      <c r="O591" s="396">
        <v>4400000</v>
      </c>
      <c r="P591" s="170">
        <v>0.88</v>
      </c>
      <c r="Q591" s="3"/>
      <c r="R591" s="331"/>
      <c r="S591" s="595">
        <v>3876840.0000000005</v>
      </c>
      <c r="T591" s="332"/>
      <c r="U591" s="3"/>
      <c r="V591" s="3"/>
      <c r="W591" s="3"/>
      <c r="X591" s="3"/>
      <c r="Y591" s="3"/>
      <c r="Z591" s="186">
        <v>1.0012399999999999</v>
      </c>
      <c r="AA591" s="330"/>
      <c r="AB591" s="360"/>
      <c r="AC591" s="394"/>
      <c r="AD591" s="174"/>
      <c r="AE591" s="3"/>
      <c r="AF591" s="395"/>
    </row>
    <row r="592" spans="2:32" ht="17.25" customHeight="1">
      <c r="C592" s="3"/>
      <c r="D592" s="3"/>
      <c r="E592" s="3"/>
      <c r="F592" s="411" t="s">
        <v>304</v>
      </c>
      <c r="G592" s="411" t="s">
        <v>633</v>
      </c>
      <c r="H592" s="412" t="s">
        <v>642</v>
      </c>
      <c r="I592" s="438" t="s">
        <v>1561</v>
      </c>
      <c r="J592" s="439">
        <v>45786</v>
      </c>
      <c r="K592" s="439">
        <v>45796</v>
      </c>
      <c r="L592" s="440"/>
      <c r="M592" s="441"/>
      <c r="N592" s="438"/>
      <c r="O592" s="465">
        <v>8000000</v>
      </c>
      <c r="P592" s="443">
        <v>0.88</v>
      </c>
      <c r="Q592" s="438"/>
      <c r="R592" s="444"/>
      <c r="S592" s="676">
        <v>7068160.0000000009</v>
      </c>
      <c r="T592" s="446"/>
      <c r="U592" s="438"/>
      <c r="V592" s="438"/>
      <c r="W592" s="438"/>
      <c r="X592" s="438"/>
      <c r="Y592" s="438"/>
      <c r="Z592" s="447">
        <v>1.004</v>
      </c>
      <c r="AA592" s="541"/>
      <c r="AB592" s="542"/>
      <c r="AC592" s="628">
        <v>7071409</v>
      </c>
      <c r="AD592" s="630">
        <f>AC592-S592</f>
        <v>3248.9999999990687</v>
      </c>
      <c r="AE592" s="3"/>
    </row>
    <row r="593" spans="2:32" ht="17.25" customHeight="1">
      <c r="C593" s="3"/>
      <c r="D593" s="3"/>
      <c r="E593" s="3"/>
      <c r="F593" s="411" t="s">
        <v>304</v>
      </c>
      <c r="G593" s="411" t="s">
        <v>633</v>
      </c>
      <c r="H593" s="412" t="s">
        <v>642</v>
      </c>
      <c r="I593" s="438" t="s">
        <v>1562</v>
      </c>
      <c r="J593" s="439">
        <v>45786</v>
      </c>
      <c r="K593" s="439">
        <v>45796</v>
      </c>
      <c r="L593" s="440"/>
      <c r="M593" s="441"/>
      <c r="N593" s="438"/>
      <c r="O593" s="465">
        <v>50600000</v>
      </c>
      <c r="P593" s="443">
        <v>0.88</v>
      </c>
      <c r="Q593" s="438"/>
      <c r="R593" s="444"/>
      <c r="S593" s="676">
        <v>44679360</v>
      </c>
      <c r="T593" s="446"/>
      <c r="U593" s="438"/>
      <c r="V593" s="438"/>
      <c r="W593" s="438"/>
      <c r="X593" s="438"/>
      <c r="Y593" s="438"/>
      <c r="Z593" s="447">
        <v>1.0034000000000001</v>
      </c>
      <c r="AA593" s="541"/>
      <c r="AB593" s="542"/>
      <c r="AC593" s="628">
        <v>44570580</v>
      </c>
      <c r="AD593" s="630">
        <f>AC593-S593</f>
        <v>-108780</v>
      </c>
      <c r="AE593" s="3"/>
    </row>
    <row r="594" spans="2:32" ht="17.25" customHeight="1">
      <c r="C594" s="3"/>
      <c r="D594" s="3"/>
      <c r="E594" s="3"/>
      <c r="F594" s="411" t="s">
        <v>304</v>
      </c>
      <c r="G594" s="411" t="s">
        <v>633</v>
      </c>
      <c r="H594" s="412" t="s">
        <v>642</v>
      </c>
      <c r="I594" s="438" t="s">
        <v>1563</v>
      </c>
      <c r="J594" s="439">
        <v>45786</v>
      </c>
      <c r="K594" s="439">
        <v>45796</v>
      </c>
      <c r="L594" s="440"/>
      <c r="M594" s="441"/>
      <c r="N594" s="438"/>
      <c r="O594" s="465">
        <v>9000000</v>
      </c>
      <c r="P594" s="443">
        <v>0.88</v>
      </c>
      <c r="Q594" s="438"/>
      <c r="R594" s="444"/>
      <c r="S594" s="676">
        <v>7950140.0000000009</v>
      </c>
      <c r="T594" s="446"/>
      <c r="U594" s="438"/>
      <c r="V594" s="438"/>
      <c r="W594" s="438"/>
      <c r="X594" s="438"/>
      <c r="Y594" s="438"/>
      <c r="Z594" s="447">
        <v>1.0038100000000001</v>
      </c>
      <c r="AA594" s="541"/>
      <c r="AB594" s="542"/>
      <c r="AC594" s="628">
        <v>7953512</v>
      </c>
      <c r="AD594" s="630">
        <f t="shared" ref="AD594" si="75">AC594-S594</f>
        <v>3371.9999999990687</v>
      </c>
      <c r="AE594" s="3"/>
      <c r="AF594" s="395"/>
    </row>
    <row r="595" spans="2:32" ht="17.25" customHeight="1">
      <c r="C595" s="3"/>
      <c r="D595" s="3"/>
      <c r="E595" s="3"/>
      <c r="F595" s="411" t="s">
        <v>304</v>
      </c>
      <c r="G595" s="411" t="s">
        <v>633</v>
      </c>
      <c r="H595" s="412" t="s">
        <v>642</v>
      </c>
      <c r="I595" s="438" t="s">
        <v>1564</v>
      </c>
      <c r="J595" s="439">
        <v>45786</v>
      </c>
      <c r="K595" s="439">
        <v>45796</v>
      </c>
      <c r="L595" s="440"/>
      <c r="M595" s="441"/>
      <c r="N595" s="438"/>
      <c r="O595" s="465">
        <v>13200000</v>
      </c>
      <c r="P595" s="443">
        <v>0.88</v>
      </c>
      <c r="Q595" s="438"/>
      <c r="R595" s="444"/>
      <c r="S595" s="676">
        <v>11655600.000000002</v>
      </c>
      <c r="T595" s="446"/>
      <c r="U595" s="438"/>
      <c r="V595" s="438"/>
      <c r="W595" s="438"/>
      <c r="X595" s="438"/>
      <c r="Y595" s="438"/>
      <c r="Z595" s="447">
        <v>1.0034270000000001</v>
      </c>
      <c r="AA595" s="541"/>
      <c r="AB595" s="542"/>
      <c r="AC595" s="631">
        <v>11647483</v>
      </c>
      <c r="AD595" s="630">
        <f>S595-AC595</f>
        <v>8117.0000000018626</v>
      </c>
      <c r="AE595" s="3"/>
      <c r="AF595" s="395"/>
    </row>
    <row r="596" spans="2:32" ht="17.25" customHeight="1">
      <c r="C596" s="3"/>
      <c r="D596" s="3"/>
      <c r="E596" s="3"/>
      <c r="F596" s="411" t="s">
        <v>632</v>
      </c>
      <c r="G596" s="411" t="s">
        <v>633</v>
      </c>
      <c r="H596" s="412" t="s">
        <v>640</v>
      </c>
      <c r="I596" s="438" t="s">
        <v>1565</v>
      </c>
      <c r="J596" s="439">
        <v>45789</v>
      </c>
      <c r="K596" s="439">
        <v>45791</v>
      </c>
      <c r="L596" s="440"/>
      <c r="M596" s="441"/>
      <c r="N596" s="438"/>
      <c r="O596" s="465">
        <v>41569197</v>
      </c>
      <c r="P596" s="443">
        <v>0.88</v>
      </c>
      <c r="Q596" s="438"/>
      <c r="R596" s="444"/>
      <c r="S596" s="676">
        <v>36701500</v>
      </c>
      <c r="T596" s="446"/>
      <c r="U596" s="438"/>
      <c r="V596" s="438"/>
      <c r="W596" s="438"/>
      <c r="X596" s="438"/>
      <c r="Y596" s="438"/>
      <c r="Z596" s="447">
        <v>1.0033000000000001</v>
      </c>
      <c r="AA596" s="330"/>
      <c r="AB596" s="360"/>
      <c r="AC596" s="394"/>
      <c r="AD596" s="174"/>
      <c r="AE596" s="3"/>
      <c r="AF596" s="395"/>
    </row>
    <row r="597" spans="2:32" ht="17.25" customHeight="1">
      <c r="C597" s="3"/>
      <c r="D597" s="3"/>
      <c r="E597" s="3"/>
      <c r="F597" s="171" t="s">
        <v>632</v>
      </c>
      <c r="G597" s="171" t="s">
        <v>633</v>
      </c>
      <c r="H597" s="180" t="s">
        <v>648</v>
      </c>
      <c r="I597" s="3" t="s">
        <v>1566</v>
      </c>
      <c r="J597" s="182">
        <v>45789</v>
      </c>
      <c r="K597" s="182">
        <v>45792</v>
      </c>
      <c r="L597" s="183"/>
      <c r="M597" s="172"/>
      <c r="N597" s="3"/>
      <c r="O597" s="389">
        <v>9000000</v>
      </c>
      <c r="P597" s="170">
        <v>0.88</v>
      </c>
      <c r="Q597" s="3"/>
      <c r="R597" s="331"/>
      <c r="S597" s="705">
        <v>7950030.0000000009</v>
      </c>
      <c r="T597" s="332"/>
      <c r="U597" s="3"/>
      <c r="V597" s="3"/>
      <c r="W597" s="3"/>
      <c r="X597" s="3"/>
      <c r="Y597" s="3"/>
      <c r="Z597" s="186">
        <v>1.0038</v>
      </c>
      <c r="AA597" s="330"/>
      <c r="AB597" s="360"/>
      <c r="AC597" s="394"/>
      <c r="AD597" s="174"/>
      <c r="AE597" s="3"/>
      <c r="AF597" s="395"/>
    </row>
    <row r="598" spans="2:32" ht="17.25" customHeight="1">
      <c r="C598" s="3"/>
      <c r="D598" s="3"/>
      <c r="E598" s="3"/>
      <c r="F598" s="780" t="s">
        <v>804</v>
      </c>
      <c r="G598" s="780" t="s">
        <v>633</v>
      </c>
      <c r="H598" s="781" t="s">
        <v>813</v>
      </c>
      <c r="I598" s="782" t="s">
        <v>1567</v>
      </c>
      <c r="J598" s="783">
        <v>45789</v>
      </c>
      <c r="K598" s="783">
        <v>45808</v>
      </c>
      <c r="L598" s="183"/>
      <c r="M598" s="172"/>
      <c r="N598" s="3"/>
      <c r="P598" s="170"/>
      <c r="Q598" s="3"/>
      <c r="R598" s="331"/>
      <c r="S598" s="359"/>
      <c r="T598" s="332"/>
      <c r="U598" s="3"/>
      <c r="V598" s="3"/>
      <c r="W598" s="3"/>
      <c r="X598" s="3"/>
      <c r="Y598" s="3"/>
      <c r="Z598" s="186"/>
      <c r="AA598" s="330"/>
      <c r="AB598" s="360"/>
      <c r="AC598" s="194"/>
      <c r="AD598" s="174"/>
      <c r="AE598" s="3"/>
    </row>
    <row r="599" spans="2:32" ht="17.25" customHeight="1">
      <c r="C599" s="3"/>
      <c r="D599" s="547"/>
      <c r="E599" s="547"/>
      <c r="F599" s="545" t="s">
        <v>761</v>
      </c>
      <c r="G599" s="545" t="s">
        <v>633</v>
      </c>
      <c r="H599" s="546" t="s">
        <v>1569</v>
      </c>
      <c r="I599" s="3" t="s">
        <v>1570</v>
      </c>
      <c r="J599" s="182">
        <v>45789</v>
      </c>
      <c r="K599" s="182">
        <v>45797</v>
      </c>
      <c r="L599" s="183"/>
      <c r="M599" s="172"/>
      <c r="N599" s="3"/>
      <c r="O599" s="396">
        <v>25960000</v>
      </c>
      <c r="P599" s="170">
        <v>0.88</v>
      </c>
      <c r="Q599" s="3"/>
      <c r="R599" s="331"/>
      <c r="S599" s="393">
        <f t="shared" ref="S599:S600" si="76">CEILING(Z599*P599*O599,100)</f>
        <v>22873400</v>
      </c>
      <c r="T599" s="332"/>
      <c r="U599" s="3"/>
      <c r="V599" s="3"/>
      <c r="W599" s="3"/>
      <c r="X599" s="3"/>
      <c r="Y599" s="3"/>
      <c r="Z599" s="186">
        <v>1.00125</v>
      </c>
      <c r="AA599" s="330"/>
      <c r="AB599" s="360"/>
      <c r="AC599" s="394"/>
      <c r="AD599" s="174"/>
      <c r="AE599" s="3"/>
      <c r="AF599" s="395"/>
    </row>
    <row r="600" spans="2:32" s="762" customFormat="1" ht="17.25" customHeight="1">
      <c r="B600" s="749"/>
      <c r="C600" s="168"/>
      <c r="D600" s="763"/>
      <c r="E600" s="763"/>
      <c r="F600" s="764" t="s">
        <v>761</v>
      </c>
      <c r="G600" s="764" t="s">
        <v>121</v>
      </c>
      <c r="H600" s="765" t="s">
        <v>1571</v>
      </c>
      <c r="I600" s="168" t="s">
        <v>1572</v>
      </c>
      <c r="J600" s="750">
        <v>45790</v>
      </c>
      <c r="K600" s="750">
        <v>45797</v>
      </c>
      <c r="L600" s="751"/>
      <c r="M600" s="752"/>
      <c r="N600" s="168"/>
      <c r="O600" s="389">
        <v>3600000</v>
      </c>
      <c r="P600" s="753">
        <v>0.88</v>
      </c>
      <c r="Q600" s="168"/>
      <c r="R600" s="754"/>
      <c r="S600" s="705">
        <f t="shared" si="76"/>
        <v>3180100</v>
      </c>
      <c r="T600" s="755"/>
      <c r="U600" s="168"/>
      <c r="V600" s="168"/>
      <c r="W600" s="168"/>
      <c r="X600" s="168"/>
      <c r="Y600" s="168"/>
      <c r="Z600" s="756">
        <v>1.0038</v>
      </c>
      <c r="AA600" s="757"/>
      <c r="AB600" s="758"/>
      <c r="AC600" s="759"/>
      <c r="AD600" s="760"/>
      <c r="AE600" s="168"/>
      <c r="AF600" s="761"/>
    </row>
    <row r="601" spans="2:32" ht="17.25" customHeight="1">
      <c r="C601" s="3"/>
      <c r="D601" s="3"/>
      <c r="F601" s="171" t="s">
        <v>661</v>
      </c>
      <c r="G601" s="171" t="s">
        <v>633</v>
      </c>
      <c r="H601" s="180" t="s">
        <v>710</v>
      </c>
      <c r="I601" s="3" t="s">
        <v>1573</v>
      </c>
      <c r="J601" s="182">
        <v>45790</v>
      </c>
      <c r="K601" s="182">
        <v>45797</v>
      </c>
      <c r="L601" s="183"/>
      <c r="M601" s="172"/>
      <c r="N601" s="3"/>
      <c r="O601" s="389">
        <v>8400000</v>
      </c>
      <c r="P601" s="170">
        <v>0.88</v>
      </c>
      <c r="Q601" s="3"/>
      <c r="R601" s="331"/>
      <c r="S601" s="393">
        <f t="shared" ref="S601:S612" si="77">CEILING(Z601*P601*O601,100)</f>
        <v>7420700</v>
      </c>
      <c r="T601" s="332"/>
      <c r="U601" s="3"/>
      <c r="V601" s="3"/>
      <c r="W601" s="3"/>
      <c r="X601" s="3"/>
      <c r="Y601" s="3"/>
      <c r="Z601" s="186">
        <v>1.00387</v>
      </c>
      <c r="AA601" s="330"/>
      <c r="AB601" s="360"/>
      <c r="AC601" s="394"/>
      <c r="AD601" s="174"/>
      <c r="AE601" s="3"/>
      <c r="AF601" s="395"/>
    </row>
    <row r="602" spans="2:32" ht="17.25" customHeight="1">
      <c r="C602" s="3"/>
      <c r="D602" s="3"/>
      <c r="F602" s="171" t="s">
        <v>661</v>
      </c>
      <c r="G602" s="171" t="s">
        <v>633</v>
      </c>
      <c r="H602" s="180" t="s">
        <v>710</v>
      </c>
      <c r="I602" s="3" t="s">
        <v>1574</v>
      </c>
      <c r="J602" s="182">
        <v>45790</v>
      </c>
      <c r="K602" s="182">
        <v>45797</v>
      </c>
      <c r="L602" s="183"/>
      <c r="M602" s="172"/>
      <c r="N602" s="3"/>
      <c r="O602" s="389">
        <v>12000000</v>
      </c>
      <c r="P602" s="170">
        <v>0.88</v>
      </c>
      <c r="Q602" s="3"/>
      <c r="R602" s="331"/>
      <c r="S602" s="393">
        <f t="shared" si="77"/>
        <v>10596100</v>
      </c>
      <c r="T602" s="332"/>
      <c r="U602" s="3"/>
      <c r="V602" s="3"/>
      <c r="W602" s="3"/>
      <c r="X602" s="3"/>
      <c r="Y602" s="3"/>
      <c r="Z602" s="186">
        <v>1.003412</v>
      </c>
      <c r="AA602" s="330"/>
      <c r="AB602" s="360"/>
      <c r="AC602" s="394"/>
      <c r="AD602" s="174"/>
      <c r="AE602" s="3"/>
      <c r="AF602" s="395"/>
    </row>
    <row r="603" spans="2:32" ht="17.25" customHeight="1">
      <c r="C603" s="3"/>
      <c r="D603" s="3"/>
      <c r="E603" s="3"/>
      <c r="F603" s="399" t="s">
        <v>632</v>
      </c>
      <c r="G603" s="399" t="s">
        <v>633</v>
      </c>
      <c r="H603" s="400" t="s">
        <v>733</v>
      </c>
      <c r="I603" s="401" t="s">
        <v>1575</v>
      </c>
      <c r="J603" s="402">
        <v>45791</v>
      </c>
      <c r="K603" s="402">
        <v>45796</v>
      </c>
      <c r="L603" s="403"/>
      <c r="M603" s="404"/>
      <c r="N603" s="401"/>
      <c r="O603" s="405">
        <v>9000000</v>
      </c>
      <c r="P603" s="406">
        <v>0.88</v>
      </c>
      <c r="Q603" s="401"/>
      <c r="R603" s="407"/>
      <c r="S603" s="454">
        <f t="shared" si="77"/>
        <v>7950700</v>
      </c>
      <c r="T603" s="409"/>
      <c r="U603" s="401"/>
      <c r="V603" s="401"/>
      <c r="W603" s="401"/>
      <c r="X603" s="401"/>
      <c r="Y603" s="401"/>
      <c r="Z603" s="410">
        <v>1.00387</v>
      </c>
      <c r="AA603" s="541"/>
      <c r="AB603" s="542"/>
      <c r="AC603" s="628">
        <v>7949024</v>
      </c>
      <c r="AD603" s="630">
        <f>AC603-S603</f>
        <v>-1676</v>
      </c>
      <c r="AE603" s="3"/>
      <c r="AF603" s="395"/>
    </row>
    <row r="604" spans="2:32" ht="17.25" customHeight="1">
      <c r="C604" s="3"/>
      <c r="D604" s="3"/>
      <c r="E604" s="3"/>
      <c r="F604" s="171" t="s">
        <v>304</v>
      </c>
      <c r="G604" s="171" t="s">
        <v>633</v>
      </c>
      <c r="H604" s="180" t="s">
        <v>642</v>
      </c>
      <c r="I604" s="3" t="s">
        <v>1576</v>
      </c>
      <c r="J604" s="182">
        <v>45791</v>
      </c>
      <c r="K604" s="182">
        <v>45799</v>
      </c>
      <c r="L604" s="183"/>
      <c r="M604" s="172"/>
      <c r="N604" s="3"/>
      <c r="O604" s="396">
        <v>5311350</v>
      </c>
      <c r="P604" s="170">
        <v>0.88</v>
      </c>
      <c r="Q604" s="3"/>
      <c r="R604" s="331"/>
      <c r="S604" s="595">
        <v>4705800</v>
      </c>
      <c r="T604" s="332"/>
      <c r="U604" s="3"/>
      <c r="V604" s="3"/>
      <c r="W604" s="3"/>
      <c r="X604" s="3"/>
      <c r="Y604" s="3"/>
      <c r="Z604" s="186">
        <v>1.0068699999999999</v>
      </c>
      <c r="AA604" s="330"/>
      <c r="AB604" s="360"/>
      <c r="AC604" s="394"/>
      <c r="AD604" s="174"/>
      <c r="AE604" s="3"/>
      <c r="AF604" s="395"/>
    </row>
    <row r="605" spans="2:32" ht="17.25" customHeight="1">
      <c r="C605" s="3"/>
      <c r="D605" s="3"/>
      <c r="E605" s="3"/>
      <c r="F605" s="411" t="s">
        <v>304</v>
      </c>
      <c r="G605" s="411" t="s">
        <v>633</v>
      </c>
      <c r="H605" s="412" t="s">
        <v>642</v>
      </c>
      <c r="I605" s="438" t="s">
        <v>1577</v>
      </c>
      <c r="J605" s="439">
        <v>45791</v>
      </c>
      <c r="K605" s="439">
        <v>45799</v>
      </c>
      <c r="L605" s="440"/>
      <c r="M605" s="441"/>
      <c r="N605" s="438"/>
      <c r="O605" s="465">
        <v>9900000</v>
      </c>
      <c r="P605" s="443">
        <v>0.88</v>
      </c>
      <c r="Q605" s="438"/>
      <c r="R605" s="444"/>
      <c r="S605" s="676">
        <v>8747750</v>
      </c>
      <c r="T605" s="446"/>
      <c r="U605" s="438"/>
      <c r="V605" s="438"/>
      <c r="W605" s="438"/>
      <c r="X605" s="438"/>
      <c r="Y605" s="438"/>
      <c r="Z605" s="447">
        <v>1.0041</v>
      </c>
      <c r="AA605" s="330"/>
      <c r="AB605" s="360"/>
      <c r="AC605" s="732"/>
      <c r="AD605" s="448"/>
      <c r="AE605" s="3"/>
      <c r="AF605" s="395"/>
    </row>
    <row r="606" spans="2:32" ht="17.25" customHeight="1">
      <c r="C606" s="3"/>
      <c r="D606" s="3"/>
      <c r="E606" s="3"/>
      <c r="F606" s="399" t="s">
        <v>304</v>
      </c>
      <c r="G606" s="399" t="s">
        <v>121</v>
      </c>
      <c r="H606" s="400" t="s">
        <v>665</v>
      </c>
      <c r="I606" s="401" t="s">
        <v>1579</v>
      </c>
      <c r="J606" s="402">
        <v>45790</v>
      </c>
      <c r="K606" s="402">
        <v>45796</v>
      </c>
      <c r="L606" s="403"/>
      <c r="M606" s="404"/>
      <c r="N606" s="401"/>
      <c r="O606" s="405">
        <v>8000000</v>
      </c>
      <c r="P606" s="406">
        <v>0.88</v>
      </c>
      <c r="Q606" s="401"/>
      <c r="R606" s="407"/>
      <c r="S606" s="454">
        <f t="shared" si="77"/>
        <v>7048500</v>
      </c>
      <c r="T606" s="409"/>
      <c r="U606" s="401"/>
      <c r="V606" s="401"/>
      <c r="W606" s="401"/>
      <c r="X606" s="401"/>
      <c r="Y606" s="401"/>
      <c r="Z606" s="410">
        <v>1.0012000000000001</v>
      </c>
      <c r="AA606" s="330"/>
      <c r="AB606" s="360"/>
      <c r="AC606" s="394"/>
      <c r="AD606" s="174"/>
      <c r="AE606" s="3"/>
      <c r="AF606" s="395"/>
    </row>
    <row r="607" spans="2:32" ht="17.25" customHeight="1">
      <c r="C607" s="770"/>
      <c r="D607" s="547"/>
      <c r="E607" s="547"/>
      <c r="F607" s="545" t="s">
        <v>761</v>
      </c>
      <c r="G607" s="545" t="s">
        <v>633</v>
      </c>
      <c r="H607" s="546" t="s">
        <v>1604</v>
      </c>
      <c r="I607" s="745" t="s">
        <v>1627</v>
      </c>
      <c r="J607" s="182">
        <v>45791</v>
      </c>
      <c r="K607" s="182">
        <v>45798</v>
      </c>
      <c r="L607" s="183"/>
      <c r="M607" s="172"/>
      <c r="N607" s="3"/>
      <c r="O607" s="389">
        <v>392136800</v>
      </c>
      <c r="P607" s="170">
        <v>0.86745000000000005</v>
      </c>
      <c r="Q607" s="3"/>
      <c r="R607" s="331"/>
      <c r="S607" s="393">
        <f t="shared" si="77"/>
        <v>341057100</v>
      </c>
      <c r="T607" s="332"/>
      <c r="U607" s="3"/>
      <c r="V607" s="3"/>
      <c r="W607" s="3"/>
      <c r="X607" s="3"/>
      <c r="Y607" s="3"/>
      <c r="Z607" s="186">
        <v>1.00264</v>
      </c>
      <c r="AA607" s="330"/>
      <c r="AB607" s="360"/>
      <c r="AC607" s="394"/>
      <c r="AD607" s="174"/>
      <c r="AE607" s="3"/>
      <c r="AF607" s="395"/>
    </row>
    <row r="608" spans="2:32" ht="17.25" customHeight="1">
      <c r="C608" s="626"/>
      <c r="D608" s="547"/>
      <c r="E608" s="547"/>
      <c r="F608" s="545" t="s">
        <v>761</v>
      </c>
      <c r="G608" s="545" t="s">
        <v>121</v>
      </c>
      <c r="H608" s="546" t="s">
        <v>1608</v>
      </c>
      <c r="I608" s="766" t="s">
        <v>1580</v>
      </c>
      <c r="J608" s="182">
        <v>45791</v>
      </c>
      <c r="K608" s="182">
        <v>45798</v>
      </c>
      <c r="L608" s="183"/>
      <c r="M608" s="172"/>
      <c r="N608" s="3"/>
      <c r="O608" s="389">
        <v>392136800</v>
      </c>
      <c r="P608" s="170">
        <v>0.86745000000000005</v>
      </c>
      <c r="Q608" s="3"/>
      <c r="R608" s="331"/>
      <c r="S608" s="393">
        <f t="shared" si="77"/>
        <v>339982200</v>
      </c>
      <c r="T608" s="332"/>
      <c r="U608" s="3"/>
      <c r="V608" s="3"/>
      <c r="W608" s="3"/>
      <c r="X608" s="3"/>
      <c r="Y608" s="3"/>
      <c r="Z608" s="186">
        <v>0.99948000000000004</v>
      </c>
      <c r="AA608" s="330"/>
      <c r="AB608" s="360"/>
      <c r="AC608" s="394"/>
      <c r="AD608" s="174"/>
      <c r="AE608" s="3"/>
      <c r="AF608" s="395"/>
    </row>
    <row r="609" spans="3:32" ht="17.25" customHeight="1">
      <c r="C609" s="3"/>
      <c r="D609" s="3"/>
      <c r="E609" s="3"/>
      <c r="F609" s="171" t="s">
        <v>304</v>
      </c>
      <c r="G609" s="171" t="s">
        <v>633</v>
      </c>
      <c r="H609" s="180" t="s">
        <v>642</v>
      </c>
      <c r="I609" s="3" t="s">
        <v>1591</v>
      </c>
      <c r="J609" s="182">
        <v>45791</v>
      </c>
      <c r="K609" s="182">
        <v>45799</v>
      </c>
      <c r="L609" s="183"/>
      <c r="M609" s="172"/>
      <c r="N609" s="3"/>
      <c r="O609" s="396">
        <v>9900000</v>
      </c>
      <c r="P609" s="170">
        <v>0.88</v>
      </c>
      <c r="Q609" s="3"/>
      <c r="R609" s="331"/>
      <c r="S609" s="595">
        <v>8747860</v>
      </c>
      <c r="T609" s="332"/>
      <c r="U609" s="3"/>
      <c r="V609" s="3"/>
      <c r="W609" s="3"/>
      <c r="X609" s="3"/>
      <c r="Y609" s="3"/>
      <c r="Z609" s="186">
        <v>1.0041199999999999</v>
      </c>
      <c r="AA609" s="330"/>
      <c r="AB609" s="360"/>
      <c r="AC609" s="394"/>
      <c r="AD609" s="174"/>
      <c r="AE609" s="3"/>
      <c r="AF609" s="395"/>
    </row>
    <row r="610" spans="3:32" ht="17.25" customHeight="1">
      <c r="C610" s="3"/>
      <c r="D610" s="3"/>
      <c r="E610" s="3"/>
      <c r="F610" s="399" t="s">
        <v>632</v>
      </c>
      <c r="G610" s="399" t="s">
        <v>121</v>
      </c>
      <c r="H610" s="400" t="s">
        <v>991</v>
      </c>
      <c r="I610" s="401" t="s">
        <v>1645</v>
      </c>
      <c r="J610" s="402">
        <v>45792</v>
      </c>
      <c r="K610" s="402">
        <v>45796</v>
      </c>
      <c r="L610" s="403"/>
      <c r="M610" s="404"/>
      <c r="N610" s="401"/>
      <c r="O610" s="405">
        <v>13160000</v>
      </c>
      <c r="P610" s="406">
        <v>0.88</v>
      </c>
      <c r="Q610" s="401"/>
      <c r="R610" s="407"/>
      <c r="S610" s="454">
        <f t="shared" si="77"/>
        <v>11594500</v>
      </c>
      <c r="T610" s="409"/>
      <c r="U610" s="401"/>
      <c r="V610" s="401"/>
      <c r="W610" s="401"/>
      <c r="X610" s="401"/>
      <c r="Y610" s="401"/>
      <c r="Z610" s="410">
        <v>1.00118</v>
      </c>
      <c r="AA610" s="330"/>
      <c r="AB610" s="360"/>
      <c r="AC610" s="394"/>
      <c r="AD610" s="174"/>
      <c r="AE610" s="3"/>
      <c r="AF610" s="395"/>
    </row>
    <row r="611" spans="3:32" ht="17.25" customHeight="1">
      <c r="C611" s="3"/>
      <c r="D611" s="3"/>
      <c r="E611" s="3"/>
      <c r="F611" s="171" t="s">
        <v>632</v>
      </c>
      <c r="G611" s="171" t="s">
        <v>121</v>
      </c>
      <c r="H611" s="180" t="s">
        <v>991</v>
      </c>
      <c r="I611" s="3" t="s">
        <v>1581</v>
      </c>
      <c r="J611" s="182">
        <v>45792</v>
      </c>
      <c r="K611" s="182">
        <v>45793</v>
      </c>
      <c r="L611" s="183"/>
      <c r="M611" s="172"/>
      <c r="N611" s="3"/>
      <c r="O611" s="389">
        <v>36900000</v>
      </c>
      <c r="P611" s="170">
        <v>0.88</v>
      </c>
      <c r="Q611" s="3"/>
      <c r="R611" s="331"/>
      <c r="S611" s="393">
        <f t="shared" si="77"/>
        <v>32508100</v>
      </c>
      <c r="T611" s="332"/>
      <c r="U611" s="3"/>
      <c r="V611" s="3"/>
      <c r="W611" s="3"/>
      <c r="X611" s="3"/>
      <c r="Y611" s="3"/>
      <c r="Z611" s="186">
        <v>1.0011099999999999</v>
      </c>
      <c r="AA611" s="330"/>
      <c r="AB611" s="360"/>
      <c r="AC611" s="394"/>
      <c r="AD611" s="174"/>
      <c r="AE611" s="3"/>
      <c r="AF611" s="395"/>
    </row>
    <row r="612" spans="3:32" ht="17.25" customHeight="1">
      <c r="C612" s="3"/>
      <c r="D612" s="3"/>
      <c r="E612" s="3"/>
      <c r="F612" s="171" t="s">
        <v>632</v>
      </c>
      <c r="G612" s="171" t="s">
        <v>633</v>
      </c>
      <c r="H612" s="180" t="s">
        <v>685</v>
      </c>
      <c r="I612" s="3" t="s">
        <v>1582</v>
      </c>
      <c r="J612" s="182">
        <v>45791</v>
      </c>
      <c r="K612" s="182">
        <v>45800</v>
      </c>
      <c r="L612" s="183"/>
      <c r="M612" s="172"/>
      <c r="N612" s="3"/>
      <c r="O612" s="389">
        <v>8000000</v>
      </c>
      <c r="P612" s="170">
        <v>0.88</v>
      </c>
      <c r="Q612" s="3"/>
      <c r="R612" s="331"/>
      <c r="S612" s="393">
        <f t="shared" si="77"/>
        <v>7109500</v>
      </c>
      <c r="T612" s="332"/>
      <c r="U612" s="3"/>
      <c r="V612" s="3"/>
      <c r="W612" s="3"/>
      <c r="X612" s="3"/>
      <c r="Y612" s="3"/>
      <c r="Z612" s="186">
        <v>1.00987</v>
      </c>
      <c r="AA612" s="330"/>
      <c r="AB612" s="360"/>
      <c r="AC612" s="394"/>
      <c r="AD612" s="174"/>
      <c r="AE612" s="3"/>
      <c r="AF612" s="395"/>
    </row>
    <row r="613" spans="3:32" ht="17.25" customHeight="1">
      <c r="C613" s="538" t="s">
        <v>1585</v>
      </c>
      <c r="D613" s="538"/>
      <c r="E613" s="538"/>
      <c r="F613" s="536" t="s">
        <v>761</v>
      </c>
      <c r="G613" s="536" t="s">
        <v>633</v>
      </c>
      <c r="H613" s="537" t="s">
        <v>1584</v>
      </c>
      <c r="I613" s="538" t="s">
        <v>1583</v>
      </c>
      <c r="J613" s="539"/>
      <c r="K613" s="539">
        <v>45805</v>
      </c>
      <c r="L613" s="618"/>
      <c r="M613" s="619"/>
      <c r="N613" s="538"/>
      <c r="O613" s="620" t="s">
        <v>1586</v>
      </c>
      <c r="P613" s="170"/>
      <c r="Q613" s="3"/>
      <c r="R613" s="331"/>
      <c r="S613" s="359"/>
      <c r="T613" s="332"/>
      <c r="U613" s="3"/>
      <c r="V613" s="3"/>
      <c r="W613" s="3"/>
      <c r="X613" s="3"/>
      <c r="Y613" s="3"/>
      <c r="Z613" s="186"/>
      <c r="AA613" s="330"/>
      <c r="AB613" s="360"/>
      <c r="AC613" s="194"/>
      <c r="AD613" s="174"/>
      <c r="AE613" s="3"/>
    </row>
    <row r="614" spans="3:32" ht="17.25" customHeight="1">
      <c r="C614" s="3"/>
      <c r="D614" s="3"/>
      <c r="E614" s="3"/>
      <c r="F614" s="545" t="s">
        <v>761</v>
      </c>
      <c r="G614" s="545" t="s">
        <v>633</v>
      </c>
      <c r="H614" s="546" t="s">
        <v>1587</v>
      </c>
      <c r="I614" s="3" t="s">
        <v>1588</v>
      </c>
      <c r="J614" s="182">
        <v>45796</v>
      </c>
      <c r="K614" s="182">
        <v>45799</v>
      </c>
      <c r="L614" s="183"/>
      <c r="M614" s="172"/>
      <c r="N614" s="3"/>
      <c r="O614" s="389">
        <v>90266000</v>
      </c>
      <c r="P614" s="170">
        <v>0.87744999999999995</v>
      </c>
      <c r="Q614" s="3"/>
      <c r="R614" s="331"/>
      <c r="S614" s="393">
        <f t="shared" ref="S614" si="78">CEILING(Z614*P614*O614,100)</f>
        <v>79440000</v>
      </c>
      <c r="T614" s="332"/>
      <c r="U614" s="3"/>
      <c r="V614" s="3"/>
      <c r="W614" s="3"/>
      <c r="X614" s="3"/>
      <c r="Y614" s="3"/>
      <c r="Z614" s="186">
        <v>1.00298</v>
      </c>
      <c r="AA614" s="330"/>
      <c r="AB614" s="360"/>
      <c r="AC614" s="394"/>
      <c r="AD614" s="174"/>
      <c r="AE614" s="3"/>
      <c r="AF614" s="395"/>
    </row>
    <row r="615" spans="3:32" ht="17.25" customHeight="1">
      <c r="C615" s="3"/>
      <c r="D615" s="3"/>
      <c r="E615" s="3"/>
      <c r="F615" s="171" t="s">
        <v>632</v>
      </c>
      <c r="G615" s="171" t="s">
        <v>633</v>
      </c>
      <c r="H615" s="180" t="s">
        <v>1048</v>
      </c>
      <c r="I615" s="3" t="s">
        <v>1589</v>
      </c>
      <c r="J615" s="182">
        <v>45792</v>
      </c>
      <c r="K615" s="182">
        <v>45796</v>
      </c>
      <c r="L615" s="183"/>
      <c r="M615" s="172"/>
      <c r="N615" s="3"/>
      <c r="O615" s="389">
        <v>22000000</v>
      </c>
      <c r="P615" s="170">
        <v>0.88</v>
      </c>
      <c r="Q615" s="3"/>
      <c r="R615" s="331"/>
      <c r="S615" s="393">
        <f t="shared" ref="S615" si="79">CEILING(Z615*P615*O615,100)</f>
        <v>19427800</v>
      </c>
      <c r="T615" s="332"/>
      <c r="U615" s="3"/>
      <c r="V615" s="3"/>
      <c r="W615" s="3"/>
      <c r="X615" s="3"/>
      <c r="Y615" s="3"/>
      <c r="Z615" s="186">
        <v>1.0035000000000001</v>
      </c>
      <c r="AA615" s="330"/>
      <c r="AB615" s="360"/>
      <c r="AC615" s="394"/>
      <c r="AD615" s="174"/>
      <c r="AE615" s="3"/>
      <c r="AF615" s="395"/>
    </row>
    <row r="616" spans="3:32" ht="17.25" customHeight="1">
      <c r="C616" s="3"/>
      <c r="D616" s="3"/>
      <c r="E616" s="3"/>
      <c r="F616" s="171" t="s">
        <v>632</v>
      </c>
      <c r="G616" s="171" t="s">
        <v>121</v>
      </c>
      <c r="H616" s="180" t="s">
        <v>694</v>
      </c>
      <c r="I616" s="3" t="s">
        <v>1590</v>
      </c>
      <c r="J616" s="182">
        <v>45792</v>
      </c>
      <c r="K616" s="182">
        <v>45798</v>
      </c>
      <c r="L616" s="183"/>
      <c r="M616" s="172"/>
      <c r="N616" s="3"/>
      <c r="O616" s="396">
        <v>31750000</v>
      </c>
      <c r="P616" s="170">
        <v>0.88</v>
      </c>
      <c r="Q616" s="3"/>
      <c r="R616" s="331"/>
      <c r="S616" s="595">
        <v>27942200.000000004</v>
      </c>
      <c r="T616" s="332"/>
      <c r="U616" s="3"/>
      <c r="V616" s="3"/>
      <c r="W616" s="3"/>
      <c r="X616" s="3"/>
      <c r="Y616" s="3"/>
      <c r="Z616" s="186">
        <v>1.0001</v>
      </c>
      <c r="AA616" s="330"/>
      <c r="AB616" s="360"/>
      <c r="AC616" s="394"/>
      <c r="AD616" s="174"/>
      <c r="AE616" s="3"/>
      <c r="AF616" s="395"/>
    </row>
    <row r="617" spans="3:32" ht="17.25" customHeight="1">
      <c r="C617" s="547" t="s">
        <v>1532</v>
      </c>
      <c r="D617" s="547"/>
      <c r="E617" s="547"/>
      <c r="F617" s="545" t="s">
        <v>761</v>
      </c>
      <c r="G617" s="545" t="s">
        <v>633</v>
      </c>
      <c r="H617" s="546" t="s">
        <v>1592</v>
      </c>
      <c r="I617" s="784" t="s">
        <v>1661</v>
      </c>
      <c r="J617" s="182">
        <v>45792</v>
      </c>
      <c r="K617" s="182">
        <v>45800</v>
      </c>
      <c r="L617" s="183"/>
      <c r="M617" s="172"/>
      <c r="N617" s="3"/>
      <c r="O617" s="389">
        <v>192126000</v>
      </c>
      <c r="P617" s="170"/>
      <c r="Q617" s="3"/>
      <c r="R617" s="331"/>
      <c r="S617" s="359"/>
      <c r="T617" s="332"/>
      <c r="U617" s="3"/>
      <c r="V617" s="3"/>
      <c r="W617" s="3"/>
      <c r="X617" s="3"/>
      <c r="Y617" s="3"/>
      <c r="Z617" s="186"/>
      <c r="AA617" s="330"/>
      <c r="AB617" s="360"/>
      <c r="AC617" s="394"/>
      <c r="AD617" s="174"/>
      <c r="AE617" s="3"/>
      <c r="AF617" s="395"/>
    </row>
    <row r="618" spans="3:32" ht="17.25" customHeight="1">
      <c r="C618" s="413"/>
      <c r="D618" s="413"/>
      <c r="E618" s="413" t="s">
        <v>1605</v>
      </c>
      <c r="F618" s="692" t="s">
        <v>761</v>
      </c>
      <c r="G618" s="692" t="s">
        <v>633</v>
      </c>
      <c r="H618" s="740" t="s">
        <v>1593</v>
      </c>
      <c r="I618" s="748" t="s">
        <v>1606</v>
      </c>
      <c r="J618" s="655">
        <v>45793</v>
      </c>
      <c r="K618" s="655">
        <v>45798</v>
      </c>
      <c r="L618" s="711"/>
      <c r="M618" s="712"/>
      <c r="N618" s="413"/>
      <c r="O618" s="396">
        <v>25960000</v>
      </c>
      <c r="P618" s="713">
        <v>0.88</v>
      </c>
      <c r="Q618" s="413"/>
      <c r="R618" s="714"/>
      <c r="S618" s="595">
        <f t="shared" ref="S618:S627" si="80">CEILING(Z618*P618*O618,100)</f>
        <v>22930500</v>
      </c>
      <c r="T618" s="715"/>
      <c r="U618" s="413"/>
      <c r="V618" s="413"/>
      <c r="W618" s="413"/>
      <c r="X618" s="413"/>
      <c r="Y618" s="413"/>
      <c r="Z618" s="716">
        <v>1.0037499999999999</v>
      </c>
      <c r="AA618" s="457"/>
      <c r="AB618" s="360"/>
      <c r="AC618" s="194"/>
      <c r="AD618" s="174"/>
      <c r="AE618" s="3"/>
    </row>
    <row r="619" spans="3:32" ht="17.25" customHeight="1">
      <c r="C619" s="3"/>
      <c r="D619" s="3"/>
      <c r="E619" s="3"/>
      <c r="F619" s="399" t="s">
        <v>632</v>
      </c>
      <c r="G619" s="399" t="s">
        <v>633</v>
      </c>
      <c r="H619" s="400" t="s">
        <v>690</v>
      </c>
      <c r="I619" s="401" t="s">
        <v>1594</v>
      </c>
      <c r="J619" s="402">
        <v>45792</v>
      </c>
      <c r="K619" s="402">
        <v>45799</v>
      </c>
      <c r="L619" s="403"/>
      <c r="M619" s="404"/>
      <c r="N619" s="401"/>
      <c r="O619" s="405">
        <v>9600000</v>
      </c>
      <c r="P619" s="406">
        <v>0.88</v>
      </c>
      <c r="Q619" s="401"/>
      <c r="R619" s="407"/>
      <c r="S619" s="454">
        <f t="shared" si="80"/>
        <v>8481800</v>
      </c>
      <c r="T619" s="409"/>
      <c r="U619" s="401"/>
      <c r="V619" s="401"/>
      <c r="W619" s="401"/>
      <c r="X619" s="401"/>
      <c r="Y619" s="401"/>
      <c r="Z619" s="410">
        <v>1.004</v>
      </c>
      <c r="AA619" s="541"/>
      <c r="AB619" s="542"/>
      <c r="AC619" s="628">
        <v>8481421</v>
      </c>
      <c r="AD619" s="630">
        <f>AC619-S619</f>
        <v>-379</v>
      </c>
      <c r="AE619" s="3"/>
      <c r="AF619" s="395"/>
    </row>
    <row r="620" spans="3:32" ht="17.25" customHeight="1">
      <c r="C620" s="3"/>
      <c r="D620" s="3"/>
      <c r="E620" s="3"/>
      <c r="F620" s="171" t="s">
        <v>304</v>
      </c>
      <c r="G620" s="171" t="s">
        <v>633</v>
      </c>
      <c r="H620" s="180" t="s">
        <v>701</v>
      </c>
      <c r="I620" s="3" t="s">
        <v>1595</v>
      </c>
      <c r="J620" s="182">
        <v>45793</v>
      </c>
      <c r="K620" s="182">
        <v>45800</v>
      </c>
      <c r="L620" s="183"/>
      <c r="M620" s="172"/>
      <c r="N620" s="3"/>
      <c r="O620" s="396">
        <v>29700000</v>
      </c>
      <c r="P620" s="170">
        <v>0.88</v>
      </c>
      <c r="Q620" s="3"/>
      <c r="R620" s="331"/>
      <c r="S620" s="595">
        <v>26101900.000000004</v>
      </c>
      <c r="T620" s="332"/>
      <c r="U620" s="3"/>
      <c r="V620" s="3"/>
      <c r="W620" s="3"/>
      <c r="X620" s="3"/>
      <c r="Y620" s="3"/>
      <c r="Z620" s="186">
        <v>0.99870000000000003</v>
      </c>
      <c r="AA620" s="330"/>
      <c r="AB620" s="360"/>
      <c r="AC620" s="394"/>
      <c r="AD620" s="174"/>
      <c r="AE620" s="3"/>
      <c r="AF620" s="395"/>
    </row>
    <row r="621" spans="3:32" ht="17.25" customHeight="1">
      <c r="C621" s="3"/>
      <c r="D621" s="3"/>
      <c r="E621" s="3"/>
      <c r="F621" s="171" t="s">
        <v>304</v>
      </c>
      <c r="G621" s="171" t="s">
        <v>121</v>
      </c>
      <c r="H621" s="180" t="s">
        <v>665</v>
      </c>
      <c r="I621" s="3" t="s">
        <v>1596</v>
      </c>
      <c r="J621" s="182">
        <v>45793</v>
      </c>
      <c r="K621" s="182">
        <v>45800</v>
      </c>
      <c r="L621" s="183"/>
      <c r="M621" s="172"/>
      <c r="N621" s="3"/>
      <c r="O621" s="389">
        <v>78510000</v>
      </c>
      <c r="P621" s="170">
        <v>0.88</v>
      </c>
      <c r="Q621" s="3"/>
      <c r="R621" s="331"/>
      <c r="S621" s="393">
        <v>69220000</v>
      </c>
      <c r="T621" s="332"/>
      <c r="U621" s="3"/>
      <c r="V621" s="3"/>
      <c r="W621" s="3"/>
      <c r="X621" s="3"/>
      <c r="Y621" s="3"/>
      <c r="Z621" s="186">
        <v>1.0019</v>
      </c>
      <c r="AA621" s="330"/>
      <c r="AB621" s="360"/>
      <c r="AC621" s="394"/>
      <c r="AD621" s="174"/>
      <c r="AE621" s="3"/>
      <c r="AF621" s="395"/>
    </row>
    <row r="622" spans="3:32" ht="17.25" customHeight="1">
      <c r="C622" s="3"/>
      <c r="D622" s="3"/>
      <c r="E622" s="3"/>
      <c r="F622" s="411" t="s">
        <v>632</v>
      </c>
      <c r="G622" s="411" t="s">
        <v>633</v>
      </c>
      <c r="H622" s="412" t="s">
        <v>648</v>
      </c>
      <c r="I622" s="438" t="s">
        <v>1597</v>
      </c>
      <c r="J622" s="439">
        <v>45792</v>
      </c>
      <c r="K622" s="439">
        <v>45797</v>
      </c>
      <c r="L622" s="440"/>
      <c r="M622" s="441"/>
      <c r="N622" s="438"/>
      <c r="O622" s="442">
        <v>4000000</v>
      </c>
      <c r="P622" s="443">
        <v>0.88</v>
      </c>
      <c r="Q622" s="438"/>
      <c r="R622" s="444"/>
      <c r="S622" s="470">
        <f t="shared" si="80"/>
        <v>3576400</v>
      </c>
      <c r="T622" s="446"/>
      <c r="U622" s="438"/>
      <c r="V622" s="438"/>
      <c r="W622" s="438"/>
      <c r="X622" s="438"/>
      <c r="Y622" s="438"/>
      <c r="Z622" s="447">
        <v>1.016</v>
      </c>
      <c r="AA622" s="330"/>
      <c r="AB622" s="360"/>
      <c r="AC622" s="394"/>
      <c r="AD622" s="174"/>
      <c r="AE622" s="3"/>
      <c r="AF622" s="395"/>
    </row>
    <row r="623" spans="3:32" ht="17.25" customHeight="1">
      <c r="C623" s="3"/>
      <c r="D623" s="3"/>
      <c r="E623" s="3"/>
      <c r="F623" s="171" t="s">
        <v>632</v>
      </c>
      <c r="G623" s="171" t="s">
        <v>633</v>
      </c>
      <c r="H623" s="180" t="s">
        <v>650</v>
      </c>
      <c r="I623" s="3" t="s">
        <v>1598</v>
      </c>
      <c r="J623" s="182">
        <v>45793</v>
      </c>
      <c r="K623" s="182">
        <v>45800</v>
      </c>
      <c r="L623" s="183"/>
      <c r="M623" s="172"/>
      <c r="N623" s="3"/>
      <c r="O623" s="389">
        <v>5800000</v>
      </c>
      <c r="P623" s="170">
        <v>0.88</v>
      </c>
      <c r="Q623" s="3"/>
      <c r="R623" s="331"/>
      <c r="S623" s="393">
        <f t="shared" si="80"/>
        <v>5160200</v>
      </c>
      <c r="T623" s="332"/>
      <c r="U623" s="3"/>
      <c r="V623" s="3"/>
      <c r="W623" s="3"/>
      <c r="X623" s="3"/>
      <c r="Y623" s="3"/>
      <c r="Z623" s="186">
        <v>1.0109999999999999</v>
      </c>
      <c r="AA623" s="330"/>
      <c r="AB623" s="360"/>
      <c r="AC623" s="394"/>
      <c r="AD623" s="174"/>
      <c r="AE623" s="3"/>
      <c r="AF623" s="395"/>
    </row>
    <row r="624" spans="3:32" ht="17.25" customHeight="1">
      <c r="C624" s="3"/>
      <c r="D624" s="3"/>
      <c r="E624" s="3"/>
      <c r="F624" s="171" t="s">
        <v>632</v>
      </c>
      <c r="G624" s="171" t="s">
        <v>633</v>
      </c>
      <c r="H624" s="180" t="s">
        <v>1048</v>
      </c>
      <c r="I624" s="3" t="s">
        <v>1607</v>
      </c>
      <c r="J624" s="182">
        <v>45796</v>
      </c>
      <c r="K624" s="182">
        <v>45798</v>
      </c>
      <c r="L624" s="183"/>
      <c r="M624" s="172"/>
      <c r="N624" s="3"/>
      <c r="O624" s="389">
        <v>28800000</v>
      </c>
      <c r="P624" s="170">
        <v>0.88</v>
      </c>
      <c r="Q624" s="3"/>
      <c r="R624" s="331"/>
      <c r="S624" s="393">
        <f t="shared" si="80"/>
        <v>25432800</v>
      </c>
      <c r="T624" s="332"/>
      <c r="U624" s="3"/>
      <c r="V624" s="3"/>
      <c r="W624" s="3"/>
      <c r="X624" s="3"/>
      <c r="Y624" s="3"/>
      <c r="Z624" s="186">
        <v>1.0035000000000001</v>
      </c>
      <c r="AA624" s="330"/>
      <c r="AB624" s="360"/>
      <c r="AC624" s="394"/>
      <c r="AD624" s="174"/>
      <c r="AE624" s="3"/>
      <c r="AF624" s="395"/>
    </row>
    <row r="625" spans="3:32" ht="17.25" customHeight="1">
      <c r="C625" s="3"/>
      <c r="D625" s="3"/>
      <c r="E625" s="3"/>
      <c r="F625" s="399" t="s">
        <v>632</v>
      </c>
      <c r="G625" s="399" t="s">
        <v>633</v>
      </c>
      <c r="H625" s="400" t="s">
        <v>790</v>
      </c>
      <c r="I625" s="401" t="s">
        <v>1599</v>
      </c>
      <c r="J625" s="402">
        <v>45793</v>
      </c>
      <c r="K625" s="402">
        <v>45800</v>
      </c>
      <c r="L625" s="403"/>
      <c r="M625" s="404"/>
      <c r="N625" s="401"/>
      <c r="O625" s="405">
        <v>71493227</v>
      </c>
      <c r="P625" s="406">
        <v>0.88</v>
      </c>
      <c r="Q625" s="401"/>
      <c r="R625" s="407"/>
      <c r="S625" s="454">
        <f t="shared" si="80"/>
        <v>63129300</v>
      </c>
      <c r="T625" s="409"/>
      <c r="U625" s="401"/>
      <c r="V625" s="401"/>
      <c r="W625" s="401"/>
      <c r="X625" s="401"/>
      <c r="Y625" s="401"/>
      <c r="Z625" s="410">
        <v>1.00342</v>
      </c>
      <c r="AA625" s="330"/>
      <c r="AB625" s="360"/>
      <c r="AC625" s="394"/>
      <c r="AD625" s="174"/>
      <c r="AE625" s="3"/>
      <c r="AF625" s="395"/>
    </row>
    <row r="626" spans="3:32" ht="17.25" customHeight="1">
      <c r="C626" s="777"/>
      <c r="D626" s="777"/>
      <c r="E626" s="777"/>
      <c r="F626" s="411" t="s">
        <v>304</v>
      </c>
      <c r="G626" s="411" t="s">
        <v>633</v>
      </c>
      <c r="H626" s="412" t="s">
        <v>642</v>
      </c>
      <c r="I626" s="438" t="s">
        <v>1578</v>
      </c>
      <c r="J626" s="439">
        <v>45796</v>
      </c>
      <c r="K626" s="439">
        <v>45804</v>
      </c>
      <c r="L626" s="440"/>
      <c r="M626" s="441"/>
      <c r="N626" s="438"/>
      <c r="O626" s="465">
        <v>67523671</v>
      </c>
      <c r="P626" s="443">
        <v>0.88</v>
      </c>
      <c r="Q626" s="438"/>
      <c r="R626" s="444"/>
      <c r="S626" s="676">
        <v>59605040.000000007</v>
      </c>
      <c r="T626" s="446"/>
      <c r="U626" s="438"/>
      <c r="V626" s="438"/>
      <c r="W626" s="438"/>
      <c r="X626" s="438"/>
      <c r="Y626" s="438"/>
      <c r="Z626" s="447">
        <v>1.0031000000000001</v>
      </c>
      <c r="AA626" s="541"/>
      <c r="AB626" s="542"/>
      <c r="AC626" s="628">
        <v>58820996</v>
      </c>
      <c r="AD626" s="630">
        <f>AC626-S626</f>
        <v>-784044.00000000745</v>
      </c>
      <c r="AE626" s="3"/>
      <c r="AF626" s="395"/>
    </row>
    <row r="627" spans="3:32" ht="17.25" customHeight="1">
      <c r="C627" s="777"/>
      <c r="D627" s="777"/>
      <c r="E627" s="777"/>
      <c r="F627" s="411" t="s">
        <v>304</v>
      </c>
      <c r="G627" s="411" t="s">
        <v>633</v>
      </c>
      <c r="H627" s="412" t="s">
        <v>642</v>
      </c>
      <c r="I627" s="438" t="s">
        <v>1600</v>
      </c>
      <c r="J627" s="439">
        <v>45796</v>
      </c>
      <c r="K627" s="439">
        <v>45804</v>
      </c>
      <c r="L627" s="440"/>
      <c r="M627" s="441"/>
      <c r="N627" s="438"/>
      <c r="O627" s="465">
        <v>3200000</v>
      </c>
      <c r="P627" s="443">
        <v>0.88</v>
      </c>
      <c r="Q627" s="438"/>
      <c r="R627" s="444"/>
      <c r="S627" s="676">
        <f t="shared" si="80"/>
        <v>2861100</v>
      </c>
      <c r="T627" s="446"/>
      <c r="U627" s="438"/>
      <c r="V627" s="438"/>
      <c r="W627" s="438"/>
      <c r="X627" s="438"/>
      <c r="Y627" s="438"/>
      <c r="Z627" s="447">
        <v>1.016</v>
      </c>
      <c r="AA627" s="541"/>
      <c r="AB627" s="542"/>
      <c r="AC627" s="628">
        <v>2840363</v>
      </c>
      <c r="AD627" s="630">
        <f>AC627-S627</f>
        <v>-20737</v>
      </c>
      <c r="AE627" s="3"/>
      <c r="AF627" s="395"/>
    </row>
    <row r="628" spans="3:32" ht="17.25" customHeight="1">
      <c r="C628" s="775"/>
      <c r="D628" s="775"/>
      <c r="E628" s="775"/>
      <c r="F628" s="411" t="s">
        <v>304</v>
      </c>
      <c r="G628" s="411" t="s">
        <v>633</v>
      </c>
      <c r="H628" s="412" t="s">
        <v>642</v>
      </c>
      <c r="I628" s="438" t="s">
        <v>1601</v>
      </c>
      <c r="J628" s="439">
        <v>45796</v>
      </c>
      <c r="K628" s="439">
        <v>45804</v>
      </c>
      <c r="L628" s="440"/>
      <c r="M628" s="441"/>
      <c r="N628" s="438"/>
      <c r="O628" s="465">
        <v>10560000</v>
      </c>
      <c r="P628" s="443">
        <v>0.88</v>
      </c>
      <c r="Q628" s="438"/>
      <c r="R628" s="444"/>
      <c r="S628" s="676">
        <v>9324700</v>
      </c>
      <c r="T628" s="446"/>
      <c r="U628" s="438"/>
      <c r="V628" s="438"/>
      <c r="W628" s="438"/>
      <c r="X628" s="438"/>
      <c r="Y628" s="438"/>
      <c r="Z628" s="447">
        <v>1.00342</v>
      </c>
      <c r="AA628" s="541"/>
      <c r="AB628" s="542"/>
      <c r="AC628" s="628">
        <v>9322645</v>
      </c>
      <c r="AD628" s="630">
        <f>AC628-S628</f>
        <v>-2055</v>
      </c>
      <c r="AE628" s="3"/>
      <c r="AF628" s="395"/>
    </row>
    <row r="629" spans="3:32" ht="17.25" customHeight="1">
      <c r="C629" s="3"/>
      <c r="D629" s="3"/>
      <c r="E629" s="3"/>
      <c r="F629" s="780" t="s">
        <v>804</v>
      </c>
      <c r="G629" s="780" t="s">
        <v>633</v>
      </c>
      <c r="H629" s="781" t="s">
        <v>1613</v>
      </c>
      <c r="I629" s="782" t="s">
        <v>1614</v>
      </c>
      <c r="J629" s="783">
        <v>45797</v>
      </c>
      <c r="K629" s="783">
        <v>45818</v>
      </c>
      <c r="L629" s="183"/>
      <c r="M629" s="172"/>
      <c r="N629" s="3"/>
      <c r="P629" s="170"/>
      <c r="Q629" s="3"/>
      <c r="R629" s="331"/>
      <c r="S629" s="359"/>
      <c r="T629" s="332"/>
      <c r="U629" s="3"/>
      <c r="V629" s="3"/>
      <c r="W629" s="3"/>
      <c r="X629" s="3"/>
      <c r="Y629" s="3"/>
      <c r="Z629" s="186"/>
      <c r="AA629" s="330"/>
      <c r="AB629" s="360"/>
      <c r="AC629" s="394"/>
      <c r="AD629" s="174"/>
      <c r="AE629" s="3"/>
    </row>
    <row r="630" spans="3:32" ht="17.25" customHeight="1">
      <c r="C630" s="3"/>
      <c r="D630" s="3"/>
      <c r="E630" s="3"/>
      <c r="F630" s="411" t="s">
        <v>632</v>
      </c>
      <c r="G630" s="411" t="s">
        <v>633</v>
      </c>
      <c r="H630" s="412" t="s">
        <v>648</v>
      </c>
      <c r="I630" s="438" t="s">
        <v>1609</v>
      </c>
      <c r="J630" s="439">
        <v>45796</v>
      </c>
      <c r="K630" s="439">
        <v>45798</v>
      </c>
      <c r="L630" s="440"/>
      <c r="M630" s="441"/>
      <c r="N630" s="438"/>
      <c r="O630" s="442">
        <v>5600000</v>
      </c>
      <c r="P630" s="443">
        <v>0.88</v>
      </c>
      <c r="Q630" s="438"/>
      <c r="R630" s="444"/>
      <c r="S630" s="744">
        <v>4986300</v>
      </c>
      <c r="T630" s="446"/>
      <c r="U630" s="438"/>
      <c r="V630" s="438"/>
      <c r="W630" s="438"/>
      <c r="X630" s="438"/>
      <c r="Y630" s="438"/>
      <c r="Z630" s="447">
        <v>1.012</v>
      </c>
      <c r="AA630" s="330"/>
      <c r="AB630" s="360"/>
      <c r="AC630" s="394"/>
      <c r="AD630" s="174"/>
      <c r="AE630" s="3"/>
      <c r="AF630" s="395"/>
    </row>
    <row r="631" spans="3:32" ht="17.25" customHeight="1">
      <c r="C631" s="3"/>
      <c r="D631" s="3"/>
      <c r="E631" s="3"/>
      <c r="F631" s="411" t="s">
        <v>632</v>
      </c>
      <c r="G631" s="411" t="s">
        <v>633</v>
      </c>
      <c r="H631" s="412" t="s">
        <v>690</v>
      </c>
      <c r="I631" s="438" t="s">
        <v>1610</v>
      </c>
      <c r="J631" s="439">
        <v>45797</v>
      </c>
      <c r="K631" s="439">
        <v>45804</v>
      </c>
      <c r="L631" s="440"/>
      <c r="M631" s="441"/>
      <c r="N631" s="438"/>
      <c r="O631" s="442">
        <v>8181818</v>
      </c>
      <c r="P631" s="443">
        <v>0.88</v>
      </c>
      <c r="Q631" s="438"/>
      <c r="R631" s="444"/>
      <c r="S631" s="744">
        <f t="shared" ref="S631:S640" si="81">CEILING(Z631*P631*O631,100)</f>
        <v>7228100</v>
      </c>
      <c r="T631" s="446"/>
      <c r="U631" s="438"/>
      <c r="V631" s="438"/>
      <c r="W631" s="438"/>
      <c r="X631" s="438"/>
      <c r="Y631" s="438"/>
      <c r="Z631" s="447">
        <v>1.0039</v>
      </c>
      <c r="AA631" s="541"/>
      <c r="AB631" s="542"/>
      <c r="AC631" s="628">
        <v>7229735</v>
      </c>
      <c r="AD631" s="630">
        <f>AC631-S631</f>
        <v>1635</v>
      </c>
      <c r="AE631" s="3"/>
      <c r="AF631" s="395"/>
    </row>
    <row r="632" spans="3:32" ht="17.25" customHeight="1">
      <c r="C632" s="3"/>
      <c r="D632" s="3"/>
      <c r="E632" s="3"/>
      <c r="F632" s="171" t="s">
        <v>632</v>
      </c>
      <c r="G632" s="171" t="s">
        <v>633</v>
      </c>
      <c r="H632" s="180" t="s">
        <v>1395</v>
      </c>
      <c r="I632" s="3" t="s">
        <v>1611</v>
      </c>
      <c r="J632" s="182">
        <v>45797</v>
      </c>
      <c r="K632" s="182">
        <v>45804</v>
      </c>
      <c r="L632" s="183"/>
      <c r="M632" s="172"/>
      <c r="N632" s="3"/>
      <c r="O632" s="396">
        <v>96674907</v>
      </c>
      <c r="P632" s="170">
        <v>0.88</v>
      </c>
      <c r="Q632" s="3"/>
      <c r="R632" s="331"/>
      <c r="S632" s="595">
        <v>85311600</v>
      </c>
      <c r="T632" s="332"/>
      <c r="U632" s="3"/>
      <c r="V632" s="3"/>
      <c r="W632" s="3"/>
      <c r="X632" s="3"/>
      <c r="Y632" s="3"/>
      <c r="Z632" s="186">
        <v>1.0027999999999999</v>
      </c>
      <c r="AA632" s="330"/>
      <c r="AB632" s="360"/>
      <c r="AC632" s="394"/>
      <c r="AD632" s="174"/>
      <c r="AE632" s="3"/>
      <c r="AF632" s="395"/>
    </row>
    <row r="633" spans="3:32" ht="17.25" customHeight="1">
      <c r="C633" s="3"/>
      <c r="D633" s="3"/>
      <c r="E633" s="3"/>
      <c r="F633" s="171" t="s">
        <v>632</v>
      </c>
      <c r="G633" s="171" t="s">
        <v>633</v>
      </c>
      <c r="H633" s="180" t="s">
        <v>670</v>
      </c>
      <c r="I633" s="3" t="s">
        <v>1612</v>
      </c>
      <c r="J633" s="182">
        <v>45797</v>
      </c>
      <c r="K633" s="182">
        <v>45803</v>
      </c>
      <c r="L633" s="183"/>
      <c r="M633" s="172"/>
      <c r="N633" s="3"/>
      <c r="O633" s="396">
        <v>14850000</v>
      </c>
      <c r="P633" s="170">
        <v>0.88</v>
      </c>
      <c r="Q633" s="3"/>
      <c r="R633" s="331"/>
      <c r="S633" s="595">
        <v>13110900.000000002</v>
      </c>
      <c r="T633" s="332"/>
      <c r="U633" s="3"/>
      <c r="V633" s="3"/>
      <c r="W633" s="3"/>
      <c r="X633" s="3"/>
      <c r="Y633" s="3"/>
      <c r="Z633" s="186">
        <v>1.0033000000000001</v>
      </c>
      <c r="AA633" s="330"/>
      <c r="AB633" s="360"/>
      <c r="AC633" s="394"/>
      <c r="AD633" s="174"/>
      <c r="AE633" s="3"/>
      <c r="AF633" s="395"/>
    </row>
    <row r="634" spans="3:32" ht="17.25" customHeight="1">
      <c r="C634" s="3"/>
      <c r="D634" s="3"/>
      <c r="E634" s="3"/>
      <c r="F634" s="171" t="s">
        <v>661</v>
      </c>
      <c r="G634" s="171" t="s">
        <v>633</v>
      </c>
      <c r="H634" s="180" t="s">
        <v>662</v>
      </c>
      <c r="I634" s="3" t="s">
        <v>1615</v>
      </c>
      <c r="J634" s="182">
        <v>45797</v>
      </c>
      <c r="K634" s="182">
        <v>45803</v>
      </c>
      <c r="L634" s="183"/>
      <c r="M634" s="172"/>
      <c r="N634" s="3"/>
      <c r="O634" s="389">
        <v>16000000</v>
      </c>
      <c r="P634" s="170">
        <v>0.88</v>
      </c>
      <c r="Q634" s="3"/>
      <c r="R634" s="331"/>
      <c r="S634" s="705">
        <f t="shared" si="81"/>
        <v>14128900</v>
      </c>
      <c r="T634" s="332"/>
      <c r="U634" s="3"/>
      <c r="V634" s="3"/>
      <c r="W634" s="3"/>
      <c r="X634" s="3"/>
      <c r="Y634" s="3"/>
      <c r="Z634" s="186">
        <v>1.0034700000000001</v>
      </c>
      <c r="AA634" s="330"/>
      <c r="AB634" s="360"/>
      <c r="AC634" s="394"/>
      <c r="AD634" s="174"/>
      <c r="AE634" s="3"/>
      <c r="AF634" s="395"/>
    </row>
    <row r="635" spans="3:32" ht="17.25" customHeight="1">
      <c r="C635" s="3"/>
      <c r="D635" s="614" t="s">
        <v>1750</v>
      </c>
      <c r="E635" s="614"/>
      <c r="F635" s="411" t="s">
        <v>632</v>
      </c>
      <c r="G635" s="411" t="s">
        <v>633</v>
      </c>
      <c r="H635" s="412" t="s">
        <v>710</v>
      </c>
      <c r="I635" s="438" t="s">
        <v>1616</v>
      </c>
      <c r="J635" s="439">
        <v>45797</v>
      </c>
      <c r="K635" s="439">
        <v>45803</v>
      </c>
      <c r="L635" s="440"/>
      <c r="M635" s="441"/>
      <c r="N635" s="438"/>
      <c r="O635" s="442">
        <v>12000000</v>
      </c>
      <c r="P635" s="443">
        <v>0.88</v>
      </c>
      <c r="Q635" s="438"/>
      <c r="R635" s="444"/>
      <c r="S635" s="744">
        <f t="shared" si="81"/>
        <v>10595300</v>
      </c>
      <c r="T635" s="446"/>
      <c r="U635" s="438"/>
      <c r="V635" s="438"/>
      <c r="W635" s="438"/>
      <c r="X635" s="438"/>
      <c r="Y635" s="438"/>
      <c r="Z635" s="724">
        <v>1.0033399999999999</v>
      </c>
      <c r="AA635" s="541"/>
      <c r="AB635" s="542"/>
      <c r="AC635" s="631">
        <v>10598083</v>
      </c>
      <c r="AD635" s="630">
        <f>AC635-S635</f>
        <v>2783</v>
      </c>
      <c r="AE635" s="3"/>
      <c r="AF635" s="395"/>
    </row>
    <row r="636" spans="3:32" ht="17.25" customHeight="1">
      <c r="C636" s="3"/>
      <c r="D636" s="3"/>
      <c r="E636" s="3"/>
      <c r="F636" s="171" t="s">
        <v>304</v>
      </c>
      <c r="G636" s="171" t="s">
        <v>121</v>
      </c>
      <c r="H636" s="180" t="s">
        <v>1182</v>
      </c>
      <c r="I636" s="3" t="s">
        <v>1617</v>
      </c>
      <c r="J636" s="182">
        <v>45797</v>
      </c>
      <c r="K636" s="182">
        <v>45804</v>
      </c>
      <c r="L636" s="183"/>
      <c r="M636" s="172"/>
      <c r="N636" s="3"/>
      <c r="O636" s="396">
        <v>3000000</v>
      </c>
      <c r="P636" s="170">
        <v>0.88</v>
      </c>
      <c r="Q636" s="3"/>
      <c r="R636" s="331"/>
      <c r="S636" s="595">
        <v>2642200</v>
      </c>
      <c r="T636" s="332"/>
      <c r="U636" s="3"/>
      <c r="V636" s="3"/>
      <c r="W636" s="3"/>
      <c r="X636" s="3"/>
      <c r="Y636" s="3"/>
      <c r="Z636" s="186">
        <v>1.00112</v>
      </c>
      <c r="AA636" s="330"/>
      <c r="AB636" s="360"/>
      <c r="AC636" s="394"/>
      <c r="AD636" s="174"/>
      <c r="AE636" s="3"/>
      <c r="AF636" s="395"/>
    </row>
    <row r="637" spans="3:32" ht="17.25" customHeight="1">
      <c r="C637" s="3"/>
      <c r="D637" s="3"/>
      <c r="E637" s="3"/>
      <c r="F637" s="545" t="s">
        <v>761</v>
      </c>
      <c r="G637" s="545" t="s">
        <v>121</v>
      </c>
      <c r="H637" s="546" t="s">
        <v>1619</v>
      </c>
      <c r="I637" s="771" t="s">
        <v>821</v>
      </c>
      <c r="J637" s="182">
        <v>45797</v>
      </c>
      <c r="K637" s="182">
        <v>45802</v>
      </c>
      <c r="L637" s="183"/>
      <c r="M637" s="172"/>
      <c r="N637" s="3"/>
      <c r="O637" s="389">
        <v>62469000</v>
      </c>
      <c r="P637" s="170">
        <v>0.88</v>
      </c>
      <c r="Q637" s="3"/>
      <c r="R637" s="331"/>
      <c r="S637" s="705">
        <f t="shared" si="81"/>
        <v>54557800</v>
      </c>
      <c r="T637" s="332"/>
      <c r="U637" s="3"/>
      <c r="V637" s="3"/>
      <c r="W637" s="3"/>
      <c r="X637" s="3"/>
      <c r="Y637" s="3"/>
      <c r="Z637" s="186">
        <v>0.99245063683536627</v>
      </c>
      <c r="AA637" s="330"/>
      <c r="AB637" s="360"/>
      <c r="AC637" s="394"/>
      <c r="AD637" s="174"/>
      <c r="AE637" s="3"/>
      <c r="AF637" s="395"/>
    </row>
    <row r="638" spans="3:32" ht="17.25" customHeight="1">
      <c r="C638" s="3"/>
      <c r="D638" s="3"/>
      <c r="E638" s="3"/>
      <c r="F638" s="545" t="s">
        <v>761</v>
      </c>
      <c r="G638" s="545" t="s">
        <v>121</v>
      </c>
      <c r="H638" s="546" t="s">
        <v>1621</v>
      </c>
      <c r="I638" s="772" t="s">
        <v>1620</v>
      </c>
      <c r="J638" s="182">
        <v>45797</v>
      </c>
      <c r="K638" s="182">
        <v>45802</v>
      </c>
      <c r="L638" s="183"/>
      <c r="M638" s="172"/>
      <c r="N638" s="3"/>
      <c r="O638" s="389">
        <v>51623000</v>
      </c>
      <c r="P638" s="170">
        <v>0.88</v>
      </c>
      <c r="Q638" s="3"/>
      <c r="R638" s="331"/>
      <c r="S638" s="705">
        <f t="shared" si="81"/>
        <v>45471400</v>
      </c>
      <c r="T638" s="332"/>
      <c r="U638" s="3"/>
      <c r="V638" s="3"/>
      <c r="W638" s="3"/>
      <c r="X638" s="3"/>
      <c r="Y638" s="3"/>
      <c r="Z638" s="186">
        <v>1.0009479077128784</v>
      </c>
      <c r="AA638" s="330"/>
      <c r="AB638" s="360"/>
      <c r="AC638" s="394"/>
      <c r="AD638" s="174"/>
      <c r="AE638" s="3"/>
      <c r="AF638" s="395"/>
    </row>
    <row r="639" spans="3:32" ht="17.25" customHeight="1">
      <c r="C639" s="3"/>
      <c r="D639" s="3"/>
      <c r="E639" s="3"/>
      <c r="F639" s="545" t="s">
        <v>761</v>
      </c>
      <c r="G639" s="545" t="s">
        <v>121</v>
      </c>
      <c r="H639" s="546" t="s">
        <v>1623</v>
      </c>
      <c r="I639" s="3" t="s">
        <v>1622</v>
      </c>
      <c r="J639" s="182">
        <v>45797</v>
      </c>
      <c r="K639" s="182">
        <v>45802</v>
      </c>
      <c r="L639" s="183"/>
      <c r="M639" s="172"/>
      <c r="N639" s="3"/>
      <c r="O639" s="389">
        <v>48536000</v>
      </c>
      <c r="P639" s="170">
        <v>0.88</v>
      </c>
      <c r="Q639" s="3"/>
      <c r="R639" s="331"/>
      <c r="S639" s="705">
        <f t="shared" si="81"/>
        <v>42894700</v>
      </c>
      <c r="T639" s="332"/>
      <c r="U639" s="3"/>
      <c r="V639" s="3"/>
      <c r="W639" s="3"/>
      <c r="X639" s="3"/>
      <c r="Y639" s="3"/>
      <c r="Z639" s="186">
        <v>1.0042831725386137</v>
      </c>
      <c r="AA639" s="330"/>
      <c r="AB639" s="360"/>
      <c r="AC639" s="394"/>
      <c r="AD639" s="174"/>
      <c r="AE639" s="3"/>
      <c r="AF639" s="395"/>
    </row>
    <row r="640" spans="3:32" ht="17.25" customHeight="1">
      <c r="C640" s="3"/>
      <c r="D640" s="3"/>
      <c r="E640" s="3"/>
      <c r="F640" s="545" t="s">
        <v>761</v>
      </c>
      <c r="G640" s="545" t="s">
        <v>121</v>
      </c>
      <c r="H640" s="546" t="s">
        <v>1625</v>
      </c>
      <c r="I640" s="3" t="s">
        <v>1624</v>
      </c>
      <c r="J640" s="182">
        <v>45797</v>
      </c>
      <c r="K640" s="182">
        <v>45802</v>
      </c>
      <c r="L640" s="183"/>
      <c r="M640" s="172"/>
      <c r="N640" s="3"/>
      <c r="O640" s="389">
        <v>51539000</v>
      </c>
      <c r="P640" s="170">
        <v>0.88</v>
      </c>
      <c r="Q640" s="3"/>
      <c r="R640" s="331"/>
      <c r="S640" s="705">
        <f t="shared" si="81"/>
        <v>45857700</v>
      </c>
      <c r="T640" s="332"/>
      <c r="U640" s="3"/>
      <c r="V640" s="3"/>
      <c r="W640" s="3"/>
      <c r="X640" s="3"/>
      <c r="Y640" s="3"/>
      <c r="Z640" s="186">
        <v>1.0110976857179388</v>
      </c>
      <c r="AA640" s="330"/>
      <c r="AB640" s="360"/>
      <c r="AC640" s="394"/>
      <c r="AD640" s="174"/>
      <c r="AE640" s="3"/>
      <c r="AF640" s="395"/>
    </row>
    <row r="641" spans="2:32" ht="17.25" customHeight="1">
      <c r="C641" s="3"/>
      <c r="D641" s="3"/>
      <c r="E641" s="3"/>
      <c r="F641" s="171" t="s">
        <v>632</v>
      </c>
      <c r="G641" s="171" t="s">
        <v>121</v>
      </c>
      <c r="H641" s="180" t="s">
        <v>694</v>
      </c>
      <c r="I641" s="3" t="s">
        <v>1628</v>
      </c>
      <c r="J641" s="182">
        <v>45798</v>
      </c>
      <c r="K641" s="182">
        <v>45804</v>
      </c>
      <c r="L641" s="183"/>
      <c r="M641" s="172"/>
      <c r="N641" s="3"/>
      <c r="O641" s="396">
        <v>23523500</v>
      </c>
      <c r="P641" s="170">
        <v>0.88</v>
      </c>
      <c r="Q641" s="3"/>
      <c r="R641" s="331"/>
      <c r="S641" s="595">
        <v>20722900</v>
      </c>
      <c r="T641" s="332"/>
      <c r="U641" s="3"/>
      <c r="V641" s="3"/>
      <c r="W641" s="3"/>
      <c r="X641" s="3"/>
      <c r="Y641" s="3"/>
      <c r="Z641" s="186">
        <v>1.00112</v>
      </c>
      <c r="AA641" s="330"/>
      <c r="AB641" s="360"/>
      <c r="AC641" s="394"/>
      <c r="AD641" s="174"/>
      <c r="AE641" s="3"/>
      <c r="AF641" s="395"/>
    </row>
    <row r="642" spans="2:32" ht="17.25" customHeight="1">
      <c r="B642" s="769" t="s">
        <v>1224</v>
      </c>
      <c r="C642" s="535" t="s">
        <v>1632</v>
      </c>
      <c r="D642" s="535"/>
      <c r="E642" s="535" t="s">
        <v>1654</v>
      </c>
      <c r="F642" s="709" t="s">
        <v>1631</v>
      </c>
      <c r="G642" s="709" t="s">
        <v>633</v>
      </c>
      <c r="H642" s="710" t="s">
        <v>1630</v>
      </c>
      <c r="I642" s="535" t="s">
        <v>1629</v>
      </c>
      <c r="J642" s="655"/>
      <c r="K642" s="655">
        <v>45810</v>
      </c>
      <c r="L642" s="711"/>
      <c r="M642" s="712"/>
      <c r="N642" s="535"/>
      <c r="O642" s="396">
        <v>245008500</v>
      </c>
      <c r="P642" s="713"/>
      <c r="Q642" s="535"/>
      <c r="R642" s="714"/>
      <c r="S642" s="742"/>
      <c r="T642" s="332"/>
      <c r="U642" s="3"/>
      <c r="V642" s="3"/>
      <c r="W642" s="3"/>
      <c r="X642" s="3"/>
      <c r="Y642" s="3"/>
      <c r="Z642" s="186"/>
      <c r="AA642" s="330"/>
      <c r="AB642" s="360"/>
      <c r="AC642" s="194"/>
      <c r="AD642" s="174"/>
      <c r="AE642" s="3"/>
    </row>
    <row r="643" spans="2:32" ht="17.25" customHeight="1">
      <c r="B643" s="769" t="s">
        <v>1224</v>
      </c>
      <c r="C643" s="535" t="s">
        <v>1632</v>
      </c>
      <c r="D643" s="535"/>
      <c r="E643" s="535" t="s">
        <v>1654</v>
      </c>
      <c r="F643" s="709" t="s">
        <v>1631</v>
      </c>
      <c r="G643" s="709" t="s">
        <v>121</v>
      </c>
      <c r="H643" s="710" t="s">
        <v>1630</v>
      </c>
      <c r="I643" s="535" t="s">
        <v>1629</v>
      </c>
      <c r="J643" s="655"/>
      <c r="K643" s="655">
        <v>45810</v>
      </c>
      <c r="L643" s="711"/>
      <c r="M643" s="712"/>
      <c r="N643" s="535"/>
      <c r="O643" s="396">
        <v>245008500</v>
      </c>
      <c r="P643" s="713"/>
      <c r="Q643" s="535"/>
      <c r="R643" s="714"/>
      <c r="S643" s="734"/>
      <c r="T643" s="332"/>
      <c r="U643" s="3"/>
      <c r="V643" s="3"/>
      <c r="W643" s="3"/>
      <c r="X643" s="3"/>
      <c r="Y643" s="3"/>
      <c r="Z643" s="186"/>
      <c r="AA643" s="330"/>
      <c r="AB643" s="360"/>
      <c r="AC643" s="194"/>
      <c r="AD643" s="174"/>
      <c r="AE643" s="3"/>
    </row>
    <row r="644" spans="2:32" ht="17.25" customHeight="1">
      <c r="C644" s="3"/>
      <c r="D644" s="3"/>
      <c r="E644" s="3"/>
      <c r="F644" s="171" t="s">
        <v>632</v>
      </c>
      <c r="G644" s="171" t="s">
        <v>633</v>
      </c>
      <c r="H644" s="180" t="s">
        <v>650</v>
      </c>
      <c r="I644" s="3" t="s">
        <v>1633</v>
      </c>
      <c r="J644" s="182">
        <v>45799</v>
      </c>
      <c r="K644" s="182">
        <v>45805</v>
      </c>
      <c r="L644" s="183"/>
      <c r="M644" s="172"/>
      <c r="N644" s="3"/>
      <c r="O644" s="389">
        <v>3000000</v>
      </c>
      <c r="P644" s="170"/>
      <c r="Q644" s="3"/>
      <c r="R644" s="331"/>
      <c r="S644" s="359" t="s">
        <v>651</v>
      </c>
      <c r="T644" s="332"/>
      <c r="U644" s="3"/>
      <c r="V644" s="3"/>
      <c r="W644" s="3"/>
      <c r="X644" s="3"/>
      <c r="Y644" s="3"/>
      <c r="Z644" s="186"/>
      <c r="AA644" s="330"/>
      <c r="AB644" s="360"/>
      <c r="AC644" s="394"/>
      <c r="AD644" s="174"/>
      <c r="AE644" s="3"/>
      <c r="AF644" s="395"/>
    </row>
    <row r="645" spans="2:32" ht="17.25" customHeight="1">
      <c r="C645" s="3"/>
      <c r="D645" s="3"/>
      <c r="E645" s="3"/>
      <c r="F645" s="171" t="s">
        <v>632</v>
      </c>
      <c r="G645" s="171" t="s">
        <v>633</v>
      </c>
      <c r="H645" s="180" t="s">
        <v>636</v>
      </c>
      <c r="I645" s="3" t="s">
        <v>1634</v>
      </c>
      <c r="J645" s="182">
        <v>45800</v>
      </c>
      <c r="K645" s="182">
        <v>45807</v>
      </c>
      <c r="L645" s="183"/>
      <c r="M645" s="172"/>
      <c r="N645" s="3"/>
      <c r="O645" s="389">
        <v>74978942</v>
      </c>
      <c r="P645" s="170">
        <v>0.88</v>
      </c>
      <c r="Q645" s="3"/>
      <c r="R645" s="331"/>
      <c r="S645" s="705">
        <f t="shared" ref="S645:S655" si="82">CEILING(Z645*P645*O645,100)</f>
        <v>66199900</v>
      </c>
      <c r="T645" s="332"/>
      <c r="U645" s="3"/>
      <c r="V645" s="3"/>
      <c r="W645" s="3"/>
      <c r="X645" s="3"/>
      <c r="Y645" s="3"/>
      <c r="Z645" s="186">
        <v>1.0033099999999999</v>
      </c>
      <c r="AA645" s="330"/>
      <c r="AB645" s="360"/>
      <c r="AC645" s="394"/>
      <c r="AD645" s="174"/>
      <c r="AE645" s="3"/>
      <c r="AF645" s="395"/>
    </row>
    <row r="646" spans="2:32" ht="17.25" customHeight="1">
      <c r="C646" s="3"/>
      <c r="D646" s="3"/>
      <c r="E646" s="3"/>
      <c r="F646" s="171" t="s">
        <v>632</v>
      </c>
      <c r="G646" s="171" t="s">
        <v>633</v>
      </c>
      <c r="H646" s="180" t="s">
        <v>904</v>
      </c>
      <c r="I646" s="3" t="s">
        <v>1635</v>
      </c>
      <c r="J646" s="182">
        <v>45799</v>
      </c>
      <c r="K646" s="182">
        <v>45803</v>
      </c>
      <c r="L646" s="183"/>
      <c r="M646" s="172"/>
      <c r="N646" s="3"/>
      <c r="O646" s="389">
        <v>190659680</v>
      </c>
      <c r="P646" s="170">
        <v>0.88</v>
      </c>
      <c r="Q646" s="3"/>
      <c r="R646" s="331"/>
      <c r="S646" s="705">
        <f t="shared" si="82"/>
        <v>165733600</v>
      </c>
      <c r="T646" s="332"/>
      <c r="U646" s="3"/>
      <c r="V646" s="3"/>
      <c r="W646" s="3"/>
      <c r="X646" s="3"/>
      <c r="Y646" s="3"/>
      <c r="Z646" s="186">
        <v>0.98780000000000001</v>
      </c>
      <c r="AA646" s="330"/>
      <c r="AB646" s="360"/>
      <c r="AC646" s="394"/>
      <c r="AD646" s="174"/>
      <c r="AE646" s="3"/>
      <c r="AF646" s="395"/>
    </row>
    <row r="647" spans="2:32" ht="17.25" customHeight="1">
      <c r="C647" s="3"/>
      <c r="D647" s="3"/>
      <c r="E647" s="3"/>
      <c r="F647" s="171" t="s">
        <v>632</v>
      </c>
      <c r="G647" s="171" t="s">
        <v>633</v>
      </c>
      <c r="H647" s="180" t="s">
        <v>650</v>
      </c>
      <c r="I647" s="3" t="s">
        <v>1636</v>
      </c>
      <c r="J647" s="182">
        <v>45799</v>
      </c>
      <c r="K647" s="182">
        <v>45807</v>
      </c>
      <c r="L647" s="183"/>
      <c r="M647" s="172"/>
      <c r="N647" s="3"/>
      <c r="O647" s="389">
        <v>6580000</v>
      </c>
      <c r="P647" s="170"/>
      <c r="Q647" s="3"/>
      <c r="R647" s="331"/>
      <c r="S647" s="359" t="s">
        <v>651</v>
      </c>
      <c r="T647" s="332"/>
      <c r="U647" s="3"/>
      <c r="V647" s="3"/>
      <c r="W647" s="3"/>
      <c r="X647" s="3"/>
      <c r="Y647" s="3"/>
      <c r="Z647" s="186"/>
      <c r="AA647" s="330"/>
      <c r="AB647" s="360"/>
      <c r="AC647" s="394"/>
      <c r="AD647" s="174"/>
      <c r="AE647" s="3"/>
      <c r="AF647" s="395"/>
    </row>
    <row r="648" spans="2:32" ht="17.25" customHeight="1">
      <c r="C648" s="3"/>
      <c r="D648" s="3"/>
      <c r="E648" s="3"/>
      <c r="F648" s="171" t="s">
        <v>632</v>
      </c>
      <c r="G648" s="171" t="s">
        <v>633</v>
      </c>
      <c r="H648" s="180" t="s">
        <v>648</v>
      </c>
      <c r="I648" s="3" t="s">
        <v>1637</v>
      </c>
      <c r="J648" s="182">
        <v>45799</v>
      </c>
      <c r="K648" s="182">
        <v>45803</v>
      </c>
      <c r="L648" s="183"/>
      <c r="M648" s="172"/>
      <c r="N648" s="3"/>
      <c r="O648" s="389">
        <v>6400000</v>
      </c>
      <c r="P648" s="170">
        <v>0.88</v>
      </c>
      <c r="Q648" s="3"/>
      <c r="R648" s="331"/>
      <c r="S648" s="705">
        <f t="shared" si="82"/>
        <v>5655100</v>
      </c>
      <c r="T648" s="332"/>
      <c r="U648" s="3"/>
      <c r="V648" s="3"/>
      <c r="W648" s="3"/>
      <c r="X648" s="3"/>
      <c r="Y648" s="3"/>
      <c r="Z648" s="186">
        <v>1.0041</v>
      </c>
      <c r="AA648" s="330"/>
      <c r="AB648" s="360"/>
      <c r="AC648" s="394"/>
      <c r="AD648" s="174"/>
      <c r="AE648" s="3"/>
      <c r="AF648" s="395"/>
    </row>
    <row r="649" spans="2:32" ht="17.25" customHeight="1">
      <c r="C649" s="3"/>
      <c r="D649" s="3"/>
      <c r="E649" s="3"/>
      <c r="F649" s="171" t="s">
        <v>632</v>
      </c>
      <c r="G649" s="171" t="s">
        <v>633</v>
      </c>
      <c r="H649" s="180" t="s">
        <v>685</v>
      </c>
      <c r="I649" s="3" t="s">
        <v>1638</v>
      </c>
      <c r="J649" s="182">
        <v>45800</v>
      </c>
      <c r="K649" s="182">
        <v>45807</v>
      </c>
      <c r="L649" s="183"/>
      <c r="M649" s="172"/>
      <c r="N649" s="3"/>
      <c r="O649" s="389">
        <v>15000000</v>
      </c>
      <c r="P649" s="170">
        <v>0.88</v>
      </c>
      <c r="Q649" s="3"/>
      <c r="R649" s="331"/>
      <c r="S649" s="705">
        <f t="shared" si="82"/>
        <v>13245900</v>
      </c>
      <c r="T649" s="332"/>
      <c r="U649" s="3"/>
      <c r="V649" s="3"/>
      <c r="W649" s="3"/>
      <c r="X649" s="3"/>
      <c r="Y649" s="3"/>
      <c r="Z649" s="186">
        <v>1.0034700000000001</v>
      </c>
      <c r="AA649" s="330"/>
      <c r="AB649" s="360"/>
      <c r="AC649" s="394"/>
      <c r="AD649" s="174"/>
      <c r="AE649" s="3"/>
      <c r="AF649" s="395"/>
    </row>
    <row r="650" spans="2:32" ht="17.25" customHeight="1">
      <c r="C650" s="3"/>
      <c r="D650" s="3"/>
      <c r="E650" s="3"/>
      <c r="F650" s="171"/>
      <c r="G650" s="171"/>
      <c r="H650" s="180"/>
      <c r="I650" s="3" t="s">
        <v>1641</v>
      </c>
      <c r="J650" s="182"/>
      <c r="K650" s="182"/>
      <c r="L650" s="183"/>
      <c r="M650" s="172"/>
      <c r="N650" s="3"/>
      <c r="O650" s="358"/>
      <c r="P650" s="170"/>
      <c r="Q650" s="3"/>
      <c r="R650" s="331"/>
      <c r="S650" s="359"/>
      <c r="T650" s="332"/>
      <c r="U650" s="3"/>
      <c r="V650" s="3"/>
      <c r="W650" s="3"/>
      <c r="X650" s="3"/>
      <c r="Y650" s="3"/>
      <c r="Z650" s="186"/>
      <c r="AA650" s="330"/>
      <c r="AB650" s="360"/>
      <c r="AC650" s="194"/>
      <c r="AD650" s="174"/>
      <c r="AE650" s="3"/>
    </row>
    <row r="651" spans="2:32" ht="17.25" customHeight="1">
      <c r="C651" s="3"/>
      <c r="D651" s="3"/>
      <c r="E651" s="3"/>
      <c r="F651" s="411" t="s">
        <v>632</v>
      </c>
      <c r="G651" s="411" t="s">
        <v>633</v>
      </c>
      <c r="H651" s="412" t="s">
        <v>809</v>
      </c>
      <c r="I651" s="438" t="s">
        <v>1642</v>
      </c>
      <c r="J651" s="439">
        <v>45803</v>
      </c>
      <c r="K651" s="439">
        <v>45807</v>
      </c>
      <c r="L651" s="440"/>
      <c r="M651" s="441"/>
      <c r="N651" s="438"/>
      <c r="O651" s="442">
        <v>12000000</v>
      </c>
      <c r="P651" s="443">
        <v>0.88</v>
      </c>
      <c r="Q651" s="438"/>
      <c r="R651" s="444"/>
      <c r="S651" s="744">
        <f t="shared" si="82"/>
        <v>10597600</v>
      </c>
      <c r="T651" s="446"/>
      <c r="U651" s="438"/>
      <c r="V651" s="438"/>
      <c r="W651" s="438"/>
      <c r="X651" s="438"/>
      <c r="Y651" s="438"/>
      <c r="Z651" s="447">
        <v>1.00356</v>
      </c>
      <c r="AA651" s="541"/>
      <c r="AB651" s="542"/>
      <c r="AC651" s="628">
        <v>10586101</v>
      </c>
      <c r="AD651" s="630">
        <f>AC651-S651</f>
        <v>-11499</v>
      </c>
      <c r="AE651" s="3"/>
      <c r="AF651" s="395"/>
    </row>
    <row r="652" spans="2:32" ht="17.25" customHeight="1">
      <c r="C652" s="3"/>
      <c r="D652" s="3"/>
      <c r="E652" s="3"/>
      <c r="F652" s="171" t="s">
        <v>632</v>
      </c>
      <c r="G652" s="171" t="s">
        <v>633</v>
      </c>
      <c r="H652" s="180" t="s">
        <v>809</v>
      </c>
      <c r="I652" s="3" t="s">
        <v>1643</v>
      </c>
      <c r="J652" s="182">
        <v>45803</v>
      </c>
      <c r="K652" s="182">
        <v>45807</v>
      </c>
      <c r="L652" s="183"/>
      <c r="M652" s="172"/>
      <c r="N652" s="3"/>
      <c r="O652" s="389">
        <v>9600000</v>
      </c>
      <c r="P652" s="170">
        <v>0.88</v>
      </c>
      <c r="Q652" s="3"/>
      <c r="R652" s="331"/>
      <c r="S652" s="705">
        <f t="shared" si="82"/>
        <v>8482700</v>
      </c>
      <c r="T652" s="332"/>
      <c r="U652" s="3"/>
      <c r="V652" s="3"/>
      <c r="W652" s="3"/>
      <c r="X652" s="3"/>
      <c r="Y652" s="3"/>
      <c r="Z652" s="186">
        <v>1.0041</v>
      </c>
      <c r="AA652" s="330"/>
      <c r="AB652" s="360"/>
      <c r="AC652" s="394"/>
      <c r="AD652" s="174"/>
      <c r="AE652" s="3"/>
      <c r="AF652" s="395"/>
    </row>
    <row r="653" spans="2:32" ht="17.25" customHeight="1">
      <c r="C653" s="3"/>
      <c r="D653" s="3"/>
      <c r="E653" s="3"/>
      <c r="F653" s="171" t="s">
        <v>304</v>
      </c>
      <c r="G653" s="171" t="s">
        <v>121</v>
      </c>
      <c r="H653" s="180" t="s">
        <v>1481</v>
      </c>
      <c r="I653" s="3" t="s">
        <v>1644</v>
      </c>
      <c r="J653" s="182">
        <v>45803</v>
      </c>
      <c r="K653" s="182">
        <v>45817</v>
      </c>
      <c r="L653" s="183"/>
      <c r="M653" s="172"/>
      <c r="N653" s="3"/>
      <c r="O653" s="389">
        <v>174500000</v>
      </c>
      <c r="P653" s="170">
        <v>0.89744999999999997</v>
      </c>
      <c r="Q653" s="3"/>
      <c r="R653" s="331"/>
      <c r="S653" s="705">
        <f t="shared" si="82"/>
        <v>156782000</v>
      </c>
      <c r="T653" s="332"/>
      <c r="U653" s="3"/>
      <c r="V653" s="3"/>
      <c r="W653" s="3"/>
      <c r="X653" s="3"/>
      <c r="Y653" s="3"/>
      <c r="Z653" s="186">
        <v>1.0011300000000001</v>
      </c>
      <c r="AA653" s="330"/>
      <c r="AB653" s="360"/>
      <c r="AC653" s="394"/>
      <c r="AD653" s="174"/>
      <c r="AE653" s="3"/>
      <c r="AF653" s="395"/>
    </row>
    <row r="654" spans="2:32" ht="17.25" customHeight="1">
      <c r="C654" s="3"/>
      <c r="D654" s="3"/>
      <c r="E654" s="3"/>
      <c r="F654" s="171" t="s">
        <v>632</v>
      </c>
      <c r="G654" s="171" t="s">
        <v>633</v>
      </c>
      <c r="H654" s="180" t="s">
        <v>648</v>
      </c>
      <c r="I654" s="3" t="s">
        <v>1646</v>
      </c>
      <c r="J654" s="182">
        <v>45803</v>
      </c>
      <c r="K654" s="182">
        <v>45805</v>
      </c>
      <c r="L654" s="183"/>
      <c r="M654" s="172"/>
      <c r="N654" s="3"/>
      <c r="O654" s="389">
        <v>9000000</v>
      </c>
      <c r="P654" s="170">
        <v>0.88</v>
      </c>
      <c r="Q654" s="3"/>
      <c r="R654" s="331"/>
      <c r="S654" s="393">
        <f t="shared" si="82"/>
        <v>7956200</v>
      </c>
      <c r="T654" s="332"/>
      <c r="U654" s="3"/>
      <c r="V654" s="3"/>
      <c r="W654" s="3"/>
      <c r="X654" s="3"/>
      <c r="Y654" s="3"/>
      <c r="Z654" s="186">
        <v>1.00457</v>
      </c>
      <c r="AA654" s="330"/>
      <c r="AB654" s="360"/>
      <c r="AC654" s="394"/>
      <c r="AD654" s="174"/>
      <c r="AE654" s="3"/>
      <c r="AF654" s="395"/>
    </row>
    <row r="655" spans="2:32" ht="17.25" customHeight="1">
      <c r="C655" s="3"/>
      <c r="D655" s="3"/>
      <c r="E655" s="3"/>
      <c r="F655" s="411" t="s">
        <v>632</v>
      </c>
      <c r="G655" s="411" t="s">
        <v>633</v>
      </c>
      <c r="H655" s="412" t="s">
        <v>690</v>
      </c>
      <c r="I655" s="438" t="s">
        <v>1647</v>
      </c>
      <c r="J655" s="439">
        <v>45803</v>
      </c>
      <c r="K655" s="439">
        <v>45810</v>
      </c>
      <c r="L655" s="440"/>
      <c r="M655" s="441"/>
      <c r="N655" s="438"/>
      <c r="O655" s="442">
        <v>12000000</v>
      </c>
      <c r="P655" s="443">
        <v>0.88</v>
      </c>
      <c r="Q655" s="438"/>
      <c r="R655" s="444"/>
      <c r="S655" s="470">
        <f t="shared" si="82"/>
        <v>10595600</v>
      </c>
      <c r="T655" s="446"/>
      <c r="U655" s="438"/>
      <c r="V655" s="438"/>
      <c r="W655" s="438"/>
      <c r="X655" s="438"/>
      <c r="Y655" s="438"/>
      <c r="Z655" s="447">
        <v>1.0033700000000001</v>
      </c>
      <c r="AA655" s="541"/>
      <c r="AB655" s="542"/>
      <c r="AC655" s="628">
        <v>10580407</v>
      </c>
      <c r="AD655" s="630">
        <f>AC655-S655</f>
        <v>-15193</v>
      </c>
      <c r="AE655" s="3"/>
      <c r="AF655" s="395"/>
    </row>
    <row r="656" spans="2:32" ht="17.25" customHeight="1">
      <c r="C656" s="3"/>
      <c r="D656" s="3"/>
      <c r="E656" s="3"/>
      <c r="F656" s="171" t="s">
        <v>632</v>
      </c>
      <c r="G656" s="171" t="s">
        <v>633</v>
      </c>
      <c r="H656" s="180" t="s">
        <v>650</v>
      </c>
      <c r="I656" s="3" t="s">
        <v>1648</v>
      </c>
      <c r="J656" s="182">
        <v>45803</v>
      </c>
      <c r="K656" s="182">
        <v>45807</v>
      </c>
      <c r="L656" s="183"/>
      <c r="M656" s="172"/>
      <c r="N656" s="3"/>
      <c r="O656" s="396">
        <v>11400000</v>
      </c>
      <c r="P656" s="170">
        <v>0.88</v>
      </c>
      <c r="Q656" s="3"/>
      <c r="R656" s="331"/>
      <c r="S656" s="359" t="s">
        <v>651</v>
      </c>
      <c r="T656" s="332"/>
      <c r="U656" s="3"/>
      <c r="V656" s="3"/>
      <c r="W656" s="3"/>
      <c r="X656" s="3"/>
      <c r="Y656" s="3"/>
      <c r="Z656" s="186"/>
      <c r="AA656" s="330"/>
      <c r="AB656" s="360"/>
      <c r="AC656" s="394"/>
      <c r="AD656" s="174"/>
      <c r="AE656" s="3"/>
      <c r="AF656" s="395"/>
    </row>
    <row r="657" spans="2:32" ht="17.25" customHeight="1">
      <c r="C657" s="3"/>
      <c r="D657" s="3"/>
      <c r="E657" s="3"/>
      <c r="F657" s="411" t="s">
        <v>304</v>
      </c>
      <c r="G657" s="411" t="s">
        <v>633</v>
      </c>
      <c r="H657" s="412" t="s">
        <v>642</v>
      </c>
      <c r="I657" s="438" t="s">
        <v>1649</v>
      </c>
      <c r="J657" s="439">
        <v>45804</v>
      </c>
      <c r="K657" s="439">
        <v>45813</v>
      </c>
      <c r="L657" s="440"/>
      <c r="M657" s="441"/>
      <c r="N657" s="438"/>
      <c r="O657" s="465">
        <v>41140000</v>
      </c>
      <c r="P657" s="443">
        <v>0.88</v>
      </c>
      <c r="Q657" s="438"/>
      <c r="R657" s="444"/>
      <c r="S657" s="676">
        <v>36320900</v>
      </c>
      <c r="T657" s="446"/>
      <c r="U657" s="438"/>
      <c r="V657" s="438"/>
      <c r="W657" s="438"/>
      <c r="X657" s="438"/>
      <c r="Y657" s="438"/>
      <c r="Z657" s="447">
        <v>1.0032399999999999</v>
      </c>
      <c r="AA657" s="541"/>
      <c r="AB657" s="542"/>
      <c r="AC657" s="628">
        <v>36248436</v>
      </c>
      <c r="AD657" s="630">
        <f>AC657-S657</f>
        <v>-72464</v>
      </c>
      <c r="AE657" s="3"/>
      <c r="AF657" s="395"/>
    </row>
    <row r="658" spans="2:32" ht="17.25" customHeight="1">
      <c r="C658" s="3"/>
      <c r="D658" s="3"/>
      <c r="E658" s="3"/>
      <c r="F658" s="411" t="s">
        <v>304</v>
      </c>
      <c r="G658" s="411" t="s">
        <v>633</v>
      </c>
      <c r="H658" s="412" t="s">
        <v>642</v>
      </c>
      <c r="I658" s="438" t="s">
        <v>1650</v>
      </c>
      <c r="J658" s="439">
        <v>45804</v>
      </c>
      <c r="K658" s="439">
        <v>45813</v>
      </c>
      <c r="L658" s="440"/>
      <c r="M658" s="441"/>
      <c r="N658" s="438"/>
      <c r="O658" s="465">
        <v>16500000</v>
      </c>
      <c r="P658" s="443">
        <v>0.88</v>
      </c>
      <c r="Q658" s="438"/>
      <c r="R658" s="444"/>
      <c r="S658" s="676">
        <f>13245000*1.1</f>
        <v>14569500.000000002</v>
      </c>
      <c r="T658" s="446"/>
      <c r="U658" s="438"/>
      <c r="V658" s="438"/>
      <c r="W658" s="438"/>
      <c r="X658" s="438"/>
      <c r="Y658" s="438"/>
      <c r="Z658" s="447">
        <v>1.0034099999999999</v>
      </c>
      <c r="AA658" s="541"/>
      <c r="AB658" s="542"/>
      <c r="AC658" s="628">
        <v>14559315</v>
      </c>
      <c r="AD658" s="630">
        <f>AC658-S658</f>
        <v>-10185.000000001863</v>
      </c>
      <c r="AE658" s="3"/>
      <c r="AF658" s="395"/>
    </row>
    <row r="659" spans="2:32" ht="17.25" customHeight="1">
      <c r="C659" s="3"/>
      <c r="D659" s="3"/>
      <c r="E659" s="3"/>
      <c r="F659" s="399" t="s">
        <v>304</v>
      </c>
      <c r="G659" s="399" t="s">
        <v>121</v>
      </c>
      <c r="H659" s="400" t="s">
        <v>665</v>
      </c>
      <c r="I659" s="401" t="s">
        <v>1651</v>
      </c>
      <c r="J659" s="402">
        <v>45803</v>
      </c>
      <c r="K659" s="402">
        <v>45810</v>
      </c>
      <c r="L659" s="403"/>
      <c r="M659" s="404"/>
      <c r="N659" s="401"/>
      <c r="O659" s="405">
        <v>3800000</v>
      </c>
      <c r="P659" s="406">
        <v>0.88</v>
      </c>
      <c r="Q659" s="401"/>
      <c r="R659" s="407"/>
      <c r="S659" s="454">
        <f t="shared" ref="S659:S661" si="83">CEILING(Z659*P659*O659,100)</f>
        <v>3347800</v>
      </c>
      <c r="T659" s="409"/>
      <c r="U659" s="401"/>
      <c r="V659" s="401"/>
      <c r="W659" s="401"/>
      <c r="X659" s="401"/>
      <c r="Y659" s="401"/>
      <c r="Z659" s="410">
        <v>1.0011099999999999</v>
      </c>
      <c r="AA659" s="330"/>
      <c r="AB659" s="360"/>
      <c r="AC659" s="394"/>
      <c r="AD659" s="174"/>
      <c r="AE659" s="3"/>
      <c r="AF659" s="395"/>
    </row>
    <row r="660" spans="2:32" ht="17.25" customHeight="1">
      <c r="C660" s="3"/>
      <c r="D660" s="3"/>
      <c r="E660" s="3" t="s">
        <v>676</v>
      </c>
      <c r="F660" s="171"/>
      <c r="G660" s="171"/>
      <c r="H660" s="180" t="s">
        <v>1653</v>
      </c>
      <c r="I660" s="3" t="s">
        <v>1555</v>
      </c>
      <c r="J660" s="182">
        <v>45803</v>
      </c>
      <c r="K660" s="182">
        <v>45804</v>
      </c>
      <c r="L660" s="183"/>
      <c r="M660" s="172"/>
      <c r="N660" s="3"/>
      <c r="O660" s="389"/>
      <c r="P660" s="170"/>
      <c r="Q660" s="3"/>
      <c r="R660" s="331"/>
      <c r="S660" s="359"/>
      <c r="T660" s="332"/>
      <c r="U660" s="3"/>
      <c r="V660" s="3"/>
      <c r="W660" s="3"/>
      <c r="X660" s="3"/>
      <c r="Y660" s="3"/>
      <c r="Z660" s="186"/>
      <c r="AA660" s="330"/>
      <c r="AB660" s="360"/>
      <c r="AC660" s="394"/>
      <c r="AD660" s="174"/>
      <c r="AE660" s="3"/>
      <c r="AF660" s="395"/>
    </row>
    <row r="661" spans="2:32" ht="17.25" customHeight="1">
      <c r="C661" s="3"/>
      <c r="D661" s="3"/>
      <c r="E661" s="3"/>
      <c r="F661" s="399" t="s">
        <v>304</v>
      </c>
      <c r="G661" s="399" t="s">
        <v>121</v>
      </c>
      <c r="H661" s="400" t="s">
        <v>1481</v>
      </c>
      <c r="I661" s="401" t="s">
        <v>1655</v>
      </c>
      <c r="J661" s="402">
        <v>45804</v>
      </c>
      <c r="K661" s="402">
        <v>45819</v>
      </c>
      <c r="L661" s="403"/>
      <c r="M661" s="404"/>
      <c r="N661" s="401"/>
      <c r="O661" s="405">
        <v>9600000</v>
      </c>
      <c r="P661" s="406">
        <v>0.87744999999999995</v>
      </c>
      <c r="Q661" s="401"/>
      <c r="R661" s="407"/>
      <c r="S661" s="815">
        <f t="shared" si="83"/>
        <v>8433200</v>
      </c>
      <c r="T661" s="409"/>
      <c r="U661" s="401"/>
      <c r="V661" s="401"/>
      <c r="W661" s="401"/>
      <c r="X661" s="401"/>
      <c r="Y661" s="401"/>
      <c r="Z661" s="410">
        <v>1.0011399999999999</v>
      </c>
      <c r="AA661" s="330"/>
      <c r="AB661" s="360"/>
      <c r="AC661" s="394"/>
      <c r="AD661" s="174"/>
      <c r="AE661" s="3"/>
      <c r="AF661" s="395"/>
    </row>
    <row r="662" spans="2:32" ht="17.25" customHeight="1">
      <c r="C662" s="3"/>
      <c r="D662" s="3"/>
      <c r="E662" s="3"/>
      <c r="F662" s="399" t="s">
        <v>304</v>
      </c>
      <c r="G662" s="399" t="s">
        <v>121</v>
      </c>
      <c r="H662" s="400" t="s">
        <v>665</v>
      </c>
      <c r="I662" s="401" t="s">
        <v>1656</v>
      </c>
      <c r="J662" s="402">
        <v>45804</v>
      </c>
      <c r="K662" s="402">
        <v>45810</v>
      </c>
      <c r="L662" s="403"/>
      <c r="M662" s="404"/>
      <c r="N662" s="401"/>
      <c r="O662" s="693">
        <v>49541300</v>
      </c>
      <c r="P662" s="406">
        <v>0.88</v>
      </c>
      <c r="Q662" s="401"/>
      <c r="R662" s="407"/>
      <c r="S662" s="693">
        <v>43646900</v>
      </c>
      <c r="T662" s="409"/>
      <c r="U662" s="401"/>
      <c r="V662" s="401"/>
      <c r="W662" s="401"/>
      <c r="X662" s="401"/>
      <c r="Y662" s="401"/>
      <c r="Z662" s="410">
        <v>1.0011699999999999</v>
      </c>
      <c r="AA662" s="330"/>
      <c r="AB662" s="360"/>
      <c r="AC662" s="394"/>
      <c r="AD662" s="174"/>
      <c r="AE662" s="3"/>
      <c r="AF662" s="395"/>
    </row>
    <row r="663" spans="2:32" ht="17.25" customHeight="1">
      <c r="C663" s="3"/>
      <c r="D663" s="3"/>
      <c r="E663" s="3"/>
      <c r="F663" s="411" t="s">
        <v>304</v>
      </c>
      <c r="G663" s="411" t="s">
        <v>633</v>
      </c>
      <c r="H663" s="412" t="s">
        <v>642</v>
      </c>
      <c r="I663" s="438" t="s">
        <v>1657</v>
      </c>
      <c r="J663" s="439">
        <v>45804</v>
      </c>
      <c r="K663" s="439">
        <v>45813</v>
      </c>
      <c r="L663" s="440"/>
      <c r="M663" s="441"/>
      <c r="N663" s="438"/>
      <c r="O663" s="465">
        <v>9900000</v>
      </c>
      <c r="P663" s="443">
        <v>0.88</v>
      </c>
      <c r="Q663" s="438"/>
      <c r="R663" s="444"/>
      <c r="S663" s="676">
        <v>8721900</v>
      </c>
      <c r="T663" s="446"/>
      <c r="U663" s="438"/>
      <c r="V663" s="438"/>
      <c r="W663" s="438"/>
      <c r="X663" s="438"/>
      <c r="Y663" s="438"/>
      <c r="Z663" s="447">
        <v>1.00112</v>
      </c>
      <c r="AA663" s="541"/>
      <c r="AB663" s="542"/>
      <c r="AC663" s="628">
        <v>8741731</v>
      </c>
      <c r="AD663" s="630">
        <f t="shared" ref="AD663" si="84">AC663-S663</f>
        <v>19831</v>
      </c>
      <c r="AE663" s="3"/>
      <c r="AF663" s="395"/>
    </row>
    <row r="664" spans="2:32" ht="17.25" customHeight="1">
      <c r="C664" s="3"/>
      <c r="D664" s="3"/>
      <c r="E664" s="3"/>
      <c r="F664" s="171" t="s">
        <v>632</v>
      </c>
      <c r="G664" s="171" t="s">
        <v>633</v>
      </c>
      <c r="H664" s="180" t="s">
        <v>652</v>
      </c>
      <c r="I664" s="3" t="s">
        <v>1658</v>
      </c>
      <c r="J664" s="182">
        <v>45805</v>
      </c>
      <c r="K664" s="182">
        <v>45806</v>
      </c>
      <c r="L664" s="183"/>
      <c r="M664" s="172"/>
      <c r="N664" s="3"/>
      <c r="O664" s="396">
        <v>3600000</v>
      </c>
      <c r="P664" s="170">
        <v>0.88</v>
      </c>
      <c r="Q664" s="3"/>
      <c r="R664" s="331"/>
      <c r="S664" s="595">
        <v>3172400.0000000005</v>
      </c>
      <c r="T664" s="332"/>
      <c r="U664" s="3"/>
      <c r="V664" s="3"/>
      <c r="W664" s="3"/>
      <c r="X664" s="3"/>
      <c r="Y664" s="3"/>
      <c r="Z664" s="186">
        <v>1.0011399999999999</v>
      </c>
      <c r="AA664" s="330"/>
      <c r="AB664" s="360"/>
      <c r="AC664" s="394"/>
      <c r="AD664" s="448"/>
      <c r="AE664" s="3"/>
      <c r="AF664" s="395"/>
    </row>
    <row r="665" spans="2:32" ht="17.25" customHeight="1">
      <c r="C665" s="3"/>
      <c r="D665" s="3"/>
      <c r="E665" s="3"/>
      <c r="F665" s="171" t="s">
        <v>632</v>
      </c>
      <c r="G665" s="171" t="s">
        <v>633</v>
      </c>
      <c r="H665" s="180" t="s">
        <v>652</v>
      </c>
      <c r="I665" s="3" t="s">
        <v>1659</v>
      </c>
      <c r="J665" s="182">
        <v>45805</v>
      </c>
      <c r="K665" s="182">
        <v>45806</v>
      </c>
      <c r="L665" s="183"/>
      <c r="M665" s="172"/>
      <c r="N665" s="3"/>
      <c r="O665" s="396">
        <v>6800000</v>
      </c>
      <c r="P665" s="170">
        <v>0.88</v>
      </c>
      <c r="Q665" s="3"/>
      <c r="R665" s="331"/>
      <c r="S665" s="595">
        <v>5990600.0000000009</v>
      </c>
      <c r="T665" s="332"/>
      <c r="U665" s="3"/>
      <c r="V665" s="3"/>
      <c r="W665" s="3"/>
      <c r="X665" s="3"/>
      <c r="Y665" s="3"/>
      <c r="Z665" s="186">
        <v>1.0011399999999999</v>
      </c>
      <c r="AA665" s="330"/>
      <c r="AB665" s="360"/>
      <c r="AC665" s="394"/>
      <c r="AD665" s="174"/>
      <c r="AE665" s="3"/>
      <c r="AF665" s="395"/>
    </row>
    <row r="666" spans="2:32" ht="17.25" customHeight="1">
      <c r="C666" s="3"/>
      <c r="D666" s="3"/>
      <c r="E666" s="3"/>
      <c r="F666" s="399" t="s">
        <v>661</v>
      </c>
      <c r="G666" s="399" t="s">
        <v>633</v>
      </c>
      <c r="H666" s="400" t="s">
        <v>1031</v>
      </c>
      <c r="I666" s="401" t="s">
        <v>1660</v>
      </c>
      <c r="J666" s="402">
        <v>45805</v>
      </c>
      <c r="K666" s="402">
        <v>45812</v>
      </c>
      <c r="L666" s="403"/>
      <c r="M666" s="404"/>
      <c r="N666" s="401"/>
      <c r="O666" s="693">
        <v>4000000</v>
      </c>
      <c r="P666" s="406">
        <v>0.88</v>
      </c>
      <c r="Q666" s="401"/>
      <c r="R666" s="407"/>
      <c r="S666" s="694">
        <v>3544200.0000000005</v>
      </c>
      <c r="T666" s="409"/>
      <c r="U666" s="401"/>
      <c r="V666" s="401"/>
      <c r="W666" s="401"/>
      <c r="X666" s="401"/>
      <c r="Y666" s="401"/>
      <c r="Z666" s="410">
        <v>1.0068900000000001</v>
      </c>
      <c r="AA666" s="541"/>
      <c r="AB666" s="542"/>
      <c r="AC666" s="628">
        <v>3547670</v>
      </c>
      <c r="AD666" s="630">
        <f>AC666-S666</f>
        <v>3469.9999999995343</v>
      </c>
      <c r="AE666" s="3"/>
      <c r="AF666" s="395"/>
    </row>
    <row r="667" spans="2:32" s="650" customFormat="1" ht="17.25" customHeight="1">
      <c r="B667" s="769" t="s">
        <v>1424</v>
      </c>
      <c r="C667" s="535" t="s">
        <v>1632</v>
      </c>
      <c r="D667" s="535"/>
      <c r="E667" s="535"/>
      <c r="F667" s="709" t="s">
        <v>1026</v>
      </c>
      <c r="G667" s="709" t="s">
        <v>633</v>
      </c>
      <c r="H667" s="710" t="s">
        <v>1662</v>
      </c>
      <c r="I667" s="535" t="s">
        <v>1663</v>
      </c>
      <c r="J667" s="655"/>
      <c r="K667" s="655">
        <v>45820</v>
      </c>
      <c r="L667" s="711"/>
      <c r="M667" s="712"/>
      <c r="N667" s="535"/>
      <c r="O667" s="396" t="s">
        <v>1664</v>
      </c>
      <c r="P667" s="713">
        <v>0.85994999999999999</v>
      </c>
      <c r="Q667" s="535"/>
      <c r="R667" s="714"/>
      <c r="S667" s="734"/>
      <c r="T667" s="715"/>
      <c r="U667" s="535"/>
      <c r="V667" s="535"/>
      <c r="W667" s="535"/>
      <c r="X667" s="535"/>
      <c r="Y667" s="535"/>
      <c r="Z667" s="716"/>
      <c r="AA667" s="457"/>
      <c r="AB667" s="731"/>
      <c r="AC667" s="732"/>
      <c r="AD667" s="733"/>
      <c r="AE667" s="535"/>
      <c r="AF667" s="649"/>
    </row>
    <row r="668" spans="2:32" s="650" customFormat="1" ht="17.25" customHeight="1">
      <c r="B668" s="769" t="s">
        <v>1424</v>
      </c>
      <c r="C668" s="535" t="s">
        <v>1632</v>
      </c>
      <c r="D668" s="535"/>
      <c r="E668" s="535"/>
      <c r="F668" s="709" t="s">
        <v>1026</v>
      </c>
      <c r="G668" s="709" t="s">
        <v>121</v>
      </c>
      <c r="H668" s="710" t="s">
        <v>1662</v>
      </c>
      <c r="I668" s="535" t="s">
        <v>1663</v>
      </c>
      <c r="J668" s="655"/>
      <c r="K668" s="655">
        <v>45820</v>
      </c>
      <c r="L668" s="711"/>
      <c r="M668" s="712"/>
      <c r="N668" s="535"/>
      <c r="O668" s="396" t="s">
        <v>1664</v>
      </c>
      <c r="P668" s="713">
        <v>0.85994999999999999</v>
      </c>
      <c r="Q668" s="535"/>
      <c r="R668" s="714"/>
      <c r="S668" s="742"/>
      <c r="T668" s="715"/>
      <c r="U668" s="535"/>
      <c r="V668" s="535"/>
      <c r="W668" s="535"/>
      <c r="X668" s="535"/>
      <c r="Y668" s="535"/>
      <c r="Z668" s="716"/>
      <c r="AA668" s="457"/>
      <c r="AB668" s="731"/>
      <c r="AC668" s="732"/>
      <c r="AD668" s="733"/>
      <c r="AE668" s="535"/>
      <c r="AF668" s="649"/>
    </row>
    <row r="669" spans="2:32" s="650" customFormat="1" ht="17.25" customHeight="1">
      <c r="B669" s="769" t="s">
        <v>1424</v>
      </c>
      <c r="C669" s="535" t="s">
        <v>1632</v>
      </c>
      <c r="D669" s="535"/>
      <c r="E669" s="535"/>
      <c r="F669" s="709" t="s">
        <v>1026</v>
      </c>
      <c r="G669" s="709" t="s">
        <v>633</v>
      </c>
      <c r="H669" s="710" t="s">
        <v>1665</v>
      </c>
      <c r="I669" s="535" t="s">
        <v>1666</v>
      </c>
      <c r="J669" s="655"/>
      <c r="K669" s="655">
        <v>45824</v>
      </c>
      <c r="L669" s="711"/>
      <c r="M669" s="712"/>
      <c r="N669" s="535"/>
      <c r="O669" s="396" t="s">
        <v>1673</v>
      </c>
      <c r="P669" s="713">
        <v>0.85994999999999999</v>
      </c>
      <c r="Q669" s="535"/>
      <c r="R669" s="714"/>
      <c r="S669" s="467"/>
      <c r="T669" s="715"/>
      <c r="U669" s="535"/>
      <c r="V669" s="535"/>
      <c r="W669" s="535"/>
      <c r="X669" s="535"/>
      <c r="Y669" s="535"/>
      <c r="Z669" s="716"/>
      <c r="AA669" s="457"/>
      <c r="AB669" s="731"/>
      <c r="AC669" s="732"/>
      <c r="AD669" s="733"/>
      <c r="AE669" s="535"/>
      <c r="AF669" s="649"/>
    </row>
    <row r="670" spans="2:32" s="650" customFormat="1" ht="17.25" customHeight="1">
      <c r="B670" s="769" t="s">
        <v>1424</v>
      </c>
      <c r="C670" s="535" t="s">
        <v>1632</v>
      </c>
      <c r="D670" s="535"/>
      <c r="E670" s="535"/>
      <c r="F670" s="709" t="s">
        <v>1026</v>
      </c>
      <c r="G670" s="709" t="s">
        <v>121</v>
      </c>
      <c r="H670" s="710" t="s">
        <v>1665</v>
      </c>
      <c r="I670" s="535" t="s">
        <v>1666</v>
      </c>
      <c r="J670" s="655"/>
      <c r="K670" s="655">
        <v>45824</v>
      </c>
      <c r="L670" s="711"/>
      <c r="M670" s="712"/>
      <c r="N670" s="535"/>
      <c r="O670" s="396" t="s">
        <v>1673</v>
      </c>
      <c r="P670" s="713">
        <v>0.85994999999999999</v>
      </c>
      <c r="Q670" s="535"/>
      <c r="R670" s="714"/>
      <c r="S670" s="595"/>
      <c r="T670" s="715"/>
      <c r="U670" s="535"/>
      <c r="V670" s="535"/>
      <c r="W670" s="535"/>
      <c r="X670" s="535"/>
      <c r="Y670" s="535"/>
      <c r="Z670" s="716"/>
      <c r="AA670" s="457"/>
      <c r="AB670" s="731"/>
      <c r="AC670" s="732"/>
      <c r="AD670" s="733"/>
      <c r="AE670" s="535"/>
      <c r="AF670" s="649"/>
    </row>
    <row r="671" spans="2:32" ht="17.25" customHeight="1">
      <c r="B671" s="769" t="s">
        <v>1684</v>
      </c>
      <c r="C671" s="535" t="s">
        <v>1669</v>
      </c>
      <c r="D671" s="3"/>
      <c r="E671" s="3"/>
      <c r="F671" s="692" t="s">
        <v>761</v>
      </c>
      <c r="G671" s="709" t="s">
        <v>633</v>
      </c>
      <c r="H671" s="710" t="s">
        <v>1667</v>
      </c>
      <c r="I671" s="535" t="s">
        <v>1668</v>
      </c>
      <c r="J671" s="182"/>
      <c r="K671" s="182">
        <v>45817</v>
      </c>
      <c r="L671" s="183"/>
      <c r="M671" s="172"/>
      <c r="N671" s="3"/>
      <c r="O671" s="389" t="s">
        <v>1672</v>
      </c>
      <c r="P671" s="170">
        <v>0.86745000000000005</v>
      </c>
      <c r="Q671" s="3"/>
      <c r="R671" s="331"/>
      <c r="S671" s="595"/>
      <c r="T671" s="332"/>
      <c r="U671" s="3"/>
      <c r="V671" s="3"/>
      <c r="W671" s="3"/>
      <c r="X671" s="3"/>
      <c r="Y671" s="3"/>
      <c r="Z671" s="186"/>
      <c r="AA671" s="330"/>
      <c r="AB671" s="360"/>
      <c r="AC671" s="194"/>
      <c r="AD671" s="174"/>
      <c r="AE671" s="3"/>
    </row>
    <row r="672" spans="2:32" ht="17.25" customHeight="1">
      <c r="B672" s="769" t="s">
        <v>1684</v>
      </c>
      <c r="C672" s="535" t="s">
        <v>1669</v>
      </c>
      <c r="D672" s="3"/>
      <c r="E672" s="3"/>
      <c r="F672" s="709" t="s">
        <v>761</v>
      </c>
      <c r="G672" s="709" t="s">
        <v>121</v>
      </c>
      <c r="H672" s="710" t="s">
        <v>1667</v>
      </c>
      <c r="I672" s="535" t="s">
        <v>1668</v>
      </c>
      <c r="J672" s="182"/>
      <c r="K672" s="182">
        <v>45817</v>
      </c>
      <c r="L672" s="183"/>
      <c r="M672" s="172"/>
      <c r="N672" s="3"/>
      <c r="O672" s="389" t="s">
        <v>1672</v>
      </c>
      <c r="P672" s="170">
        <v>0.86745000000000005</v>
      </c>
      <c r="Q672" s="3"/>
      <c r="R672" s="331"/>
      <c r="S672" s="595"/>
      <c r="T672" s="332"/>
      <c r="U672" s="3"/>
      <c r="V672" s="3"/>
      <c r="W672" s="3"/>
      <c r="X672" s="3"/>
      <c r="Y672" s="3"/>
      <c r="Z672" s="186"/>
      <c r="AA672" s="330"/>
      <c r="AB672" s="360"/>
      <c r="AC672" s="194"/>
      <c r="AD672" s="174"/>
      <c r="AE672" s="3"/>
    </row>
    <row r="673" spans="1:32" ht="17.25" customHeight="1">
      <c r="A673" s="785"/>
      <c r="B673" s="769" t="s">
        <v>1683</v>
      </c>
      <c r="C673" s="535" t="s">
        <v>1632</v>
      </c>
      <c r="D673" s="3"/>
      <c r="E673" s="3"/>
      <c r="F673" s="709" t="s">
        <v>918</v>
      </c>
      <c r="G673" s="709" t="s">
        <v>633</v>
      </c>
      <c r="H673" s="710" t="s">
        <v>1670</v>
      </c>
      <c r="I673" s="535" t="s">
        <v>1671</v>
      </c>
      <c r="J673" s="182"/>
      <c r="K673" s="182">
        <v>45813</v>
      </c>
      <c r="L673" s="183"/>
      <c r="M673" s="172"/>
      <c r="N673" s="3"/>
      <c r="O673" s="389">
        <v>485276470</v>
      </c>
      <c r="P673" s="170"/>
      <c r="Q673" s="3"/>
      <c r="R673" s="331"/>
      <c r="S673" s="595"/>
      <c r="T673" s="332"/>
      <c r="U673" s="3"/>
      <c r="V673" s="3"/>
      <c r="W673" s="3"/>
      <c r="X673" s="3"/>
      <c r="Y673" s="3"/>
      <c r="Z673" s="186"/>
      <c r="AA673" s="330"/>
      <c r="AB673" s="360"/>
      <c r="AC673" s="194"/>
      <c r="AD673" s="174"/>
      <c r="AE673" s="3"/>
    </row>
    <row r="674" spans="1:32" ht="17.25" customHeight="1">
      <c r="B674" s="769" t="s">
        <v>1683</v>
      </c>
      <c r="C674" s="535" t="s">
        <v>1632</v>
      </c>
      <c r="D674" s="3"/>
      <c r="E674" s="3"/>
      <c r="F674" s="709" t="s">
        <v>918</v>
      </c>
      <c r="G674" s="709" t="s">
        <v>121</v>
      </c>
      <c r="H674" s="710" t="s">
        <v>1670</v>
      </c>
      <c r="I674" s="535" t="s">
        <v>1671</v>
      </c>
      <c r="J674" s="182"/>
      <c r="K674" s="182">
        <v>45813</v>
      </c>
      <c r="L674" s="183"/>
      <c r="M674" s="172"/>
      <c r="N674" s="3"/>
      <c r="O674" s="389">
        <v>485276470</v>
      </c>
      <c r="P674" s="170"/>
      <c r="Q674" s="3"/>
      <c r="R674" s="331"/>
      <c r="S674" s="704"/>
      <c r="T674" s="332"/>
      <c r="U674" s="3"/>
      <c r="V674" s="3"/>
      <c r="W674" s="3"/>
      <c r="X674" s="3"/>
      <c r="Y674" s="3"/>
      <c r="Z674" s="186"/>
      <c r="AA674" s="330"/>
      <c r="AB674" s="360"/>
      <c r="AC674" s="194"/>
      <c r="AD674" s="174"/>
      <c r="AE674" s="3"/>
    </row>
    <row r="675" spans="1:32" ht="17.25" customHeight="1">
      <c r="C675" s="3"/>
      <c r="D675" s="3"/>
      <c r="E675" s="3"/>
      <c r="F675" s="171" t="s">
        <v>632</v>
      </c>
      <c r="G675" s="171" t="s">
        <v>121</v>
      </c>
      <c r="H675" s="180" t="s">
        <v>694</v>
      </c>
      <c r="I675" s="3" t="s">
        <v>1674</v>
      </c>
      <c r="J675" s="182">
        <v>45805</v>
      </c>
      <c r="K675" s="182">
        <v>45812</v>
      </c>
      <c r="L675" s="183"/>
      <c r="M675" s="172"/>
      <c r="N675" s="3"/>
      <c r="O675" s="396">
        <v>3520000</v>
      </c>
      <c r="P675" s="170">
        <v>0.88</v>
      </c>
      <c r="Q675" s="3"/>
      <c r="R675" s="331"/>
      <c r="S675" s="595">
        <f t="shared" ref="S675:S678" si="85">CEILING(Z675*P675*O675,100)</f>
        <v>3101100</v>
      </c>
      <c r="T675" s="332"/>
      <c r="U675" s="3"/>
      <c r="V675" s="3"/>
      <c r="W675" s="3"/>
      <c r="X675" s="3"/>
      <c r="Y675" s="3"/>
      <c r="Z675" s="186">
        <v>1.00112</v>
      </c>
      <c r="AA675" s="330"/>
      <c r="AB675" s="360"/>
      <c r="AC675" s="394"/>
      <c r="AD675" s="174"/>
      <c r="AE675" s="3"/>
      <c r="AF675" s="395"/>
    </row>
    <row r="676" spans="1:32" ht="17.25" customHeight="1">
      <c r="C676" s="3"/>
      <c r="D676" s="3"/>
      <c r="E676" s="3"/>
      <c r="F676" s="171" t="s">
        <v>632</v>
      </c>
      <c r="G676" s="171" t="s">
        <v>633</v>
      </c>
      <c r="H676" s="180" t="s">
        <v>652</v>
      </c>
      <c r="I676" s="3" t="s">
        <v>1675</v>
      </c>
      <c r="J676" s="182">
        <v>45806</v>
      </c>
      <c r="K676" s="182">
        <v>45807</v>
      </c>
      <c r="L676" s="183"/>
      <c r="M676" s="172"/>
      <c r="N676" s="3"/>
      <c r="O676" s="389">
        <v>74000000</v>
      </c>
      <c r="P676" s="170">
        <v>0.88</v>
      </c>
      <c r="Q676" s="3"/>
      <c r="R676" s="331"/>
      <c r="S676" s="393">
        <f t="shared" si="85"/>
        <v>65193000</v>
      </c>
      <c r="T676" s="332"/>
      <c r="U676" s="3"/>
      <c r="V676" s="3"/>
      <c r="W676" s="3"/>
      <c r="X676" s="3"/>
      <c r="Y676" s="3"/>
      <c r="Z676" s="186">
        <v>1.00112</v>
      </c>
      <c r="AA676" s="330"/>
      <c r="AB676" s="360"/>
      <c r="AC676" s="394"/>
      <c r="AD676" s="174"/>
      <c r="AE676" s="3"/>
      <c r="AF676" s="395"/>
    </row>
    <row r="677" spans="1:32" ht="17.25" customHeight="1">
      <c r="C677" s="3"/>
      <c r="D677" s="3"/>
      <c r="E677" s="3"/>
      <c r="F677" s="171" t="s">
        <v>661</v>
      </c>
      <c r="G677" s="171" t="s">
        <v>633</v>
      </c>
      <c r="H677" s="180" t="s">
        <v>707</v>
      </c>
      <c r="I677" s="3" t="s">
        <v>1676</v>
      </c>
      <c r="J677" s="182">
        <v>45806</v>
      </c>
      <c r="K677" s="182">
        <v>45812</v>
      </c>
      <c r="L677" s="183"/>
      <c r="M677" s="172"/>
      <c r="N677" s="3"/>
      <c r="O677" s="389">
        <v>16000000</v>
      </c>
      <c r="P677" s="170">
        <v>0.88</v>
      </c>
      <c r="Q677" s="3"/>
      <c r="R677" s="331"/>
      <c r="S677" s="393">
        <f t="shared" si="85"/>
        <v>14127900</v>
      </c>
      <c r="T677" s="332"/>
      <c r="U677" s="3"/>
      <c r="V677" s="3"/>
      <c r="W677" s="3"/>
      <c r="X677" s="3"/>
      <c r="Y677" s="3"/>
      <c r="Z677" s="186">
        <v>1.0034000000000001</v>
      </c>
      <c r="AA677" s="330"/>
      <c r="AB677" s="360"/>
      <c r="AC677" s="394"/>
      <c r="AD677" s="174"/>
      <c r="AE677" s="3"/>
      <c r="AF677" s="395"/>
    </row>
    <row r="678" spans="1:32" ht="17.25" customHeight="1">
      <c r="C678" s="3"/>
      <c r="D678" s="3"/>
      <c r="E678" s="3"/>
      <c r="F678" s="171" t="s">
        <v>661</v>
      </c>
      <c r="G678" s="171" t="s">
        <v>121</v>
      </c>
      <c r="H678" s="180" t="s">
        <v>707</v>
      </c>
      <c r="I678" s="3" t="s">
        <v>1677</v>
      </c>
      <c r="J678" s="182">
        <v>45806</v>
      </c>
      <c r="K678" s="182">
        <v>45812</v>
      </c>
      <c r="L678" s="183"/>
      <c r="M678" s="172"/>
      <c r="N678" s="3"/>
      <c r="O678" s="389">
        <v>16000000</v>
      </c>
      <c r="P678" s="170">
        <v>0.88</v>
      </c>
      <c r="Q678" s="3"/>
      <c r="R678" s="331"/>
      <c r="S678" s="393">
        <f t="shared" si="85"/>
        <v>14096100</v>
      </c>
      <c r="T678" s="332"/>
      <c r="U678" s="3"/>
      <c r="V678" s="3"/>
      <c r="W678" s="3"/>
      <c r="X678" s="3"/>
      <c r="Y678" s="3"/>
      <c r="Z678" s="186">
        <v>1.0011399999999999</v>
      </c>
      <c r="AA678" s="330"/>
      <c r="AB678" s="360"/>
      <c r="AC678" s="394"/>
      <c r="AD678" s="174"/>
      <c r="AE678" s="3"/>
      <c r="AF678" s="395"/>
    </row>
    <row r="679" spans="1:32" s="650" customFormat="1" ht="17.25" customHeight="1">
      <c r="B679" s="730"/>
      <c r="C679" s="535" t="s">
        <v>1700</v>
      </c>
      <c r="D679" s="535"/>
      <c r="E679" s="535"/>
      <c r="F679" s="709" t="s">
        <v>761</v>
      </c>
      <c r="G679" s="709" t="s">
        <v>633</v>
      </c>
      <c r="H679" s="710" t="s">
        <v>1678</v>
      </c>
      <c r="I679" s="535" t="s">
        <v>1583</v>
      </c>
      <c r="J679" s="655">
        <v>45806</v>
      </c>
      <c r="K679" s="655">
        <v>45813</v>
      </c>
      <c r="L679" s="711"/>
      <c r="M679" s="712"/>
      <c r="N679" s="535"/>
      <c r="O679" s="396">
        <v>289597000</v>
      </c>
      <c r="P679" s="713">
        <v>0.86745000000000005</v>
      </c>
      <c r="Q679" s="535"/>
      <c r="R679" s="714"/>
      <c r="S679" s="734"/>
      <c r="T679" s="715"/>
      <c r="U679" s="535"/>
      <c r="V679" s="535"/>
      <c r="W679" s="535"/>
      <c r="X679" s="535"/>
      <c r="Y679" s="535"/>
      <c r="Z679" s="716"/>
      <c r="AA679" s="457"/>
      <c r="AB679" s="731"/>
      <c r="AC679" s="732"/>
      <c r="AD679" s="733"/>
      <c r="AE679" s="535"/>
      <c r="AF679" s="649"/>
    </row>
    <row r="680" spans="1:32" ht="17.25" customHeight="1">
      <c r="C680" s="3"/>
      <c r="D680" s="3"/>
      <c r="E680" s="3"/>
      <c r="F680" s="543" t="s">
        <v>1026</v>
      </c>
      <c r="G680" s="543" t="s">
        <v>633</v>
      </c>
      <c r="H680" s="544" t="s">
        <v>1679</v>
      </c>
      <c r="I680" s="3" t="s">
        <v>1680</v>
      </c>
      <c r="J680" s="182">
        <v>45812</v>
      </c>
      <c r="K680" s="182">
        <v>45817</v>
      </c>
      <c r="L680" s="183"/>
      <c r="M680" s="172"/>
      <c r="N680" s="3"/>
      <c r="O680" s="389">
        <v>83070900</v>
      </c>
      <c r="P680" s="170">
        <v>0.88</v>
      </c>
      <c r="Q680" s="3"/>
      <c r="R680" s="331"/>
      <c r="S680" s="393">
        <f t="shared" ref="S680:S684" si="86">CEILING(Z680*P680*O680,100)</f>
        <v>73193800</v>
      </c>
      <c r="T680" s="332"/>
      <c r="U680" s="3"/>
      <c r="V680" s="3"/>
      <c r="W680" s="3"/>
      <c r="X680" s="3"/>
      <c r="Y680" s="3"/>
      <c r="Z680" s="186">
        <v>1.00125</v>
      </c>
      <c r="AA680" s="330"/>
      <c r="AB680" s="360"/>
      <c r="AC680" s="394"/>
      <c r="AD680" s="174"/>
      <c r="AE680" s="3"/>
      <c r="AF680" s="395"/>
    </row>
    <row r="681" spans="1:32" ht="17.25" customHeight="1">
      <c r="C681" s="3"/>
      <c r="D681" s="3"/>
      <c r="E681" s="3"/>
      <c r="F681" s="543" t="s">
        <v>1026</v>
      </c>
      <c r="G681" s="543" t="s">
        <v>121</v>
      </c>
      <c r="H681" s="544" t="s">
        <v>1679</v>
      </c>
      <c r="I681" s="3" t="s">
        <v>1680</v>
      </c>
      <c r="J681" s="182">
        <v>45812</v>
      </c>
      <c r="K681" s="182">
        <v>45817</v>
      </c>
      <c r="L681" s="183"/>
      <c r="M681" s="172"/>
      <c r="N681" s="3"/>
      <c r="O681" s="389">
        <v>83070900</v>
      </c>
      <c r="P681" s="170">
        <v>0.88</v>
      </c>
      <c r="Q681" s="3"/>
      <c r="R681" s="331"/>
      <c r="S681" s="393">
        <f t="shared" si="86"/>
        <v>73054200</v>
      </c>
      <c r="T681" s="332"/>
      <c r="U681" s="3"/>
      <c r="V681" s="3"/>
      <c r="W681" s="3"/>
      <c r="X681" s="3"/>
      <c r="Y681" s="3"/>
      <c r="Z681" s="186">
        <v>0.99934000000000001</v>
      </c>
      <c r="AA681" s="330"/>
      <c r="AB681" s="360"/>
      <c r="AC681" s="394"/>
      <c r="AD681" s="174"/>
      <c r="AE681" s="3"/>
      <c r="AF681" s="395"/>
    </row>
    <row r="682" spans="1:32" ht="17.25" customHeight="1">
      <c r="C682" s="3"/>
      <c r="D682" s="3"/>
      <c r="E682" s="3"/>
      <c r="F682" s="543" t="s">
        <v>1026</v>
      </c>
      <c r="G682" s="543" t="s">
        <v>633</v>
      </c>
      <c r="H682" s="544" t="s">
        <v>1681</v>
      </c>
      <c r="I682" s="3" t="s">
        <v>1682</v>
      </c>
      <c r="J682" s="182">
        <v>45812</v>
      </c>
      <c r="K682" s="182">
        <v>45817</v>
      </c>
      <c r="L682" s="183"/>
      <c r="M682" s="172"/>
      <c r="N682" s="3"/>
      <c r="O682" s="389">
        <v>72059900</v>
      </c>
      <c r="P682" s="170">
        <v>0.88</v>
      </c>
      <c r="Q682" s="3"/>
      <c r="R682" s="331"/>
      <c r="S682" s="393">
        <f t="shared" si="86"/>
        <v>63547800</v>
      </c>
      <c r="T682" s="332"/>
      <c r="U682" s="3"/>
      <c r="V682" s="3"/>
      <c r="W682" s="3"/>
      <c r="X682" s="3"/>
      <c r="Y682" s="3"/>
      <c r="Z682" s="186">
        <v>1.00213</v>
      </c>
      <c r="AA682" s="330"/>
      <c r="AB682" s="360"/>
      <c r="AC682" s="394"/>
      <c r="AD682" s="174"/>
      <c r="AE682" s="3"/>
      <c r="AF682" s="395"/>
    </row>
    <row r="683" spans="1:32" ht="17.25" customHeight="1">
      <c r="C683" s="3"/>
      <c r="D683" s="3"/>
      <c r="E683" s="3"/>
      <c r="F683" s="543" t="s">
        <v>1026</v>
      </c>
      <c r="G683" s="543" t="s">
        <v>121</v>
      </c>
      <c r="H683" s="544" t="s">
        <v>1681</v>
      </c>
      <c r="I683" s="3" t="s">
        <v>1682</v>
      </c>
      <c r="J683" s="182">
        <v>45812</v>
      </c>
      <c r="K683" s="182">
        <v>45817</v>
      </c>
      <c r="L683" s="183"/>
      <c r="M683" s="172"/>
      <c r="N683" s="3"/>
      <c r="O683" s="389">
        <v>72059900</v>
      </c>
      <c r="P683" s="170">
        <v>0.88</v>
      </c>
      <c r="Q683" s="3"/>
      <c r="R683" s="331"/>
      <c r="S683" s="393">
        <f t="shared" si="86"/>
        <v>63361400</v>
      </c>
      <c r="T683" s="332"/>
      <c r="U683" s="3"/>
      <c r="V683" s="3"/>
      <c r="W683" s="3"/>
      <c r="X683" s="3"/>
      <c r="Y683" s="3"/>
      <c r="Z683" s="186">
        <v>0.99919000000000002</v>
      </c>
      <c r="AA683" s="330"/>
      <c r="AB683" s="360"/>
      <c r="AC683" s="394"/>
      <c r="AD683" s="174"/>
      <c r="AE683" s="3"/>
      <c r="AF683" s="395"/>
    </row>
    <row r="684" spans="1:32" ht="17.25" customHeight="1">
      <c r="C684" s="3"/>
      <c r="D684" s="3"/>
      <c r="E684" s="3"/>
      <c r="F684" s="171" t="s">
        <v>632</v>
      </c>
      <c r="G684" s="171" t="s">
        <v>633</v>
      </c>
      <c r="H684" s="180" t="s">
        <v>1686</v>
      </c>
      <c r="I684" s="3" t="s">
        <v>1685</v>
      </c>
      <c r="J684" s="182">
        <v>45806</v>
      </c>
      <c r="K684" s="182">
        <v>45812</v>
      </c>
      <c r="L684" s="183"/>
      <c r="M684" s="172"/>
      <c r="N684" s="3"/>
      <c r="O684" s="396">
        <v>21600000</v>
      </c>
      <c r="P684" s="170">
        <v>0.88</v>
      </c>
      <c r="Q684" s="3"/>
      <c r="R684" s="331"/>
      <c r="S684" s="595">
        <f t="shared" si="86"/>
        <v>19053700</v>
      </c>
      <c r="T684" s="332"/>
      <c r="U684" s="3"/>
      <c r="V684" s="3"/>
      <c r="W684" s="3"/>
      <c r="X684" s="3"/>
      <c r="Y684" s="3"/>
      <c r="Z684" s="186">
        <v>1.0024</v>
      </c>
      <c r="AA684" s="330"/>
      <c r="AB684" s="360"/>
      <c r="AC684" s="394"/>
      <c r="AD684" s="174"/>
      <c r="AE684" s="3"/>
      <c r="AF684" s="395"/>
    </row>
    <row r="685" spans="1:32" ht="17.25" customHeight="1">
      <c r="C685" s="3"/>
      <c r="D685" s="3"/>
      <c r="E685" s="3"/>
      <c r="F685" s="171" t="s">
        <v>632</v>
      </c>
      <c r="G685" s="171" t="s">
        <v>633</v>
      </c>
      <c r="H685" s="180" t="s">
        <v>650</v>
      </c>
      <c r="I685" s="3" t="s">
        <v>1687</v>
      </c>
      <c r="J685" s="182">
        <v>45806</v>
      </c>
      <c r="K685" s="182">
        <v>45812</v>
      </c>
      <c r="L685" s="183"/>
      <c r="M685" s="172"/>
      <c r="N685" s="3"/>
      <c r="O685" s="389">
        <v>6800000</v>
      </c>
      <c r="P685" s="170"/>
      <c r="Q685" s="3"/>
      <c r="R685" s="331"/>
      <c r="S685" s="359" t="s">
        <v>651</v>
      </c>
      <c r="T685" s="332"/>
      <c r="U685" s="3"/>
      <c r="V685" s="3"/>
      <c r="W685" s="3"/>
      <c r="X685" s="3"/>
      <c r="Y685" s="3"/>
      <c r="Z685" s="186"/>
      <c r="AA685" s="330"/>
      <c r="AB685" s="360"/>
      <c r="AC685" s="394"/>
      <c r="AD685" s="174"/>
      <c r="AE685" s="3"/>
      <c r="AF685" s="395"/>
    </row>
    <row r="686" spans="1:32" ht="17.25" customHeight="1">
      <c r="C686" s="3"/>
      <c r="D686" s="3"/>
      <c r="E686" s="3"/>
      <c r="F686" s="171" t="s">
        <v>632</v>
      </c>
      <c r="G686" s="171" t="s">
        <v>633</v>
      </c>
      <c r="H686" s="180" t="s">
        <v>650</v>
      </c>
      <c r="I686" s="3" t="s">
        <v>1688</v>
      </c>
      <c r="J686" s="182">
        <v>45806</v>
      </c>
      <c r="K686" s="182">
        <v>45812</v>
      </c>
      <c r="L686" s="183"/>
      <c r="M686" s="172"/>
      <c r="N686" s="3"/>
      <c r="O686" s="389">
        <v>6800000</v>
      </c>
      <c r="P686" s="170"/>
      <c r="Q686" s="3"/>
      <c r="R686" s="331"/>
      <c r="S686" s="359" t="s">
        <v>651</v>
      </c>
      <c r="T686" s="332"/>
      <c r="U686" s="3"/>
      <c r="V686" s="3"/>
      <c r="W686" s="3"/>
      <c r="X686" s="3"/>
      <c r="Y686" s="3"/>
      <c r="Z686" s="186"/>
      <c r="AA686" s="330"/>
      <c r="AB686" s="360"/>
      <c r="AC686" s="394"/>
      <c r="AD686" s="174"/>
      <c r="AE686" s="3"/>
      <c r="AF686" s="395"/>
    </row>
    <row r="687" spans="1:32" ht="63.75" customHeight="1">
      <c r="C687" s="3"/>
      <c r="D687" s="3"/>
      <c r="E687" s="3"/>
      <c r="F687" s="171" t="s">
        <v>632</v>
      </c>
      <c r="G687" s="171" t="s">
        <v>121</v>
      </c>
      <c r="H687" s="180" t="s">
        <v>1690</v>
      </c>
      <c r="I687" s="3" t="s">
        <v>1689</v>
      </c>
      <c r="J687" s="182">
        <v>45804</v>
      </c>
      <c r="K687" s="182">
        <v>45810</v>
      </c>
      <c r="L687" s="183"/>
      <c r="M687" s="172"/>
      <c r="N687" s="3"/>
      <c r="O687" s="787" t="s">
        <v>1691</v>
      </c>
      <c r="P687" s="170"/>
      <c r="Q687" s="3"/>
      <c r="R687" s="331"/>
      <c r="S687" s="789" t="s">
        <v>1695</v>
      </c>
      <c r="T687" s="332"/>
      <c r="U687" s="3"/>
      <c r="V687" s="3"/>
      <c r="W687" s="3"/>
      <c r="X687" s="3"/>
      <c r="Y687" s="3"/>
      <c r="Z687" s="788">
        <v>0.72</v>
      </c>
      <c r="AA687" s="789" t="s">
        <v>1695</v>
      </c>
      <c r="AB687" s="360"/>
      <c r="AC687" s="394"/>
      <c r="AD687" s="174"/>
      <c r="AE687" s="3"/>
      <c r="AF687" s="395"/>
    </row>
    <row r="688" spans="1:32" ht="63.75" customHeight="1">
      <c r="C688" s="3"/>
      <c r="D688" s="3"/>
      <c r="E688" s="3"/>
      <c r="F688" s="171" t="s">
        <v>632</v>
      </c>
      <c r="G688" s="171" t="s">
        <v>121</v>
      </c>
      <c r="H688" s="180" t="s">
        <v>1690</v>
      </c>
      <c r="I688" s="3" t="s">
        <v>1692</v>
      </c>
      <c r="J688" s="182">
        <v>45805</v>
      </c>
      <c r="K688" s="182">
        <v>45812</v>
      </c>
      <c r="L688" s="183"/>
      <c r="M688" s="172"/>
      <c r="N688" s="3"/>
      <c r="O688" s="787" t="s">
        <v>1693</v>
      </c>
      <c r="P688" s="170"/>
      <c r="Q688" s="3"/>
      <c r="R688" s="331"/>
      <c r="S688" s="330" t="s">
        <v>1696</v>
      </c>
      <c r="T688" s="332"/>
      <c r="U688" s="3"/>
      <c r="V688" s="3"/>
      <c r="W688" s="3"/>
      <c r="X688" s="3"/>
      <c r="Y688" s="3"/>
      <c r="Z688" s="788">
        <v>0.72</v>
      </c>
      <c r="AA688" s="330" t="s">
        <v>1696</v>
      </c>
      <c r="AB688" s="360"/>
      <c r="AC688" s="194"/>
      <c r="AD688" s="174"/>
      <c r="AE688" s="3"/>
    </row>
    <row r="689" spans="2:32" ht="63.75" customHeight="1">
      <c r="C689" s="3"/>
      <c r="D689" s="3"/>
      <c r="E689" s="3"/>
      <c r="F689" s="171" t="s">
        <v>632</v>
      </c>
      <c r="G689" s="171" t="s">
        <v>121</v>
      </c>
      <c r="H689" s="180" t="s">
        <v>1690</v>
      </c>
      <c r="I689" s="3" t="s">
        <v>1694</v>
      </c>
      <c r="J689" s="182">
        <v>45805</v>
      </c>
      <c r="K689" s="182">
        <v>45812</v>
      </c>
      <c r="L689" s="183"/>
      <c r="M689" s="172"/>
      <c r="N689" s="3"/>
      <c r="O689" s="787" t="s">
        <v>1693</v>
      </c>
      <c r="P689" s="170"/>
      <c r="Q689" s="3"/>
      <c r="R689" s="331"/>
      <c r="S689" s="790" t="s">
        <v>1697</v>
      </c>
      <c r="T689" s="332"/>
      <c r="U689" s="3"/>
      <c r="V689" s="3"/>
      <c r="W689" s="3"/>
      <c r="X689" s="3"/>
      <c r="Y689" s="3"/>
      <c r="Z689" s="788">
        <v>0.7</v>
      </c>
      <c r="AA689" s="790" t="s">
        <v>1697</v>
      </c>
      <c r="AB689" s="360"/>
      <c r="AC689" s="194"/>
      <c r="AD689" s="174"/>
      <c r="AE689" s="3"/>
    </row>
    <row r="690" spans="2:32" ht="17.25" customHeight="1">
      <c r="C690" s="3"/>
      <c r="D690" s="3"/>
      <c r="E690" s="3"/>
      <c r="F690" s="171" t="s">
        <v>632</v>
      </c>
      <c r="G690" s="171" t="s">
        <v>633</v>
      </c>
      <c r="H690" s="180" t="s">
        <v>650</v>
      </c>
      <c r="I690" s="3" t="s">
        <v>1698</v>
      </c>
      <c r="J690" s="182">
        <v>45807</v>
      </c>
      <c r="K690" s="182">
        <v>45812</v>
      </c>
      <c r="L690" s="183"/>
      <c r="M690" s="172"/>
      <c r="N690" s="3"/>
      <c r="O690" s="389">
        <v>4500000</v>
      </c>
      <c r="P690" s="170"/>
      <c r="Q690" s="3"/>
      <c r="R690" s="331"/>
      <c r="S690" s="359" t="s">
        <v>651</v>
      </c>
      <c r="T690" s="332"/>
      <c r="U690" s="3"/>
      <c r="V690" s="3"/>
      <c r="W690" s="3"/>
      <c r="X690" s="3"/>
      <c r="Y690" s="3"/>
      <c r="Z690" s="186"/>
      <c r="AA690" s="330"/>
      <c r="AB690" s="360"/>
      <c r="AC690" s="394"/>
      <c r="AD690" s="174"/>
      <c r="AE690" s="3"/>
      <c r="AF690" s="395"/>
    </row>
    <row r="691" spans="2:32" ht="17.25" customHeight="1">
      <c r="C691" s="3"/>
      <c r="D691" s="3"/>
      <c r="E691" s="3"/>
      <c r="F691" s="780" t="s">
        <v>804</v>
      </c>
      <c r="G691" s="780" t="s">
        <v>633</v>
      </c>
      <c r="H691" s="781" t="s">
        <v>932</v>
      </c>
      <c r="I691" s="782" t="s">
        <v>1699</v>
      </c>
      <c r="J691" s="783">
        <v>45810</v>
      </c>
      <c r="K691" s="783">
        <v>45831</v>
      </c>
      <c r="L691" s="183"/>
      <c r="M691" s="172"/>
      <c r="N691" s="3"/>
      <c r="O691" s="358"/>
      <c r="P691" s="170"/>
      <c r="Q691" s="3"/>
      <c r="R691" s="331"/>
      <c r="S691" s="359"/>
      <c r="T691" s="332"/>
      <c r="U691" s="3"/>
      <c r="V691" s="3"/>
      <c r="W691" s="3"/>
      <c r="X691" s="3"/>
      <c r="Y691" s="3"/>
      <c r="Z691" s="186"/>
      <c r="AA691" s="330"/>
      <c r="AB691" s="360"/>
      <c r="AC691" s="194"/>
      <c r="AD691" s="174"/>
      <c r="AE691" s="3"/>
    </row>
    <row r="692" spans="2:32" ht="17.25" customHeight="1">
      <c r="C692" s="3"/>
      <c r="D692" s="3"/>
      <c r="E692" s="3"/>
      <c r="F692" s="812" t="s">
        <v>761</v>
      </c>
      <c r="G692" s="806" t="s">
        <v>121</v>
      </c>
      <c r="H692" s="546" t="s">
        <v>1732</v>
      </c>
      <c r="I692" s="3" t="s">
        <v>1701</v>
      </c>
      <c r="J692" s="182">
        <v>45810</v>
      </c>
      <c r="K692" s="182">
        <v>45818</v>
      </c>
      <c r="L692" s="183"/>
      <c r="M692" s="172"/>
      <c r="N692" s="3"/>
      <c r="O692" s="389">
        <v>36025000</v>
      </c>
      <c r="P692" s="170">
        <v>0.88</v>
      </c>
      <c r="Q692" s="3"/>
      <c r="R692" s="331"/>
      <c r="S692" s="393">
        <f t="shared" ref="S692:S708" si="87">CEILING(Z692*P692*O692,100)</f>
        <v>31676400</v>
      </c>
      <c r="T692" s="332"/>
      <c r="U692" s="3"/>
      <c r="V692" s="3"/>
      <c r="W692" s="3"/>
      <c r="X692" s="3"/>
      <c r="Y692" s="3"/>
      <c r="Z692" s="186">
        <v>0.99919000000000002</v>
      </c>
      <c r="AA692" s="330"/>
      <c r="AB692" s="360"/>
      <c r="AC692" s="792"/>
      <c r="AD692" s="174"/>
      <c r="AE692" s="3"/>
      <c r="AF692" s="395"/>
    </row>
    <row r="693" spans="2:32" s="650" customFormat="1" ht="17.25" customHeight="1">
      <c r="B693" s="730"/>
      <c r="C693" s="535"/>
      <c r="D693" s="535"/>
      <c r="E693" s="535" t="s">
        <v>1605</v>
      </c>
      <c r="F693" s="709" t="s">
        <v>1026</v>
      </c>
      <c r="G693" s="709" t="s">
        <v>633</v>
      </c>
      <c r="H693" s="710" t="s">
        <v>1702</v>
      </c>
      <c r="I693" s="535" t="s">
        <v>1682</v>
      </c>
      <c r="J693" s="655">
        <v>45813</v>
      </c>
      <c r="K693" s="655">
        <v>45818</v>
      </c>
      <c r="L693" s="711"/>
      <c r="M693" s="712"/>
      <c r="N693" s="535"/>
      <c r="O693" s="396">
        <v>72059900</v>
      </c>
      <c r="P693" s="713">
        <v>0.88</v>
      </c>
      <c r="Q693" s="535"/>
      <c r="R693" s="714"/>
      <c r="S693" s="595">
        <f t="shared" si="87"/>
        <v>63548500</v>
      </c>
      <c r="T693" s="715"/>
      <c r="U693" s="535"/>
      <c r="V693" s="535"/>
      <c r="W693" s="535"/>
      <c r="X693" s="535"/>
      <c r="Y693" s="803"/>
      <c r="Z693" s="804">
        <v>1.00214</v>
      </c>
      <c r="AA693" s="457"/>
      <c r="AB693" s="731"/>
      <c r="AC693" s="805"/>
      <c r="AD693" s="733"/>
      <c r="AE693" s="535"/>
      <c r="AF693" s="649"/>
    </row>
    <row r="694" spans="2:32" s="650" customFormat="1" ht="17.25" customHeight="1">
      <c r="B694" s="730"/>
      <c r="C694" s="535"/>
      <c r="D694" s="535"/>
      <c r="E694" s="535" t="s">
        <v>1605</v>
      </c>
      <c r="F694" s="709" t="s">
        <v>1026</v>
      </c>
      <c r="G694" s="709" t="s">
        <v>121</v>
      </c>
      <c r="H694" s="710" t="s">
        <v>1702</v>
      </c>
      <c r="I694" s="535" t="s">
        <v>1682</v>
      </c>
      <c r="J694" s="655">
        <v>45813</v>
      </c>
      <c r="K694" s="655">
        <v>45818</v>
      </c>
      <c r="L694" s="711"/>
      <c r="M694" s="712"/>
      <c r="N694" s="535"/>
      <c r="O694" s="396">
        <v>72059900</v>
      </c>
      <c r="P694" s="713">
        <v>0.88</v>
      </c>
      <c r="Q694" s="535"/>
      <c r="R694" s="714"/>
      <c r="S694" s="595">
        <f t="shared" si="87"/>
        <v>63341100</v>
      </c>
      <c r="T694" s="715"/>
      <c r="U694" s="535"/>
      <c r="V694" s="535"/>
      <c r="W694" s="535"/>
      <c r="X694" s="535"/>
      <c r="Y694" s="803"/>
      <c r="Z694" s="804">
        <v>0.99887000000000004</v>
      </c>
      <c r="AA694" s="457"/>
      <c r="AB694" s="731"/>
      <c r="AC694" s="805"/>
      <c r="AD694" s="733"/>
      <c r="AE694" s="535"/>
      <c r="AF694" s="649"/>
    </row>
    <row r="695" spans="2:32" s="650" customFormat="1" ht="17.25" customHeight="1">
      <c r="B695" s="730"/>
      <c r="C695" s="535"/>
      <c r="D695" s="535"/>
      <c r="E695" s="535" t="s">
        <v>1605</v>
      </c>
      <c r="F695" s="709" t="s">
        <v>1026</v>
      </c>
      <c r="G695" s="709" t="s">
        <v>633</v>
      </c>
      <c r="H695" s="710" t="s">
        <v>1703</v>
      </c>
      <c r="I695" s="535" t="s">
        <v>1680</v>
      </c>
      <c r="J695" s="655">
        <v>45813</v>
      </c>
      <c r="K695" s="655">
        <v>45818</v>
      </c>
      <c r="L695" s="711"/>
      <c r="M695" s="712"/>
      <c r="N695" s="535"/>
      <c r="O695" s="396">
        <v>83070900</v>
      </c>
      <c r="P695" s="713">
        <v>0.88</v>
      </c>
      <c r="Q695" s="535"/>
      <c r="R695" s="714"/>
      <c r="S695" s="595">
        <f t="shared" si="87"/>
        <v>73247200</v>
      </c>
      <c r="T695" s="715"/>
      <c r="U695" s="535"/>
      <c r="V695" s="535"/>
      <c r="W695" s="535"/>
      <c r="X695" s="535"/>
      <c r="Y695" s="803"/>
      <c r="Z695" s="804">
        <v>1.0019800000000001</v>
      </c>
      <c r="AA695" s="457"/>
      <c r="AB695" s="731"/>
      <c r="AC695" s="805"/>
      <c r="AD695" s="733"/>
      <c r="AE695" s="535"/>
      <c r="AF695" s="649"/>
    </row>
    <row r="696" spans="2:32" s="650" customFormat="1" ht="17.25" customHeight="1">
      <c r="B696" s="730"/>
      <c r="C696" s="535"/>
      <c r="D696" s="535"/>
      <c r="E696" s="535" t="s">
        <v>1605</v>
      </c>
      <c r="F696" s="709" t="s">
        <v>1026</v>
      </c>
      <c r="G696" s="709" t="s">
        <v>121</v>
      </c>
      <c r="H696" s="710" t="s">
        <v>1703</v>
      </c>
      <c r="I696" s="535" t="s">
        <v>1680</v>
      </c>
      <c r="J696" s="655">
        <v>45813</v>
      </c>
      <c r="K696" s="655">
        <v>45818</v>
      </c>
      <c r="L696" s="711"/>
      <c r="M696" s="712"/>
      <c r="N696" s="535"/>
      <c r="O696" s="396">
        <v>83070900</v>
      </c>
      <c r="P696" s="713">
        <v>0.88</v>
      </c>
      <c r="Q696" s="535"/>
      <c r="R696" s="714"/>
      <c r="S696" s="595">
        <f t="shared" si="87"/>
        <v>73028600</v>
      </c>
      <c r="T696" s="715"/>
      <c r="U696" s="535"/>
      <c r="V696" s="535"/>
      <c r="W696" s="535"/>
      <c r="X696" s="535"/>
      <c r="Y696" s="803"/>
      <c r="Z696" s="804">
        <v>0.99899000000000004</v>
      </c>
      <c r="AA696" s="457"/>
      <c r="AB696" s="731"/>
      <c r="AC696" s="805"/>
      <c r="AD696" s="733"/>
      <c r="AE696" s="535"/>
      <c r="AF696" s="649"/>
    </row>
    <row r="697" spans="2:32" ht="17.25" customHeight="1">
      <c r="C697" s="3"/>
      <c r="D697" s="3"/>
      <c r="E697" s="547"/>
      <c r="F697" s="806" t="s">
        <v>918</v>
      </c>
      <c r="G697" s="806" t="s">
        <v>633</v>
      </c>
      <c r="H697" s="574" t="s">
        <v>1704</v>
      </c>
      <c r="I697" s="168" t="s">
        <v>1705</v>
      </c>
      <c r="J697" s="750"/>
      <c r="K697" s="750">
        <v>45813</v>
      </c>
      <c r="L697" s="751"/>
      <c r="M697" s="752"/>
      <c r="N697" s="168"/>
      <c r="O697" s="389">
        <v>17085000</v>
      </c>
      <c r="P697" s="753">
        <v>0.88</v>
      </c>
      <c r="Q697" s="168"/>
      <c r="R697" s="754"/>
      <c r="S697" s="705">
        <f t="shared" si="87"/>
        <v>15064300</v>
      </c>
      <c r="T697" s="755"/>
      <c r="U697" s="168"/>
      <c r="V697" s="168"/>
      <c r="W697" s="168"/>
      <c r="X697" s="168"/>
      <c r="Y697" s="801"/>
      <c r="Z697" s="791">
        <v>1.00196</v>
      </c>
      <c r="AA697" s="330"/>
      <c r="AB697" s="360"/>
      <c r="AC697" s="792"/>
      <c r="AD697" s="174"/>
      <c r="AE697" s="3"/>
      <c r="AF697" s="395"/>
    </row>
    <row r="698" spans="2:32" s="800" customFormat="1" ht="17.25" customHeight="1">
      <c r="B698" s="793"/>
      <c r="C698" s="794"/>
      <c r="D698" s="794"/>
      <c r="E698" s="807"/>
      <c r="F698" s="806" t="s">
        <v>918</v>
      </c>
      <c r="G698" s="806" t="s">
        <v>121</v>
      </c>
      <c r="H698" s="574" t="s">
        <v>1704</v>
      </c>
      <c r="I698" s="168" t="s">
        <v>1705</v>
      </c>
      <c r="J698" s="750"/>
      <c r="K698" s="750">
        <v>45813</v>
      </c>
      <c r="L698" s="751"/>
      <c r="M698" s="752"/>
      <c r="N698" s="168"/>
      <c r="O698" s="389">
        <v>17085000</v>
      </c>
      <c r="P698" s="753">
        <v>0.88</v>
      </c>
      <c r="Q698" s="168"/>
      <c r="R698" s="754"/>
      <c r="S698" s="705">
        <f t="shared" si="87"/>
        <v>15004600</v>
      </c>
      <c r="T698" s="755"/>
      <c r="U698" s="168"/>
      <c r="V698" s="168"/>
      <c r="W698" s="168"/>
      <c r="X698" s="168"/>
      <c r="Y698" s="168"/>
      <c r="Z698" s="802">
        <v>0.99799000000000004</v>
      </c>
      <c r="AA698" s="795"/>
      <c r="AB698" s="796"/>
      <c r="AC698" s="797"/>
      <c r="AD698" s="798"/>
      <c r="AE698" s="794"/>
      <c r="AF698" s="799"/>
    </row>
    <row r="699" spans="2:32" ht="17.25" customHeight="1">
      <c r="C699" s="3"/>
      <c r="D699" s="3"/>
      <c r="E699" s="547"/>
      <c r="F699" s="545" t="s">
        <v>918</v>
      </c>
      <c r="G699" s="545" t="s">
        <v>633</v>
      </c>
      <c r="H699" s="546" t="s">
        <v>1706</v>
      </c>
      <c r="I699" s="3" t="s">
        <v>1707</v>
      </c>
      <c r="J699" s="182"/>
      <c r="K699" s="182">
        <v>45817</v>
      </c>
      <c r="L699" s="183"/>
      <c r="M699" s="172"/>
      <c r="N699" s="3"/>
      <c r="O699" s="389">
        <v>95669560</v>
      </c>
      <c r="P699" s="170">
        <v>0.88</v>
      </c>
      <c r="Q699" s="3"/>
      <c r="R699" s="331"/>
      <c r="S699" s="393">
        <f t="shared" si="87"/>
        <v>84410700</v>
      </c>
      <c r="T699" s="332"/>
      <c r="U699" s="3"/>
      <c r="V699" s="3"/>
      <c r="W699" s="3"/>
      <c r="X699" s="3"/>
      <c r="Y699" s="3"/>
      <c r="Z699" s="802">
        <v>1.0026299999999999</v>
      </c>
      <c r="AA699" s="330"/>
      <c r="AB699" s="360"/>
      <c r="AC699" s="394"/>
      <c r="AD699" s="174"/>
      <c r="AE699" s="3"/>
      <c r="AF699" s="395"/>
    </row>
    <row r="700" spans="2:32" ht="17.25" customHeight="1">
      <c r="C700" s="3"/>
      <c r="D700" s="3"/>
      <c r="E700" s="547"/>
      <c r="F700" s="545" t="s">
        <v>918</v>
      </c>
      <c r="G700" s="545" t="s">
        <v>121</v>
      </c>
      <c r="H700" s="546" t="s">
        <v>1706</v>
      </c>
      <c r="I700" s="3" t="s">
        <v>1707</v>
      </c>
      <c r="J700" s="182"/>
      <c r="K700" s="182">
        <v>45817</v>
      </c>
      <c r="L700" s="183"/>
      <c r="M700" s="172"/>
      <c r="N700" s="3"/>
      <c r="O700" s="389">
        <v>95669560</v>
      </c>
      <c r="P700" s="170">
        <v>0.88</v>
      </c>
      <c r="Q700" s="3"/>
      <c r="R700" s="331"/>
      <c r="S700" s="393">
        <f t="shared" si="87"/>
        <v>84271800</v>
      </c>
      <c r="T700" s="332"/>
      <c r="U700" s="3"/>
      <c r="V700" s="3"/>
      <c r="W700" s="3"/>
      <c r="X700" s="3"/>
      <c r="Y700" s="3"/>
      <c r="Z700" s="802">
        <v>1.00098</v>
      </c>
      <c r="AA700" s="330"/>
      <c r="AB700" s="360"/>
      <c r="AC700" s="394"/>
      <c r="AD700" s="174"/>
      <c r="AE700" s="3"/>
      <c r="AF700" s="395"/>
    </row>
    <row r="701" spans="2:32" ht="17.25" customHeight="1">
      <c r="C701" s="3"/>
      <c r="D701" s="3"/>
      <c r="E701" s="547"/>
      <c r="F701" s="545" t="s">
        <v>918</v>
      </c>
      <c r="G701" s="545" t="s">
        <v>633</v>
      </c>
      <c r="H701" s="546" t="s">
        <v>1708</v>
      </c>
      <c r="I701" s="3" t="s">
        <v>1709</v>
      </c>
      <c r="J701" s="182"/>
      <c r="K701" s="182">
        <v>45817</v>
      </c>
      <c r="L701" s="183"/>
      <c r="M701" s="172"/>
      <c r="N701" s="3"/>
      <c r="O701" s="389">
        <v>91540820</v>
      </c>
      <c r="P701" s="170">
        <v>0.88</v>
      </c>
      <c r="Q701" s="3"/>
      <c r="R701" s="331"/>
      <c r="S701" s="393">
        <f t="shared" si="87"/>
        <v>80753800</v>
      </c>
      <c r="T701" s="332"/>
      <c r="U701" s="3"/>
      <c r="V701" s="3"/>
      <c r="W701" s="3"/>
      <c r="X701" s="3"/>
      <c r="Y701" s="3"/>
      <c r="Z701" s="802">
        <v>1.002456</v>
      </c>
      <c r="AA701" s="330"/>
      <c r="AB701" s="360"/>
      <c r="AC701" s="394"/>
      <c r="AD701" s="174"/>
      <c r="AE701" s="3"/>
      <c r="AF701" s="395"/>
    </row>
    <row r="702" spans="2:32" ht="17.25" customHeight="1">
      <c r="C702" s="3"/>
      <c r="D702" s="3"/>
      <c r="E702" s="547"/>
      <c r="F702" s="545" t="s">
        <v>918</v>
      </c>
      <c r="G702" s="545" t="s">
        <v>121</v>
      </c>
      <c r="H702" s="546" t="s">
        <v>1708</v>
      </c>
      <c r="I702" s="3" t="s">
        <v>1709</v>
      </c>
      <c r="J702" s="182"/>
      <c r="K702" s="182">
        <v>45817</v>
      </c>
      <c r="L702" s="183"/>
      <c r="M702" s="172"/>
      <c r="N702" s="3"/>
      <c r="O702" s="389">
        <v>91540820</v>
      </c>
      <c r="P702" s="170">
        <v>0.88</v>
      </c>
      <c r="Q702" s="3"/>
      <c r="R702" s="331"/>
      <c r="S702" s="393">
        <f t="shared" si="87"/>
        <v>80638100</v>
      </c>
      <c r="T702" s="332"/>
      <c r="U702" s="3"/>
      <c r="V702" s="3"/>
      <c r="W702" s="3"/>
      <c r="X702" s="3"/>
      <c r="Y702" s="3"/>
      <c r="Z702" s="802">
        <v>1.00102</v>
      </c>
      <c r="AA702" s="330"/>
      <c r="AB702" s="360"/>
      <c r="AC702" s="394"/>
      <c r="AD702" s="174"/>
      <c r="AE702" s="3"/>
      <c r="AF702" s="395"/>
    </row>
    <row r="703" spans="2:32" ht="17.25" customHeight="1">
      <c r="C703" s="3"/>
      <c r="D703" s="3"/>
      <c r="E703" s="3"/>
      <c r="F703" s="171" t="s">
        <v>632</v>
      </c>
      <c r="G703" s="171" t="s">
        <v>633</v>
      </c>
      <c r="H703" s="412" t="s">
        <v>733</v>
      </c>
      <c r="I703" s="438" t="s">
        <v>1710</v>
      </c>
      <c r="J703" s="439">
        <v>45810</v>
      </c>
      <c r="K703" s="439">
        <v>45818</v>
      </c>
      <c r="L703" s="440"/>
      <c r="M703" s="441"/>
      <c r="N703" s="438"/>
      <c r="O703" s="442">
        <v>20000000</v>
      </c>
      <c r="P703" s="443">
        <v>0.88</v>
      </c>
      <c r="Q703" s="438"/>
      <c r="R703" s="444"/>
      <c r="S703" s="470">
        <f t="shared" si="87"/>
        <v>17660100</v>
      </c>
      <c r="T703" s="446"/>
      <c r="U703" s="438"/>
      <c r="V703" s="438"/>
      <c r="W703" s="438"/>
      <c r="X703" s="438"/>
      <c r="Y703" s="438"/>
      <c r="Z703" s="447">
        <v>1.0034099999999999</v>
      </c>
      <c r="AA703" s="541"/>
      <c r="AB703" s="542"/>
      <c r="AC703" s="628">
        <v>17643028</v>
      </c>
      <c r="AD703" s="630">
        <f>AC703-S703</f>
        <v>-17072</v>
      </c>
      <c r="AE703" s="3"/>
      <c r="AF703" s="395"/>
    </row>
    <row r="704" spans="2:32" ht="17.25" customHeight="1">
      <c r="C704" s="3"/>
      <c r="D704" s="3"/>
      <c r="E704" s="3"/>
      <c r="F704" s="411" t="s">
        <v>632</v>
      </c>
      <c r="G704" s="411" t="s">
        <v>633</v>
      </c>
      <c r="H704" s="412" t="s">
        <v>770</v>
      </c>
      <c r="I704" s="438" t="s">
        <v>1711</v>
      </c>
      <c r="J704" s="439">
        <v>45810</v>
      </c>
      <c r="K704" s="439">
        <v>45813</v>
      </c>
      <c r="L704" s="440"/>
      <c r="M704" s="441"/>
      <c r="N704" s="438"/>
      <c r="O704" s="442">
        <v>12000000</v>
      </c>
      <c r="P704" s="443">
        <v>0.88</v>
      </c>
      <c r="Q704" s="438"/>
      <c r="R704" s="444"/>
      <c r="S704" s="470">
        <f t="shared" si="87"/>
        <v>10596600</v>
      </c>
      <c r="T704" s="446"/>
      <c r="U704" s="438"/>
      <c r="V704" s="438"/>
      <c r="W704" s="438"/>
      <c r="X704" s="438"/>
      <c r="Y704" s="438"/>
      <c r="Z704" s="447">
        <v>1.00346</v>
      </c>
      <c r="AA704" s="541"/>
      <c r="AB704" s="542"/>
      <c r="AC704" s="628">
        <v>10588260</v>
      </c>
      <c r="AD704" s="630">
        <f>AC704-S704</f>
        <v>-8340</v>
      </c>
      <c r="AE704" s="3"/>
      <c r="AF704" s="395"/>
    </row>
    <row r="705" spans="2:34" ht="17.25" customHeight="1">
      <c r="C705" s="3"/>
      <c r="D705" s="3"/>
      <c r="E705" s="3"/>
      <c r="F705" s="171" t="s">
        <v>632</v>
      </c>
      <c r="G705" s="171" t="s">
        <v>633</v>
      </c>
      <c r="H705" s="180" t="s">
        <v>690</v>
      </c>
      <c r="I705" s="3" t="s">
        <v>1712</v>
      </c>
      <c r="J705" s="182">
        <v>45810</v>
      </c>
      <c r="K705" s="182">
        <v>45819</v>
      </c>
      <c r="L705" s="183"/>
      <c r="M705" s="172"/>
      <c r="N705" s="3"/>
      <c r="O705" s="389">
        <v>8400000</v>
      </c>
      <c r="P705" s="170">
        <v>0.88</v>
      </c>
      <c r="Q705" s="3"/>
      <c r="R705" s="331"/>
      <c r="S705" s="393">
        <f t="shared" si="87"/>
        <v>7433400</v>
      </c>
      <c r="T705" s="332"/>
      <c r="U705" s="3"/>
      <c r="V705" s="3"/>
      <c r="W705" s="3"/>
      <c r="X705" s="3"/>
      <c r="Y705" s="3"/>
      <c r="Z705" s="186">
        <v>1.0056</v>
      </c>
      <c r="AA705" s="330"/>
      <c r="AB705" s="360"/>
      <c r="AC705" s="394"/>
      <c r="AD705" s="174"/>
      <c r="AE705" s="3"/>
      <c r="AF705" s="395"/>
    </row>
    <row r="706" spans="2:34" ht="17.25" customHeight="1">
      <c r="C706" s="3"/>
      <c r="D706" s="3"/>
      <c r="E706" s="3"/>
      <c r="F706" s="411" t="s">
        <v>661</v>
      </c>
      <c r="G706" s="411" t="s">
        <v>633</v>
      </c>
      <c r="H706" s="412" t="s">
        <v>662</v>
      </c>
      <c r="I706" s="438" t="s">
        <v>1713</v>
      </c>
      <c r="J706" s="439">
        <v>45810</v>
      </c>
      <c r="K706" s="439">
        <v>45818</v>
      </c>
      <c r="L706" s="440"/>
      <c r="M706" s="441"/>
      <c r="N706" s="438"/>
      <c r="O706" s="442">
        <v>137641000</v>
      </c>
      <c r="P706" s="443">
        <v>0.88</v>
      </c>
      <c r="Q706" s="438"/>
      <c r="R706" s="444"/>
      <c r="S706" s="470">
        <f>CEILING(Z706*P706*O706,100)</f>
        <v>121108400</v>
      </c>
      <c r="T706" s="446"/>
      <c r="U706" s="438"/>
      <c r="V706" s="438"/>
      <c r="W706" s="438"/>
      <c r="X706" s="438"/>
      <c r="Y706" s="438"/>
      <c r="Z706" s="724">
        <v>0.99987000000000004</v>
      </c>
      <c r="AA706" s="330"/>
      <c r="AB706" s="360"/>
      <c r="AC706" s="394"/>
      <c r="AD706" s="174"/>
      <c r="AE706" s="3"/>
      <c r="AF706" s="395"/>
    </row>
    <row r="707" spans="2:34" ht="17.25" customHeight="1">
      <c r="C707" s="614" t="s">
        <v>1774</v>
      </c>
      <c r="D707" s="3"/>
      <c r="E707" s="3"/>
      <c r="F707" s="411" t="s">
        <v>632</v>
      </c>
      <c r="G707" s="411" t="s">
        <v>633</v>
      </c>
      <c r="H707" s="412" t="s">
        <v>809</v>
      </c>
      <c r="I707" s="438" t="s">
        <v>1714</v>
      </c>
      <c r="J707" s="439">
        <v>45812</v>
      </c>
      <c r="K707" s="439">
        <v>45817</v>
      </c>
      <c r="L707" s="440"/>
      <c r="M707" s="441"/>
      <c r="N707" s="438"/>
      <c r="O707" s="465">
        <v>38136338</v>
      </c>
      <c r="P707" s="443">
        <v>0.88</v>
      </c>
      <c r="Q707" s="438"/>
      <c r="R707" s="444"/>
      <c r="S707" s="676">
        <f t="shared" si="87"/>
        <v>33672100</v>
      </c>
      <c r="T707" s="446"/>
      <c r="U707" s="438"/>
      <c r="V707" s="438"/>
      <c r="W707" s="438"/>
      <c r="X707" s="438"/>
      <c r="Y707" s="438"/>
      <c r="Z707" s="447">
        <v>1.0033399999999999</v>
      </c>
      <c r="AA707" s="330"/>
      <c r="AB707" s="360"/>
      <c r="AC707" s="394"/>
      <c r="AD707" s="174"/>
      <c r="AE707" s="3"/>
      <c r="AF707" s="395"/>
    </row>
    <row r="708" spans="2:34" ht="17.25" customHeight="1">
      <c r="C708" s="3"/>
      <c r="D708" s="3"/>
      <c r="E708" s="3"/>
      <c r="F708" s="171" t="s">
        <v>632</v>
      </c>
      <c r="G708" s="171" t="s">
        <v>633</v>
      </c>
      <c r="H708" s="180" t="s">
        <v>652</v>
      </c>
      <c r="I708" s="3" t="s">
        <v>1715</v>
      </c>
      <c r="J708" s="182">
        <v>45812</v>
      </c>
      <c r="K708" s="182">
        <v>45813</v>
      </c>
      <c r="L708" s="183"/>
      <c r="M708" s="172"/>
      <c r="N708" s="3"/>
      <c r="O708" s="389">
        <v>74000000</v>
      </c>
      <c r="P708" s="170">
        <v>0.88</v>
      </c>
      <c r="Q708" s="3"/>
      <c r="R708" s="331"/>
      <c r="S708" s="393">
        <f t="shared" si="87"/>
        <v>65193600</v>
      </c>
      <c r="T708" s="332"/>
      <c r="U708" s="3"/>
      <c r="V708" s="3"/>
      <c r="W708" s="3"/>
      <c r="X708" s="3"/>
      <c r="Y708" s="3"/>
      <c r="Z708" s="186">
        <v>1.0011300000000001</v>
      </c>
      <c r="AA708" s="330"/>
      <c r="AB708" s="360"/>
      <c r="AC708" s="394"/>
      <c r="AD708" s="174"/>
      <c r="AE708" s="3"/>
      <c r="AF708" s="395"/>
    </row>
    <row r="709" spans="2:34" ht="17.25" customHeight="1">
      <c r="C709" s="3"/>
      <c r="D709" s="3"/>
      <c r="E709" s="3"/>
      <c r="F709" s="780" t="s">
        <v>804</v>
      </c>
      <c r="G709" s="780" t="s">
        <v>633</v>
      </c>
      <c r="H709" s="781" t="s">
        <v>1018</v>
      </c>
      <c r="I709" s="782" t="s">
        <v>1716</v>
      </c>
      <c r="J709" s="783">
        <v>45813</v>
      </c>
      <c r="K709" s="783">
        <v>45833</v>
      </c>
      <c r="L709" s="183"/>
      <c r="M709" s="172"/>
      <c r="N709" s="3"/>
      <c r="O709" s="358"/>
      <c r="P709" s="170"/>
      <c r="Q709" s="3"/>
      <c r="R709" s="331"/>
      <c r="S709" s="359"/>
      <c r="T709" s="332"/>
      <c r="U709" s="3"/>
      <c r="V709" s="3"/>
      <c r="W709" s="3"/>
      <c r="X709" s="3"/>
      <c r="Y709" s="3"/>
      <c r="Z709" s="186"/>
      <c r="AA709" s="330"/>
      <c r="AB709" s="360"/>
      <c r="AC709" s="194"/>
      <c r="AD709" s="174"/>
      <c r="AE709" s="3"/>
    </row>
    <row r="710" spans="2:34" ht="17.25" customHeight="1">
      <c r="C710" s="3"/>
      <c r="D710" s="3"/>
      <c r="E710" s="3"/>
      <c r="F710" s="780" t="s">
        <v>804</v>
      </c>
      <c r="G710" s="780" t="s">
        <v>633</v>
      </c>
      <c r="H710" s="781" t="s">
        <v>650</v>
      </c>
      <c r="I710" s="782" t="s">
        <v>1717</v>
      </c>
      <c r="J710" s="783">
        <v>45813</v>
      </c>
      <c r="K710" s="783">
        <v>45833</v>
      </c>
      <c r="L710" s="183"/>
      <c r="M710" s="172"/>
      <c r="N710" s="3"/>
      <c r="O710" s="358"/>
      <c r="P710" s="170"/>
      <c r="Q710" s="3"/>
      <c r="R710" s="331"/>
      <c r="S710" s="786"/>
      <c r="T710" s="332"/>
      <c r="U710" s="3"/>
      <c r="V710" s="3"/>
      <c r="W710" s="3"/>
      <c r="X710" s="3"/>
      <c r="Y710" s="3"/>
      <c r="Z710" s="186"/>
      <c r="AA710" s="330" t="s">
        <v>1728</v>
      </c>
      <c r="AB710" s="360"/>
      <c r="AC710" s="194"/>
      <c r="AD710" s="174"/>
      <c r="AE710" s="3"/>
    </row>
    <row r="711" spans="2:34" s="762" customFormat="1" ht="17.25" customHeight="1">
      <c r="B711" s="808"/>
      <c r="C711" s="809"/>
      <c r="D711" s="809" t="s">
        <v>1718</v>
      </c>
      <c r="E711" s="810" t="s">
        <v>944</v>
      </c>
      <c r="F711" s="806" t="s">
        <v>761</v>
      </c>
      <c r="G711" s="613" t="s">
        <v>655</v>
      </c>
      <c r="H711" s="813" t="s">
        <v>1592</v>
      </c>
      <c r="I711" s="811" t="s">
        <v>1719</v>
      </c>
      <c r="J711" s="750">
        <v>45813</v>
      </c>
      <c r="K711" s="750">
        <v>45818</v>
      </c>
      <c r="L711" s="751"/>
      <c r="M711" s="752"/>
      <c r="N711" s="809"/>
      <c r="O711" s="389">
        <v>192126000</v>
      </c>
      <c r="P711" s="753">
        <v>0.87744999999999995</v>
      </c>
      <c r="Q711" s="809"/>
      <c r="R711" s="754"/>
      <c r="S711" s="393">
        <f t="shared" ref="S711:S721" si="88">CEILING(Z711*P711*O711,100)</f>
        <v>168381800</v>
      </c>
      <c r="T711" s="755"/>
      <c r="U711" s="809"/>
      <c r="V711" s="809"/>
      <c r="W711" s="809"/>
      <c r="X711" s="809"/>
      <c r="Y711" s="809"/>
      <c r="Z711" s="756">
        <v>0.99881834635751066</v>
      </c>
      <c r="AA711" s="757"/>
      <c r="AB711" s="758"/>
      <c r="AC711" s="759"/>
      <c r="AD711" s="760"/>
      <c r="AE711" s="809"/>
      <c r="AF711" s="761"/>
    </row>
    <row r="712" spans="2:34" ht="17.25" customHeight="1">
      <c r="C712" s="3"/>
      <c r="E712" s="3"/>
      <c r="F712" s="171" t="s">
        <v>1026</v>
      </c>
      <c r="G712" s="543" t="s">
        <v>633</v>
      </c>
      <c r="H712" s="544" t="s">
        <v>1721</v>
      </c>
      <c r="I712" s="814" t="s">
        <v>1720</v>
      </c>
      <c r="J712" s="182">
        <v>45820</v>
      </c>
      <c r="K712" s="182">
        <v>45824</v>
      </c>
      <c r="L712" s="183"/>
      <c r="M712" s="172"/>
      <c r="N712" s="3"/>
      <c r="O712" s="389">
        <v>209055930</v>
      </c>
      <c r="P712" s="753">
        <v>0.87744999999999995</v>
      </c>
      <c r="Q712" s="3"/>
      <c r="R712" s="331"/>
      <c r="S712" s="393">
        <f t="shared" si="88"/>
        <v>183608200</v>
      </c>
      <c r="T712" s="332"/>
      <c r="U712" s="3"/>
      <c r="V712" s="3"/>
      <c r="W712" s="3"/>
      <c r="X712" s="3"/>
      <c r="Y712" s="3"/>
      <c r="Z712" s="186">
        <v>1.0009378581433848</v>
      </c>
      <c r="AA712" s="330"/>
      <c r="AB712" s="360"/>
      <c r="AC712" s="394"/>
      <c r="AD712" s="174"/>
      <c r="AE712" s="3"/>
      <c r="AF712" s="395"/>
    </row>
    <row r="713" spans="2:34" ht="17.25" customHeight="1">
      <c r="C713" s="3"/>
      <c r="D713" s="3"/>
      <c r="E713" s="3"/>
      <c r="F713" s="171" t="s">
        <v>1026</v>
      </c>
      <c r="G713" s="543" t="s">
        <v>121</v>
      </c>
      <c r="H713" s="544" t="s">
        <v>1721</v>
      </c>
      <c r="I713" s="814" t="s">
        <v>1720</v>
      </c>
      <c r="J713" s="182">
        <v>45820</v>
      </c>
      <c r="K713" s="182">
        <v>45824</v>
      </c>
      <c r="L713" s="183"/>
      <c r="M713" s="172"/>
      <c r="N713" s="3"/>
      <c r="O713" s="389">
        <v>209055930</v>
      </c>
      <c r="P713" s="753">
        <v>0.87744999999999995</v>
      </c>
      <c r="Q713" s="3"/>
      <c r="R713" s="331"/>
      <c r="S713" s="393">
        <f t="shared" si="88"/>
        <v>183252400</v>
      </c>
      <c r="T713" s="332"/>
      <c r="U713" s="3"/>
      <c r="V713" s="3"/>
      <c r="W713" s="3"/>
      <c r="X713" s="3"/>
      <c r="Y713" s="3"/>
      <c r="Z713" s="186">
        <v>0.99899815863056673</v>
      </c>
      <c r="AA713" s="330"/>
      <c r="AB713" s="360"/>
      <c r="AC713" s="394"/>
      <c r="AD713" s="174"/>
      <c r="AE713" s="3"/>
      <c r="AF713" s="395"/>
    </row>
    <row r="714" spans="2:34" ht="17.25" customHeight="1">
      <c r="C714" s="3"/>
      <c r="D714" s="3"/>
      <c r="E714" s="3"/>
      <c r="F714" s="171" t="s">
        <v>632</v>
      </c>
      <c r="G714" s="171" t="s">
        <v>633</v>
      </c>
      <c r="H714" s="180" t="s">
        <v>634</v>
      </c>
      <c r="I714" s="3" t="s">
        <v>1722</v>
      </c>
      <c r="J714" s="182">
        <v>45813</v>
      </c>
      <c r="K714" s="182">
        <v>45818</v>
      </c>
      <c r="L714" s="183"/>
      <c r="M714" s="172"/>
      <c r="N714" s="3"/>
      <c r="O714" s="389">
        <v>108948000</v>
      </c>
      <c r="P714" s="170">
        <v>0.88</v>
      </c>
      <c r="Q714" s="3"/>
      <c r="R714" s="331"/>
      <c r="S714" s="393">
        <f t="shared" si="88"/>
        <v>95878100</v>
      </c>
      <c r="T714" s="332"/>
      <c r="U714" s="3"/>
      <c r="V714" s="3"/>
      <c r="W714" s="3"/>
      <c r="X714" s="3"/>
      <c r="Y714" s="3"/>
      <c r="Z714" s="186">
        <v>1.00004</v>
      </c>
      <c r="AA714" s="330"/>
      <c r="AB714" s="360"/>
      <c r="AC714" s="394"/>
      <c r="AD714" s="174"/>
      <c r="AE714" s="3"/>
      <c r="AF714" s="395"/>
    </row>
    <row r="715" spans="2:34" ht="17.25" customHeight="1">
      <c r="E715" s="3"/>
      <c r="F715" s="171" t="s">
        <v>304</v>
      </c>
      <c r="G715" s="171" t="s">
        <v>633</v>
      </c>
      <c r="H715" s="180" t="s">
        <v>1488</v>
      </c>
      <c r="I715" s="3" t="s">
        <v>1723</v>
      </c>
      <c r="J715" s="182">
        <v>45813</v>
      </c>
      <c r="K715" s="182">
        <v>45820</v>
      </c>
      <c r="L715" s="183"/>
      <c r="M715" s="172"/>
      <c r="N715" s="3"/>
      <c r="O715" s="389">
        <v>14400000</v>
      </c>
      <c r="P715" s="170">
        <v>0.8</v>
      </c>
      <c r="Q715" s="3"/>
      <c r="R715" s="331"/>
      <c r="S715" s="393">
        <v>11566000</v>
      </c>
      <c r="T715" s="332"/>
      <c r="U715" s="3"/>
      <c r="V715" s="3"/>
      <c r="W715" s="3"/>
      <c r="X715" s="3"/>
      <c r="Y715" s="3"/>
      <c r="Z715" s="186">
        <v>1.004</v>
      </c>
      <c r="AA715" s="330"/>
      <c r="AB715" s="360"/>
      <c r="AC715" s="394"/>
      <c r="AD715" s="174"/>
      <c r="AE715" s="3"/>
      <c r="AF715" s="395"/>
    </row>
    <row r="716" spans="2:34" ht="17.25" customHeight="1">
      <c r="C716" s="3"/>
      <c r="D716" s="3"/>
      <c r="E716" s="3"/>
      <c r="F716" s="171" t="s">
        <v>632</v>
      </c>
      <c r="G716" s="171" t="s">
        <v>121</v>
      </c>
      <c r="H716" s="180" t="s">
        <v>694</v>
      </c>
      <c r="I716" s="3" t="s">
        <v>1724</v>
      </c>
      <c r="J716" s="182">
        <v>45813</v>
      </c>
      <c r="K716" s="182">
        <v>45820</v>
      </c>
      <c r="L716" s="183"/>
      <c r="M716" s="172"/>
      <c r="N716" s="3"/>
      <c r="O716" s="396">
        <v>3300000</v>
      </c>
      <c r="P716" s="170">
        <v>0.88</v>
      </c>
      <c r="Q716" s="3"/>
      <c r="R716" s="331"/>
      <c r="S716" s="595">
        <v>2907300.0000000005</v>
      </c>
      <c r="T716" s="332"/>
      <c r="U716" s="3"/>
      <c r="V716" s="3"/>
      <c r="W716" s="3"/>
      <c r="X716" s="3"/>
      <c r="Y716" s="3"/>
      <c r="Z716" s="186">
        <v>1.0012000000000001</v>
      </c>
      <c r="AA716" s="330"/>
      <c r="AB716" s="360"/>
      <c r="AC716" s="394"/>
      <c r="AD716" s="174"/>
      <c r="AE716" s="3"/>
      <c r="AF716" s="395"/>
    </row>
    <row r="717" spans="2:34" ht="17.25" customHeight="1">
      <c r="C717" s="3"/>
      <c r="D717" s="3"/>
      <c r="E717" s="3"/>
      <c r="F717" s="411" t="s">
        <v>632</v>
      </c>
      <c r="G717" s="411" t="s">
        <v>121</v>
      </c>
      <c r="H717" s="412" t="s">
        <v>1725</v>
      </c>
      <c r="I717" s="438" t="s">
        <v>1726</v>
      </c>
      <c r="J717" s="439">
        <v>45813</v>
      </c>
      <c r="K717" s="439">
        <v>45820</v>
      </c>
      <c r="L717" s="440"/>
      <c r="M717" s="441"/>
      <c r="N717" s="438"/>
      <c r="O717" s="442">
        <v>57110000</v>
      </c>
      <c r="P717" s="443">
        <v>0.87744999999999995</v>
      </c>
      <c r="Q717" s="438"/>
      <c r="R717" s="444"/>
      <c r="S717" s="470">
        <f t="shared" si="88"/>
        <v>50116200</v>
      </c>
      <c r="T717" s="446"/>
      <c r="U717" s="438"/>
      <c r="V717" s="438"/>
      <c r="W717" s="438"/>
      <c r="X717" s="438"/>
      <c r="Y717" s="438"/>
      <c r="Z717" s="447">
        <v>1.0001</v>
      </c>
      <c r="AA717" s="330"/>
      <c r="AB717" s="360"/>
      <c r="AC717" s="394"/>
      <c r="AD717" s="174"/>
      <c r="AE717" s="3"/>
      <c r="AF717" s="395"/>
    </row>
    <row r="718" spans="2:34" ht="17.25" customHeight="1">
      <c r="C718" s="3"/>
      <c r="D718" s="3"/>
      <c r="E718" s="3"/>
      <c r="F718" s="411" t="s">
        <v>632</v>
      </c>
      <c r="G718" s="411" t="s">
        <v>633</v>
      </c>
      <c r="H718" s="412" t="s">
        <v>652</v>
      </c>
      <c r="I718" s="438" t="s">
        <v>1727</v>
      </c>
      <c r="J718" s="439">
        <v>45817</v>
      </c>
      <c r="K718" s="439">
        <v>45818</v>
      </c>
      <c r="L718" s="440"/>
      <c r="M718" s="441"/>
      <c r="N718" s="438"/>
      <c r="O718" s="465">
        <v>24520500</v>
      </c>
      <c r="P718" s="443">
        <v>0.88</v>
      </c>
      <c r="Q718" s="438"/>
      <c r="R718" s="444"/>
      <c r="S718" s="676">
        <v>21601800</v>
      </c>
      <c r="T718" s="446"/>
      <c r="U718" s="438"/>
      <c r="V718" s="438"/>
      <c r="W718" s="438"/>
      <c r="X718" s="438"/>
      <c r="Y718" s="438"/>
      <c r="Z718" s="447">
        <v>1.0011399999999999</v>
      </c>
      <c r="AA718" s="330"/>
      <c r="AB718" s="360"/>
      <c r="AC718" s="394"/>
      <c r="AD718" s="174"/>
      <c r="AE718" s="3"/>
      <c r="AF718" s="395"/>
      <c r="AH718" s="762"/>
    </row>
    <row r="719" spans="2:34" ht="17.25" customHeight="1">
      <c r="C719" s="3"/>
      <c r="D719" s="3"/>
      <c r="E719" s="3"/>
      <c r="F719" s="171" t="s">
        <v>632</v>
      </c>
      <c r="G719" s="171" t="s">
        <v>633</v>
      </c>
      <c r="H719" s="180" t="s">
        <v>652</v>
      </c>
      <c r="I719" s="3" t="s">
        <v>1729</v>
      </c>
      <c r="J719" s="182">
        <v>45817</v>
      </c>
      <c r="K719" s="182">
        <v>45818</v>
      </c>
      <c r="L719" s="183"/>
      <c r="M719" s="172"/>
      <c r="N719" s="3"/>
      <c r="O719" s="396">
        <v>44055000</v>
      </c>
      <c r="P719" s="170">
        <v>0.88</v>
      </c>
      <c r="Q719" s="3"/>
      <c r="R719" s="331"/>
      <c r="S719" s="595">
        <v>38812400</v>
      </c>
      <c r="T719" s="332"/>
      <c r="U719" s="3"/>
      <c r="V719" s="3"/>
      <c r="W719" s="3"/>
      <c r="X719" s="3"/>
      <c r="Y719" s="3"/>
      <c r="Z719" s="186">
        <v>1.0011399999999999</v>
      </c>
      <c r="AA719" s="330"/>
      <c r="AB719" s="360"/>
      <c r="AC719" s="394"/>
      <c r="AD719" s="174"/>
      <c r="AE719" s="3"/>
      <c r="AF719" s="395"/>
    </row>
    <row r="720" spans="2:34" ht="17.25" customHeight="1">
      <c r="C720" s="3"/>
      <c r="D720" s="3"/>
      <c r="E720" s="3"/>
      <c r="F720" s="171" t="s">
        <v>632</v>
      </c>
      <c r="G720" s="171" t="s">
        <v>633</v>
      </c>
      <c r="H720" s="180" t="s">
        <v>932</v>
      </c>
      <c r="I720" s="3" t="s">
        <v>1730</v>
      </c>
      <c r="J720" s="182">
        <v>45817</v>
      </c>
      <c r="K720" s="182">
        <v>45819</v>
      </c>
      <c r="L720" s="183"/>
      <c r="M720" s="172"/>
      <c r="N720" s="3"/>
      <c r="O720" s="389">
        <v>16000000</v>
      </c>
      <c r="P720" s="170">
        <v>0.88</v>
      </c>
      <c r="Q720" s="3"/>
      <c r="R720" s="331"/>
      <c r="S720" s="393">
        <f t="shared" si="88"/>
        <v>14129300</v>
      </c>
      <c r="T720" s="332"/>
      <c r="U720" s="3"/>
      <c r="V720" s="3"/>
      <c r="W720" s="3"/>
      <c r="X720" s="3"/>
      <c r="Y720" s="3"/>
      <c r="Z720" s="186">
        <v>1.0035000000000001</v>
      </c>
      <c r="AA720" s="330"/>
      <c r="AB720" s="360"/>
      <c r="AC720" s="394"/>
      <c r="AD720" s="174"/>
      <c r="AE720" s="3"/>
      <c r="AF720" s="395"/>
    </row>
    <row r="721" spans="2:32" ht="17.25" customHeight="1">
      <c r="C721" s="3"/>
      <c r="D721" s="3"/>
      <c r="E721" s="3"/>
      <c r="F721" s="171" t="s">
        <v>632</v>
      </c>
      <c r="G721" s="171" t="s">
        <v>633</v>
      </c>
      <c r="H721" s="180" t="s">
        <v>690</v>
      </c>
      <c r="I721" s="3" t="s">
        <v>1731</v>
      </c>
      <c r="J721" s="182">
        <v>45817</v>
      </c>
      <c r="K721" s="182">
        <v>45824</v>
      </c>
      <c r="L721" s="183"/>
      <c r="M721" s="172"/>
      <c r="N721" s="3"/>
      <c r="O721" s="389">
        <v>7200000</v>
      </c>
      <c r="P721" s="170">
        <v>0.88</v>
      </c>
      <c r="Q721" s="3"/>
      <c r="R721" s="331"/>
      <c r="S721" s="393">
        <f t="shared" si="88"/>
        <v>6360800</v>
      </c>
      <c r="T721" s="332"/>
      <c r="U721" s="3"/>
      <c r="V721" s="3"/>
      <c r="W721" s="3"/>
      <c r="X721" s="3"/>
      <c r="Y721" s="3"/>
      <c r="Z721" s="186">
        <v>1.0039</v>
      </c>
      <c r="AA721" s="330"/>
      <c r="AB721" s="360"/>
      <c r="AC721" s="394"/>
      <c r="AD721" s="174"/>
      <c r="AE721" s="3"/>
      <c r="AF721" s="395"/>
    </row>
    <row r="722" spans="2:32" ht="17.25" customHeight="1">
      <c r="B722" s="769"/>
      <c r="C722" s="626" t="s">
        <v>1632</v>
      </c>
      <c r="D722" s="547"/>
      <c r="E722" s="547" t="s">
        <v>1784</v>
      </c>
      <c r="F722" s="545" t="s">
        <v>761</v>
      </c>
      <c r="G722" s="545" t="s">
        <v>633</v>
      </c>
      <c r="H722" s="546" t="s">
        <v>1733</v>
      </c>
      <c r="I722" s="3" t="s">
        <v>1734</v>
      </c>
      <c r="J722" s="182"/>
      <c r="K722" s="182">
        <v>45828</v>
      </c>
      <c r="L722" s="183"/>
      <c r="M722" s="172"/>
      <c r="N722" s="3"/>
      <c r="O722" s="389">
        <v>463410000</v>
      </c>
      <c r="P722" s="170"/>
      <c r="Q722" s="3"/>
      <c r="R722" s="331"/>
      <c r="S722" s="359"/>
      <c r="T722" s="332"/>
      <c r="U722" s="3"/>
      <c r="V722" s="3"/>
      <c r="W722" s="3"/>
      <c r="X722" s="3"/>
      <c r="Y722" s="3"/>
      <c r="Z722" s="186"/>
      <c r="AA722" s="330"/>
      <c r="AB722" s="360"/>
      <c r="AC722" s="194"/>
      <c r="AD722" s="174"/>
      <c r="AE722" s="3"/>
    </row>
    <row r="723" spans="2:32" ht="17.25" customHeight="1">
      <c r="C723" s="3"/>
      <c r="D723" s="3"/>
      <c r="E723" s="3"/>
      <c r="F723" s="171" t="s">
        <v>661</v>
      </c>
      <c r="G723" s="171" t="s">
        <v>633</v>
      </c>
      <c r="H723" s="180" t="s">
        <v>662</v>
      </c>
      <c r="I723" s="3" t="s">
        <v>1735</v>
      </c>
      <c r="J723" s="182">
        <v>45819</v>
      </c>
      <c r="K723" s="182">
        <v>45825</v>
      </c>
      <c r="L723" s="183"/>
      <c r="M723" s="172"/>
      <c r="N723" s="3"/>
      <c r="O723" s="389">
        <v>3000000</v>
      </c>
      <c r="P723" s="170">
        <v>0.88</v>
      </c>
      <c r="Q723" s="168"/>
      <c r="R723" s="754"/>
      <c r="S723" s="705">
        <f t="shared" ref="S723:S724" si="89">CEILING(Z723*P723*O723,100)</f>
        <v>2662500</v>
      </c>
      <c r="T723" s="332"/>
      <c r="U723" s="3"/>
      <c r="V723" s="3"/>
      <c r="W723" s="3"/>
      <c r="X723" s="3"/>
      <c r="Y723" s="3"/>
      <c r="Z723" s="186">
        <v>1.0085</v>
      </c>
      <c r="AA723" s="330"/>
      <c r="AB723" s="360"/>
      <c r="AC723" s="394"/>
      <c r="AD723" s="174"/>
      <c r="AE723" s="3"/>
      <c r="AF723" s="395"/>
    </row>
    <row r="724" spans="2:32" ht="17.25" customHeight="1">
      <c r="C724" s="3"/>
      <c r="D724" s="3"/>
      <c r="E724" s="3"/>
      <c r="F724" s="399" t="s">
        <v>632</v>
      </c>
      <c r="G724" s="399" t="s">
        <v>633</v>
      </c>
      <c r="H724" s="400" t="s">
        <v>640</v>
      </c>
      <c r="I724" s="343" t="s">
        <v>1736</v>
      </c>
      <c r="J724" s="402">
        <v>45818</v>
      </c>
      <c r="K724" s="402">
        <v>45820</v>
      </c>
      <c r="L724" s="403"/>
      <c r="M724" s="404"/>
      <c r="N724" s="401"/>
      <c r="O724" s="693">
        <v>48290000</v>
      </c>
      <c r="P724" s="406">
        <v>0.88</v>
      </c>
      <c r="Q724" s="450"/>
      <c r="R724" s="459"/>
      <c r="S724" s="694">
        <f t="shared" si="89"/>
        <v>42627400</v>
      </c>
      <c r="T724" s="409"/>
      <c r="U724" s="401"/>
      <c r="V724" s="401"/>
      <c r="W724" s="401"/>
      <c r="X724" s="401"/>
      <c r="Y724" s="401"/>
      <c r="Z724" s="410">
        <v>1.0031099999999999</v>
      </c>
      <c r="AA724" s="330"/>
      <c r="AB724" s="360"/>
      <c r="AC724" s="394"/>
      <c r="AD724" s="174"/>
      <c r="AE724" s="3"/>
      <c r="AF724" s="395"/>
    </row>
    <row r="725" spans="2:32" ht="69" customHeight="1">
      <c r="C725" s="3"/>
      <c r="D725" s="3"/>
      <c r="E725" s="3"/>
      <c r="F725" s="171" t="s">
        <v>632</v>
      </c>
      <c r="G725" s="171" t="s">
        <v>121</v>
      </c>
      <c r="H725" s="180" t="s">
        <v>1737</v>
      </c>
      <c r="I725" s="3" t="s">
        <v>1738</v>
      </c>
      <c r="J725" s="182">
        <v>45819</v>
      </c>
      <c r="K725" s="182">
        <v>45826</v>
      </c>
      <c r="L725" s="183"/>
      <c r="M725" s="172"/>
      <c r="N725" s="3"/>
      <c r="O725" s="816" t="s">
        <v>1739</v>
      </c>
      <c r="P725" s="170">
        <v>0.88</v>
      </c>
      <c r="Q725" s="3"/>
      <c r="R725" s="331"/>
      <c r="S725" s="359" t="s">
        <v>1745</v>
      </c>
      <c r="T725" s="332"/>
      <c r="U725" s="3"/>
      <c r="V725" s="3"/>
      <c r="W725" s="3"/>
      <c r="X725" s="3"/>
      <c r="Y725" s="3"/>
      <c r="Z725" s="788">
        <v>0.7</v>
      </c>
      <c r="AA725" s="468"/>
      <c r="AB725" s="360"/>
      <c r="AC725" s="394"/>
      <c r="AD725" s="174"/>
      <c r="AE725" s="3"/>
      <c r="AF725" s="395"/>
    </row>
    <row r="726" spans="2:32" ht="17.25" customHeight="1">
      <c r="C726" s="3"/>
      <c r="D726" s="3"/>
      <c r="E726" s="3"/>
      <c r="F726" s="171" t="s">
        <v>632</v>
      </c>
      <c r="G726" s="171" t="s">
        <v>633</v>
      </c>
      <c r="H726" s="180" t="s">
        <v>652</v>
      </c>
      <c r="I726" s="3" t="s">
        <v>1740</v>
      </c>
      <c r="J726" s="182">
        <v>45820</v>
      </c>
      <c r="K726" s="182">
        <v>45821</v>
      </c>
      <c r="L726" s="183"/>
      <c r="M726" s="172"/>
      <c r="N726" s="3"/>
      <c r="O726" s="389">
        <v>22500000</v>
      </c>
      <c r="P726" s="170">
        <v>0.88</v>
      </c>
      <c r="Q726" s="3"/>
      <c r="R726" s="331"/>
      <c r="S726" s="393">
        <f t="shared" ref="S726:S738" si="90">CEILING(Z726*P726*O726,100)</f>
        <v>19802000</v>
      </c>
      <c r="T726" s="332"/>
      <c r="U726" s="3"/>
      <c r="V726" s="3"/>
      <c r="W726" s="3"/>
      <c r="X726" s="3"/>
      <c r="Y726" s="3"/>
      <c r="Z726" s="186">
        <v>1.0001</v>
      </c>
      <c r="AA726" s="330"/>
      <c r="AB726" s="360"/>
      <c r="AC726" s="394"/>
      <c r="AD726" s="174"/>
      <c r="AE726" s="3"/>
      <c r="AF726" s="395"/>
    </row>
    <row r="727" spans="2:32" ht="17.25" customHeight="1">
      <c r="C727" s="3"/>
      <c r="D727" s="3"/>
      <c r="E727" s="3"/>
      <c r="F727" s="171" t="s">
        <v>632</v>
      </c>
      <c r="G727" s="171" t="s">
        <v>633</v>
      </c>
      <c r="H727" s="180" t="s">
        <v>1018</v>
      </c>
      <c r="I727" s="3" t="s">
        <v>1741</v>
      </c>
      <c r="J727" s="182">
        <v>45820</v>
      </c>
      <c r="K727" s="182">
        <v>45824</v>
      </c>
      <c r="L727" s="183"/>
      <c r="M727" s="172"/>
      <c r="N727" s="3"/>
      <c r="O727" s="389">
        <v>12000000</v>
      </c>
      <c r="P727" s="170">
        <v>0.88</v>
      </c>
      <c r="Q727" s="3"/>
      <c r="R727" s="331"/>
      <c r="S727" s="393">
        <f t="shared" si="90"/>
        <v>10595100</v>
      </c>
      <c r="T727" s="332"/>
      <c r="U727" s="3"/>
      <c r="V727" s="3"/>
      <c r="W727" s="3"/>
      <c r="X727" s="3"/>
      <c r="Y727" s="3"/>
      <c r="Z727" s="186">
        <v>1.00332</v>
      </c>
      <c r="AA727" s="330"/>
      <c r="AB727" s="360"/>
      <c r="AC727" s="394"/>
      <c r="AD727" s="174"/>
      <c r="AE727" s="3"/>
      <c r="AF727" s="395"/>
    </row>
    <row r="728" spans="2:32" ht="17.25" customHeight="1">
      <c r="C728" s="3"/>
      <c r="D728" s="3"/>
      <c r="E728" s="3"/>
      <c r="F728" s="411" t="s">
        <v>661</v>
      </c>
      <c r="G728" s="411" t="s">
        <v>633</v>
      </c>
      <c r="H728" s="412" t="s">
        <v>662</v>
      </c>
      <c r="I728" s="438" t="s">
        <v>1742</v>
      </c>
      <c r="J728" s="439">
        <v>45819</v>
      </c>
      <c r="K728" s="439">
        <v>45821</v>
      </c>
      <c r="L728" s="440"/>
      <c r="M728" s="441"/>
      <c r="N728" s="438"/>
      <c r="O728" s="442">
        <v>9000000</v>
      </c>
      <c r="P728" s="443">
        <v>0.88</v>
      </c>
      <c r="Q728" s="438"/>
      <c r="R728" s="444"/>
      <c r="S728" s="470">
        <f t="shared" si="90"/>
        <v>7950000</v>
      </c>
      <c r="T728" s="446"/>
      <c r="U728" s="438"/>
      <c r="V728" s="438"/>
      <c r="W728" s="438"/>
      <c r="X728" s="438"/>
      <c r="Y728" s="438"/>
      <c r="Z728" s="447">
        <v>1.0037799999999999</v>
      </c>
      <c r="AA728" s="330"/>
      <c r="AB728" s="360"/>
      <c r="AC728" s="394"/>
      <c r="AD728" s="174"/>
      <c r="AE728" s="3"/>
      <c r="AF728" s="395"/>
    </row>
    <row r="729" spans="2:32" ht="17.25" customHeight="1">
      <c r="C729" s="3"/>
      <c r="D729" s="3"/>
      <c r="E729" s="3"/>
      <c r="F729" s="411" t="s">
        <v>661</v>
      </c>
      <c r="G729" s="411" t="s">
        <v>633</v>
      </c>
      <c r="H729" s="412" t="s">
        <v>662</v>
      </c>
      <c r="I729" s="438" t="s">
        <v>1743</v>
      </c>
      <c r="J729" s="439">
        <v>45819</v>
      </c>
      <c r="K729" s="439">
        <v>45821</v>
      </c>
      <c r="L729" s="440"/>
      <c r="M729" s="441"/>
      <c r="N729" s="438"/>
      <c r="O729" s="442">
        <v>34000000</v>
      </c>
      <c r="P729" s="443">
        <v>0.88</v>
      </c>
      <c r="Q729" s="438"/>
      <c r="R729" s="444"/>
      <c r="S729" s="470">
        <f t="shared" si="90"/>
        <v>30019400</v>
      </c>
      <c r="T729" s="446"/>
      <c r="U729" s="438"/>
      <c r="V729" s="438"/>
      <c r="W729" s="438"/>
      <c r="X729" s="438"/>
      <c r="Y729" s="438"/>
      <c r="Z729" s="447">
        <v>1.00332</v>
      </c>
      <c r="AA729" s="330"/>
      <c r="AB729" s="360"/>
      <c r="AC729" s="394"/>
      <c r="AD729" s="174"/>
      <c r="AE729" s="3"/>
      <c r="AF729" s="395"/>
    </row>
    <row r="730" spans="2:32" ht="17.25" customHeight="1">
      <c r="C730" s="3"/>
      <c r="D730" s="3"/>
      <c r="E730" s="3"/>
      <c r="F730" s="399" t="s">
        <v>632</v>
      </c>
      <c r="G730" s="399" t="s">
        <v>633</v>
      </c>
      <c r="H730" s="400" t="s">
        <v>650</v>
      </c>
      <c r="I730" s="401" t="s">
        <v>1744</v>
      </c>
      <c r="J730" s="402">
        <v>45819</v>
      </c>
      <c r="K730" s="402">
        <v>45827</v>
      </c>
      <c r="L730" s="403"/>
      <c r="M730" s="404"/>
      <c r="N730" s="401"/>
      <c r="O730" s="405">
        <v>14400000</v>
      </c>
      <c r="P730" s="406">
        <v>0.95</v>
      </c>
      <c r="Q730" s="401"/>
      <c r="R730" s="407"/>
      <c r="S730" s="454">
        <v>13680000</v>
      </c>
      <c r="T730" s="409"/>
      <c r="U730" s="401"/>
      <c r="V730" s="401"/>
      <c r="W730" s="401"/>
      <c r="X730" s="401"/>
      <c r="Y730" s="401"/>
      <c r="Z730" s="410"/>
      <c r="AA730" s="330"/>
      <c r="AB730" s="360"/>
      <c r="AC730" s="394"/>
      <c r="AD730" s="174"/>
      <c r="AE730" s="3"/>
      <c r="AF730" s="395"/>
    </row>
    <row r="731" spans="2:32" ht="17.25" customHeight="1">
      <c r="C731" s="3"/>
      <c r="D731" s="3"/>
      <c r="E731" s="3"/>
      <c r="F731" s="411" t="s">
        <v>632</v>
      </c>
      <c r="G731" s="411" t="s">
        <v>633</v>
      </c>
      <c r="H731" s="412" t="s">
        <v>652</v>
      </c>
      <c r="I731" s="438" t="s">
        <v>1773</v>
      </c>
      <c r="J731" s="439">
        <v>45821</v>
      </c>
      <c r="K731" s="439">
        <v>45824</v>
      </c>
      <c r="L731" s="440"/>
      <c r="M731" s="441"/>
      <c r="N731" s="438"/>
      <c r="O731" s="465">
        <v>22440000</v>
      </c>
      <c r="P731" s="443">
        <v>0.88</v>
      </c>
      <c r="Q731" s="438"/>
      <c r="R731" s="444"/>
      <c r="S731" s="676">
        <f t="shared" si="90"/>
        <v>19769200</v>
      </c>
      <c r="T731" s="446"/>
      <c r="U731" s="438"/>
      <c r="V731" s="438"/>
      <c r="W731" s="438"/>
      <c r="X731" s="438"/>
      <c r="Y731" s="438"/>
      <c r="Z731" s="447">
        <v>1.0011099999999999</v>
      </c>
      <c r="AA731" s="330"/>
      <c r="AB731" s="360"/>
      <c r="AC731" s="394"/>
      <c r="AD731" s="174"/>
      <c r="AE731" s="3"/>
      <c r="AF731" s="395"/>
    </row>
    <row r="732" spans="2:32" ht="17.25" customHeight="1">
      <c r="C732" s="3"/>
      <c r="D732" s="3"/>
      <c r="E732" s="3"/>
      <c r="F732" s="411" t="s">
        <v>632</v>
      </c>
      <c r="G732" s="411" t="s">
        <v>633</v>
      </c>
      <c r="H732" s="412" t="s">
        <v>733</v>
      </c>
      <c r="I732" s="438" t="s">
        <v>1746</v>
      </c>
      <c r="J732" s="439">
        <v>45820</v>
      </c>
      <c r="K732" s="439">
        <v>45826</v>
      </c>
      <c r="L732" s="440"/>
      <c r="M732" s="441"/>
      <c r="N732" s="438"/>
      <c r="O732" s="442">
        <v>24000000</v>
      </c>
      <c r="P732" s="443">
        <v>0.88</v>
      </c>
      <c r="Q732" s="438"/>
      <c r="R732" s="444"/>
      <c r="S732" s="470">
        <f t="shared" si="90"/>
        <v>21195700</v>
      </c>
      <c r="T732" s="446"/>
      <c r="U732" s="438"/>
      <c r="V732" s="438"/>
      <c r="W732" s="438"/>
      <c r="X732" s="438"/>
      <c r="Y732" s="438"/>
      <c r="Z732" s="447">
        <v>1.0035799999999999</v>
      </c>
      <c r="AA732" s="541"/>
      <c r="AB732" s="542"/>
      <c r="AC732" s="628">
        <v>21206706</v>
      </c>
      <c r="AD732" s="630">
        <f>S732-AC732</f>
        <v>-11006</v>
      </c>
      <c r="AE732" s="3"/>
      <c r="AF732" s="395"/>
    </row>
    <row r="733" spans="2:32" ht="17.25" customHeight="1">
      <c r="C733" s="3"/>
      <c r="D733" s="3"/>
      <c r="E733" s="3"/>
      <c r="F733" s="411" t="s">
        <v>632</v>
      </c>
      <c r="G733" s="411" t="s">
        <v>633</v>
      </c>
      <c r="H733" s="412" t="s">
        <v>809</v>
      </c>
      <c r="I733" s="438" t="s">
        <v>1747</v>
      </c>
      <c r="J733" s="439">
        <v>45821</v>
      </c>
      <c r="K733" s="439">
        <v>45824</v>
      </c>
      <c r="L733" s="440"/>
      <c r="M733" s="441"/>
      <c r="N733" s="438"/>
      <c r="O733" s="442">
        <v>199100000</v>
      </c>
      <c r="P733" s="443">
        <v>0.88</v>
      </c>
      <c r="Q733" s="438"/>
      <c r="R733" s="444"/>
      <c r="S733" s="470">
        <f t="shared" si="90"/>
        <v>175209800</v>
      </c>
      <c r="T733" s="446"/>
      <c r="U733" s="438"/>
      <c r="V733" s="438"/>
      <c r="W733" s="438"/>
      <c r="X733" s="438"/>
      <c r="Y733" s="438"/>
      <c r="Z733" s="447">
        <v>1.0000100000000001</v>
      </c>
      <c r="AA733" s="541"/>
      <c r="AB733" s="542"/>
      <c r="AC733" s="628">
        <v>174475766</v>
      </c>
      <c r="AD733" s="630">
        <f>S733-AC733</f>
        <v>734034</v>
      </c>
      <c r="AE733" s="3"/>
      <c r="AF733" s="395"/>
    </row>
    <row r="734" spans="2:32" ht="17.25" customHeight="1">
      <c r="B734" s="769"/>
      <c r="C734" s="535"/>
      <c r="D734" s="3"/>
      <c r="E734" s="3"/>
      <c r="F734" s="545" t="s">
        <v>761</v>
      </c>
      <c r="G734" s="545" t="s">
        <v>633</v>
      </c>
      <c r="H734" s="546" t="s">
        <v>1748</v>
      </c>
      <c r="I734" s="3" t="s">
        <v>1749</v>
      </c>
      <c r="J734" s="182">
        <v>45827</v>
      </c>
      <c r="K734" s="182">
        <v>45831</v>
      </c>
      <c r="L734" s="183"/>
      <c r="M734" s="172"/>
      <c r="N734" s="3"/>
      <c r="O734" s="389">
        <v>84746000</v>
      </c>
      <c r="P734" s="170">
        <v>0.87744999999999995</v>
      </c>
      <c r="Q734" s="3"/>
      <c r="R734" s="331"/>
      <c r="S734" s="393">
        <f t="shared" si="90"/>
        <v>74641500</v>
      </c>
      <c r="T734" s="332"/>
      <c r="U734" s="3"/>
      <c r="V734" s="3"/>
      <c r="W734" s="3"/>
      <c r="X734" s="3"/>
      <c r="Y734" s="3"/>
      <c r="Z734" s="186">
        <v>1.0037799999999999</v>
      </c>
      <c r="AA734" s="330"/>
      <c r="AB734" s="360"/>
      <c r="AC734" s="194"/>
      <c r="AD734" s="174"/>
      <c r="AE734" s="3"/>
    </row>
    <row r="735" spans="2:32" ht="17.25" customHeight="1">
      <c r="B735" s="769"/>
      <c r="C735" s="535"/>
      <c r="D735" s="3"/>
      <c r="E735" s="3"/>
      <c r="F735" s="806" t="s">
        <v>761</v>
      </c>
      <c r="G735" s="806" t="s">
        <v>121</v>
      </c>
      <c r="H735" s="546" t="s">
        <v>1748</v>
      </c>
      <c r="I735" s="3" t="s">
        <v>1749</v>
      </c>
      <c r="J735" s="182">
        <v>45827</v>
      </c>
      <c r="K735" s="182">
        <v>45831</v>
      </c>
      <c r="L735" s="183"/>
      <c r="M735" s="172"/>
      <c r="N735" s="3"/>
      <c r="O735" s="389">
        <v>84746000</v>
      </c>
      <c r="P735" s="170">
        <v>0.87744999999999995</v>
      </c>
      <c r="Q735" s="3"/>
      <c r="R735" s="331"/>
      <c r="S735" s="393">
        <f t="shared" si="90"/>
        <v>74373100</v>
      </c>
      <c r="T735" s="332"/>
      <c r="U735" s="3"/>
      <c r="V735" s="3"/>
      <c r="W735" s="3"/>
      <c r="X735" s="3"/>
      <c r="Y735" s="3"/>
      <c r="Z735" s="186">
        <v>1.00017</v>
      </c>
      <c r="AA735" s="330"/>
      <c r="AB735" s="360"/>
      <c r="AC735" s="394"/>
      <c r="AD735" s="174"/>
      <c r="AE735" s="3"/>
      <c r="AF735" s="395"/>
    </row>
    <row r="736" spans="2:32" ht="17.25" customHeight="1">
      <c r="C736" s="3"/>
      <c r="D736" s="3"/>
      <c r="E736" s="3"/>
      <c r="F736" s="545" t="s">
        <v>761</v>
      </c>
      <c r="G736" s="545" t="s">
        <v>633</v>
      </c>
      <c r="H736" s="546" t="s">
        <v>1751</v>
      </c>
      <c r="I736" s="3" t="s">
        <v>1752</v>
      </c>
      <c r="J736" s="182">
        <v>45826</v>
      </c>
      <c r="K736" s="182">
        <v>45828</v>
      </c>
      <c r="L736" s="183"/>
      <c r="M736" s="172"/>
      <c r="N736" s="3"/>
      <c r="O736" s="389">
        <v>82100000</v>
      </c>
      <c r="P736" s="170">
        <v>0.88</v>
      </c>
      <c r="Q736" s="3"/>
      <c r="R736" s="331"/>
      <c r="S736" s="393">
        <f t="shared" si="90"/>
        <v>72558700</v>
      </c>
      <c r="T736" s="332"/>
      <c r="U736" s="3"/>
      <c r="V736" s="3"/>
      <c r="W736" s="3"/>
      <c r="X736" s="3"/>
      <c r="Y736" s="3"/>
      <c r="Z736" s="186">
        <v>1.0043</v>
      </c>
      <c r="AA736" s="330"/>
      <c r="AB736" s="360"/>
      <c r="AC736" s="194"/>
      <c r="AD736" s="174"/>
      <c r="AE736" s="3"/>
    </row>
    <row r="737" spans="2:32" ht="17.25" customHeight="1">
      <c r="B737" s="769" t="s">
        <v>1772</v>
      </c>
      <c r="C737" s="3"/>
      <c r="D737" s="3"/>
      <c r="E737" s="3"/>
      <c r="F737" s="545" t="s">
        <v>761</v>
      </c>
      <c r="G737" s="545" t="s">
        <v>633</v>
      </c>
      <c r="H737" s="546" t="s">
        <v>1753</v>
      </c>
      <c r="I737" s="3" t="s">
        <v>1520</v>
      </c>
      <c r="J737" s="182">
        <v>45824</v>
      </c>
      <c r="K737" s="182">
        <v>45828</v>
      </c>
      <c r="L737" s="183"/>
      <c r="M737" s="172"/>
      <c r="N737" s="3"/>
      <c r="O737" s="389">
        <v>50728000</v>
      </c>
      <c r="P737" s="170">
        <v>0.88</v>
      </c>
      <c r="Q737" s="3"/>
      <c r="R737" s="331"/>
      <c r="S737" s="393">
        <f t="shared" si="90"/>
        <v>44746300</v>
      </c>
      <c r="T737" s="332"/>
      <c r="U737" s="3"/>
      <c r="V737" s="3"/>
      <c r="W737" s="3"/>
      <c r="X737" s="3"/>
      <c r="Y737" s="3"/>
      <c r="Z737" s="186">
        <v>1.0023661693086789</v>
      </c>
      <c r="AA737" s="330"/>
      <c r="AB737" s="360"/>
      <c r="AC737" s="194"/>
      <c r="AD737" s="174"/>
      <c r="AE737" s="3"/>
    </row>
    <row r="738" spans="2:32" ht="17.25" customHeight="1">
      <c r="B738" s="769" t="s">
        <v>1772</v>
      </c>
      <c r="C738" s="3"/>
      <c r="D738" s="3"/>
      <c r="E738" s="3"/>
      <c r="F738" s="806" t="s">
        <v>761</v>
      </c>
      <c r="G738" s="806" t="s">
        <v>121</v>
      </c>
      <c r="H738" s="546" t="s">
        <v>1753</v>
      </c>
      <c r="I738" s="3" t="s">
        <v>1520</v>
      </c>
      <c r="J738" s="182">
        <v>45824</v>
      </c>
      <c r="K738" s="182">
        <v>45828</v>
      </c>
      <c r="L738" s="183"/>
      <c r="M738" s="172"/>
      <c r="N738" s="3"/>
      <c r="O738" s="389">
        <v>50728000</v>
      </c>
      <c r="P738" s="170">
        <v>0.88</v>
      </c>
      <c r="Q738" s="3"/>
      <c r="R738" s="331"/>
      <c r="S738" s="393">
        <f t="shared" si="90"/>
        <v>44541500</v>
      </c>
      <c r="T738" s="332"/>
      <c r="U738" s="3"/>
      <c r="V738" s="3"/>
      <c r="W738" s="3"/>
      <c r="X738" s="3"/>
      <c r="Y738" s="3"/>
      <c r="Z738" s="186">
        <v>0.99777829974729471</v>
      </c>
      <c r="AA738" s="330"/>
      <c r="AB738" s="360"/>
      <c r="AC738" s="194"/>
      <c r="AD738" s="174"/>
      <c r="AE738" s="3"/>
    </row>
    <row r="739" spans="2:32" ht="17.25" customHeight="1">
      <c r="C739" s="3"/>
      <c r="D739" s="3"/>
      <c r="E739" s="3"/>
      <c r="F739" s="171" t="s">
        <v>632</v>
      </c>
      <c r="G739" s="171" t="s">
        <v>633</v>
      </c>
      <c r="H739" s="180" t="s">
        <v>650</v>
      </c>
      <c r="I739" s="3" t="s">
        <v>1754</v>
      </c>
      <c r="J739" s="182">
        <v>45824</v>
      </c>
      <c r="K739" s="182">
        <v>45831</v>
      </c>
      <c r="L739" s="183"/>
      <c r="M739" s="172"/>
      <c r="N739" s="3"/>
      <c r="O739" s="396">
        <v>3000000</v>
      </c>
      <c r="P739" s="170">
        <v>0.95</v>
      </c>
      <c r="Q739" s="3"/>
      <c r="R739" s="331"/>
      <c r="S739" s="359" t="s">
        <v>651</v>
      </c>
      <c r="T739" s="332"/>
      <c r="U739" s="3"/>
      <c r="V739" s="3"/>
      <c r="W739" s="3"/>
      <c r="X739" s="3"/>
      <c r="Y739" s="3"/>
      <c r="Z739" s="186"/>
      <c r="AA739" s="330"/>
      <c r="AB739" s="360"/>
      <c r="AC739" s="394"/>
      <c r="AD739" s="174"/>
      <c r="AE739" s="3"/>
      <c r="AF739" s="395"/>
    </row>
    <row r="740" spans="2:32" ht="17.25" customHeight="1">
      <c r="C740" s="3"/>
      <c r="D740" s="3"/>
      <c r="E740" s="3"/>
      <c r="F740" s="171" t="s">
        <v>632</v>
      </c>
      <c r="G740" s="171" t="s">
        <v>633</v>
      </c>
      <c r="H740" s="180" t="s">
        <v>636</v>
      </c>
      <c r="I740" s="3" t="s">
        <v>1634</v>
      </c>
      <c r="J740" s="182">
        <v>45825</v>
      </c>
      <c r="K740" s="182">
        <v>45832</v>
      </c>
      <c r="L740" s="183"/>
      <c r="M740" s="172"/>
      <c r="N740" s="3"/>
      <c r="O740" s="389">
        <v>39200000</v>
      </c>
      <c r="P740" s="170">
        <v>0.88</v>
      </c>
      <c r="Q740" s="3"/>
      <c r="R740" s="331"/>
      <c r="S740" s="393">
        <f t="shared" ref="S740:S744" si="91">CEILING(Z740*P740*O740,100)</f>
        <v>34604400</v>
      </c>
      <c r="T740" s="332"/>
      <c r="U740" s="3"/>
      <c r="V740" s="3"/>
      <c r="W740" s="3"/>
      <c r="X740" s="3"/>
      <c r="Y740" s="3"/>
      <c r="Z740" s="186">
        <v>1.0031399999999999</v>
      </c>
      <c r="AA740" s="330"/>
      <c r="AB740" s="360"/>
      <c r="AC740" s="394"/>
      <c r="AD740" s="174"/>
      <c r="AE740" s="3"/>
      <c r="AF740" s="395"/>
    </row>
    <row r="741" spans="2:32" ht="17.25" customHeight="1">
      <c r="C741" s="912" t="s">
        <v>1787</v>
      </c>
      <c r="D741" s="913"/>
      <c r="E741" s="914"/>
      <c r="F741" s="411" t="s">
        <v>632</v>
      </c>
      <c r="G741" s="411" t="s">
        <v>633</v>
      </c>
      <c r="H741" s="412" t="s">
        <v>648</v>
      </c>
      <c r="I741" s="438" t="s">
        <v>1755</v>
      </c>
      <c r="J741" s="439">
        <v>45825</v>
      </c>
      <c r="K741" s="439">
        <v>45827</v>
      </c>
      <c r="L741" s="440"/>
      <c r="M741" s="441"/>
      <c r="N741" s="438"/>
      <c r="O741" s="442">
        <v>9000000</v>
      </c>
      <c r="P741" s="443">
        <v>0.88</v>
      </c>
      <c r="Q741" s="438"/>
      <c r="R741" s="444"/>
      <c r="S741" s="470">
        <f t="shared" si="91"/>
        <v>7953600</v>
      </c>
      <c r="T741" s="446"/>
      <c r="U741" s="438"/>
      <c r="V741" s="438"/>
      <c r="W741" s="438"/>
      <c r="X741" s="438"/>
      <c r="Y741" s="438"/>
      <c r="Z741" s="447">
        <v>1.00424</v>
      </c>
      <c r="AA741" s="330"/>
      <c r="AB741" s="360"/>
      <c r="AC741" s="394"/>
      <c r="AD741" s="174"/>
      <c r="AE741" s="3"/>
      <c r="AF741" s="395"/>
    </row>
    <row r="742" spans="2:32" ht="17.25" customHeight="1">
      <c r="C742" s="3"/>
      <c r="D742" s="3"/>
      <c r="E742" s="824" t="s">
        <v>1821</v>
      </c>
      <c r="F742" s="411" t="s">
        <v>304</v>
      </c>
      <c r="G742" s="411" t="s">
        <v>633</v>
      </c>
      <c r="H742" s="412" t="s">
        <v>642</v>
      </c>
      <c r="I742" s="438" t="s">
        <v>1756</v>
      </c>
      <c r="J742" s="439">
        <v>45824</v>
      </c>
      <c r="K742" s="439">
        <v>45832</v>
      </c>
      <c r="L742" s="440"/>
      <c r="M742" s="441"/>
      <c r="N742" s="438"/>
      <c r="O742" s="465">
        <v>11880000</v>
      </c>
      <c r="P742" s="443">
        <v>0.88</v>
      </c>
      <c r="Q742" s="438"/>
      <c r="R742" s="444"/>
      <c r="S742" s="676">
        <v>10488500</v>
      </c>
      <c r="T742" s="446"/>
      <c r="U742" s="438"/>
      <c r="V742" s="438"/>
      <c r="W742" s="438"/>
      <c r="X742" s="438"/>
      <c r="Y742" s="438"/>
      <c r="Z742" s="447">
        <v>1.0032300000000001</v>
      </c>
      <c r="AA742" s="541"/>
      <c r="AB742" s="542"/>
      <c r="AC742" s="465">
        <v>10482250</v>
      </c>
      <c r="AD742" s="630">
        <f>S742-AC742</f>
        <v>6250</v>
      </c>
      <c r="AE742" s="3"/>
      <c r="AF742" s="395"/>
    </row>
    <row r="743" spans="2:32" ht="17.25" customHeight="1">
      <c r="C743" s="3"/>
      <c r="D743" s="3"/>
      <c r="E743" s="3"/>
      <c r="F743" s="171" t="s">
        <v>632</v>
      </c>
      <c r="G743" s="171" t="s">
        <v>633</v>
      </c>
      <c r="H743" s="180" t="s">
        <v>652</v>
      </c>
      <c r="I743" s="3" t="s">
        <v>1757</v>
      </c>
      <c r="J743" s="182">
        <v>45825</v>
      </c>
      <c r="K743" s="182">
        <v>45826</v>
      </c>
      <c r="L743" s="183"/>
      <c r="M743" s="172"/>
      <c r="N743" s="3"/>
      <c r="O743" s="389">
        <v>15000000</v>
      </c>
      <c r="P743" s="170">
        <v>0.88</v>
      </c>
      <c r="Q743" s="3"/>
      <c r="R743" s="331"/>
      <c r="S743" s="393">
        <f t="shared" si="91"/>
        <v>13215000</v>
      </c>
      <c r="T743" s="332"/>
      <c r="U743" s="3"/>
      <c r="V743" s="3"/>
      <c r="W743" s="3"/>
      <c r="X743" s="3"/>
      <c r="Y743" s="3"/>
      <c r="Z743" s="186">
        <v>1.0011300000000001</v>
      </c>
      <c r="AA743" s="330"/>
      <c r="AB743" s="360"/>
      <c r="AC743" s="394"/>
      <c r="AD743" s="174"/>
      <c r="AE743" s="3"/>
      <c r="AF743" s="395"/>
    </row>
    <row r="744" spans="2:32" ht="17.25" customHeight="1">
      <c r="C744" s="3"/>
      <c r="D744" s="3"/>
      <c r="E744" s="3"/>
      <c r="F744" s="171" t="s">
        <v>632</v>
      </c>
      <c r="G744" s="171" t="s">
        <v>633</v>
      </c>
      <c r="H744" s="180" t="s">
        <v>710</v>
      </c>
      <c r="I744" s="3" t="s">
        <v>1758</v>
      </c>
      <c r="J744" s="182">
        <v>45824</v>
      </c>
      <c r="K744" s="182">
        <v>45834</v>
      </c>
      <c r="L744" s="183"/>
      <c r="M744" s="172"/>
      <c r="N744" s="3"/>
      <c r="O744" s="389">
        <v>16000000</v>
      </c>
      <c r="P744" s="170">
        <v>0.88</v>
      </c>
      <c r="Q744" s="3"/>
      <c r="R744" s="331"/>
      <c r="S744" s="393">
        <f t="shared" si="91"/>
        <v>14123800</v>
      </c>
      <c r="T744" s="332"/>
      <c r="U744" s="3"/>
      <c r="V744" s="3"/>
      <c r="W744" s="3"/>
      <c r="X744" s="3"/>
      <c r="Y744" s="3"/>
      <c r="Z744" s="186">
        <v>1.0031099999999999</v>
      </c>
      <c r="AA744" s="330"/>
      <c r="AB744" s="360"/>
      <c r="AC744" s="394"/>
      <c r="AD744" s="174"/>
      <c r="AE744" s="3"/>
      <c r="AF744" s="395"/>
    </row>
    <row r="745" spans="2:32" ht="17.25" customHeight="1">
      <c r="C745" s="3"/>
      <c r="D745" s="3"/>
      <c r="E745" s="3"/>
      <c r="F745" s="171" t="s">
        <v>632</v>
      </c>
      <c r="G745" s="171" t="s">
        <v>633</v>
      </c>
      <c r="H745" s="180" t="s">
        <v>650</v>
      </c>
      <c r="I745" s="3" t="s">
        <v>1759</v>
      </c>
      <c r="J745" s="182">
        <v>45825</v>
      </c>
      <c r="K745" s="182">
        <v>45832</v>
      </c>
      <c r="L745" s="183"/>
      <c r="M745" s="172"/>
      <c r="N745" s="3"/>
      <c r="O745" s="389">
        <v>3200000</v>
      </c>
      <c r="P745" s="170">
        <v>0.95</v>
      </c>
      <c r="Q745" s="3"/>
      <c r="R745" s="331"/>
      <c r="S745" s="359" t="s">
        <v>651</v>
      </c>
      <c r="T745" s="332"/>
      <c r="U745" s="3"/>
      <c r="V745" s="3"/>
      <c r="W745" s="3"/>
      <c r="X745" s="3"/>
      <c r="Y745" s="3"/>
      <c r="Z745" s="186"/>
      <c r="AA745" s="330"/>
      <c r="AB745" s="360"/>
      <c r="AC745" s="394"/>
      <c r="AD745" s="174"/>
      <c r="AE745" s="3"/>
      <c r="AF745" s="395"/>
    </row>
    <row r="746" spans="2:32" ht="17.25" customHeight="1">
      <c r="C746" s="3"/>
      <c r="D746" s="3"/>
      <c r="E746" s="3"/>
      <c r="F746" s="171" t="s">
        <v>632</v>
      </c>
      <c r="G746" s="171" t="s">
        <v>121</v>
      </c>
      <c r="H746" s="180" t="s">
        <v>694</v>
      </c>
      <c r="I746" s="3" t="s">
        <v>1760</v>
      </c>
      <c r="J746" s="182">
        <v>45825</v>
      </c>
      <c r="K746" s="182">
        <v>45831</v>
      </c>
      <c r="L746" s="183"/>
      <c r="M746" s="172"/>
      <c r="N746" s="3"/>
      <c r="O746" s="396">
        <v>52550000</v>
      </c>
      <c r="P746" s="170">
        <v>0.88</v>
      </c>
      <c r="Q746" s="3"/>
      <c r="R746" s="331"/>
      <c r="S746" s="595">
        <v>46295700.000000007</v>
      </c>
      <c r="T746" s="332"/>
      <c r="U746" s="3"/>
      <c r="V746" s="3"/>
      <c r="W746" s="3"/>
      <c r="X746" s="3"/>
      <c r="Y746" s="3"/>
      <c r="Z746" s="186">
        <v>1.00112</v>
      </c>
      <c r="AA746" s="330"/>
      <c r="AB746" s="360"/>
      <c r="AC746" s="394"/>
      <c r="AD746" s="174"/>
      <c r="AE746" s="3"/>
      <c r="AF746" s="395"/>
    </row>
    <row r="747" spans="2:32" ht="17.25" customHeight="1">
      <c r="C747" s="3"/>
      <c r="D747" s="3"/>
      <c r="E747" s="3"/>
      <c r="F747" s="171" t="s">
        <v>632</v>
      </c>
      <c r="G747" s="171" t="s">
        <v>633</v>
      </c>
      <c r="H747" s="180" t="s">
        <v>650</v>
      </c>
      <c r="I747" s="3" t="s">
        <v>1761</v>
      </c>
      <c r="J747" s="182">
        <v>45826</v>
      </c>
      <c r="K747" s="182">
        <v>45831</v>
      </c>
      <c r="L747" s="183"/>
      <c r="M747" s="172"/>
      <c r="N747" s="3"/>
      <c r="O747" s="389">
        <v>17000000</v>
      </c>
      <c r="P747" s="170">
        <v>0.95</v>
      </c>
      <c r="Q747" s="3"/>
      <c r="R747" s="331"/>
      <c r="S747" s="359" t="s">
        <v>651</v>
      </c>
      <c r="T747" s="332"/>
      <c r="U747" s="3"/>
      <c r="V747" s="3"/>
      <c r="W747" s="3"/>
      <c r="X747" s="3"/>
      <c r="Y747" s="3"/>
      <c r="Z747" s="186"/>
      <c r="AA747" s="330"/>
      <c r="AB747" s="360"/>
      <c r="AC747" s="394"/>
      <c r="AD747" s="174"/>
      <c r="AE747" s="3"/>
      <c r="AF747" s="395"/>
    </row>
    <row r="748" spans="2:32" ht="17.25" customHeight="1">
      <c r="C748" s="3"/>
      <c r="D748" s="3"/>
      <c r="E748" s="3"/>
      <c r="F748" s="171" t="s">
        <v>661</v>
      </c>
      <c r="G748" s="171" t="s">
        <v>633</v>
      </c>
      <c r="H748" s="180" t="s">
        <v>662</v>
      </c>
      <c r="I748" s="3" t="s">
        <v>1762</v>
      </c>
      <c r="J748" s="182">
        <v>45827</v>
      </c>
      <c r="K748" s="182">
        <v>45833</v>
      </c>
      <c r="L748" s="183"/>
      <c r="M748" s="172"/>
      <c r="N748" s="3"/>
      <c r="O748" s="389">
        <v>121800000</v>
      </c>
      <c r="P748" s="170">
        <v>0.88</v>
      </c>
      <c r="Q748" s="3"/>
      <c r="R748" s="331"/>
      <c r="S748" s="393">
        <f t="shared" ref="S748:S751" si="92">CEILING(Z748*P748*O748,100)</f>
        <v>107196100</v>
      </c>
      <c r="T748" s="332"/>
      <c r="U748" s="3"/>
      <c r="V748" s="3"/>
      <c r="W748" s="3"/>
      <c r="X748" s="3"/>
      <c r="Y748" s="3"/>
      <c r="Z748" s="186">
        <v>1.0001119999999999</v>
      </c>
      <c r="AA748" s="330"/>
      <c r="AB748" s="360"/>
      <c r="AC748" s="394"/>
      <c r="AD748" s="174"/>
      <c r="AE748" s="3"/>
      <c r="AF748" s="395"/>
    </row>
    <row r="749" spans="2:32" ht="17.25" customHeight="1">
      <c r="C749" s="3"/>
      <c r="D749" s="3"/>
      <c r="E749" s="3"/>
      <c r="F749" s="171" t="s">
        <v>632</v>
      </c>
      <c r="G749" s="171" t="s">
        <v>633</v>
      </c>
      <c r="H749" s="180" t="s">
        <v>652</v>
      </c>
      <c r="I749" s="3" t="s">
        <v>1763</v>
      </c>
      <c r="J749" s="182">
        <v>45827</v>
      </c>
      <c r="K749" s="182">
        <v>45828</v>
      </c>
      <c r="L749" s="183"/>
      <c r="M749" s="172"/>
      <c r="N749" s="3"/>
      <c r="O749" s="396">
        <v>6000000</v>
      </c>
      <c r="P749" s="170">
        <v>0.88</v>
      </c>
      <c r="Q749" s="3"/>
      <c r="R749" s="331"/>
      <c r="S749" s="595">
        <v>5285500</v>
      </c>
      <c r="T749" s="332"/>
      <c r="U749" s="3"/>
      <c r="V749" s="3"/>
      <c r="W749" s="3"/>
      <c r="X749" s="3"/>
      <c r="Y749" s="3"/>
      <c r="Z749" s="186">
        <v>1.0011399999999999</v>
      </c>
      <c r="AA749" s="330"/>
      <c r="AB749" s="360"/>
      <c r="AC749" s="394"/>
      <c r="AD749" s="174"/>
      <c r="AE749" s="3"/>
      <c r="AF749" s="395"/>
    </row>
    <row r="750" spans="2:32" ht="17.25" customHeight="1">
      <c r="C750" s="3"/>
      <c r="D750" s="3"/>
      <c r="E750" s="3"/>
      <c r="F750" s="411" t="s">
        <v>632</v>
      </c>
      <c r="G750" s="411" t="s">
        <v>633</v>
      </c>
      <c r="H750" s="412" t="s">
        <v>652</v>
      </c>
      <c r="I750" s="438" t="s">
        <v>1794</v>
      </c>
      <c r="J750" s="439">
        <v>45827</v>
      </c>
      <c r="K750" s="439">
        <v>45828</v>
      </c>
      <c r="L750" s="440"/>
      <c r="M750" s="441"/>
      <c r="N750" s="438"/>
      <c r="O750" s="465">
        <v>9900000</v>
      </c>
      <c r="P750" s="443">
        <v>0.88</v>
      </c>
      <c r="Q750" s="438"/>
      <c r="R750" s="444"/>
      <c r="S750" s="676">
        <v>8721900</v>
      </c>
      <c r="T750" s="446"/>
      <c r="U750" s="438"/>
      <c r="V750" s="438"/>
      <c r="W750" s="438"/>
      <c r="X750" s="438"/>
      <c r="Y750" s="438"/>
      <c r="Z750" s="447">
        <v>1.0011399999999999</v>
      </c>
      <c r="AA750" s="330"/>
      <c r="AB750" s="360"/>
      <c r="AC750" s="394"/>
      <c r="AD750" s="174"/>
      <c r="AE750" s="3"/>
      <c r="AF750" s="395"/>
    </row>
    <row r="751" spans="2:32" ht="17.25" customHeight="1">
      <c r="C751" s="3"/>
      <c r="D751" s="3"/>
      <c r="E751" s="3"/>
      <c r="F751" s="411" t="s">
        <v>632</v>
      </c>
      <c r="G751" s="411" t="s">
        <v>633</v>
      </c>
      <c r="H751" s="412" t="s">
        <v>690</v>
      </c>
      <c r="I751" s="438" t="s">
        <v>1764</v>
      </c>
      <c r="J751" s="439">
        <v>45826</v>
      </c>
      <c r="K751" s="439">
        <v>45833</v>
      </c>
      <c r="L751" s="440"/>
      <c r="M751" s="441"/>
      <c r="N751" s="438"/>
      <c r="O751" s="442">
        <v>14400000</v>
      </c>
      <c r="P751" s="443">
        <v>0.88</v>
      </c>
      <c r="Q751" s="438"/>
      <c r="R751" s="444"/>
      <c r="S751" s="470">
        <f t="shared" si="92"/>
        <v>12711500</v>
      </c>
      <c r="T751" s="446"/>
      <c r="U751" s="438"/>
      <c r="V751" s="438"/>
      <c r="W751" s="438"/>
      <c r="X751" s="438"/>
      <c r="Y751" s="438"/>
      <c r="Z751" s="447">
        <v>1.0031110000000001</v>
      </c>
      <c r="AA751" s="541"/>
      <c r="AB751" s="542"/>
      <c r="AC751" s="628">
        <v>12695659</v>
      </c>
      <c r="AD751" s="630">
        <f>S751-AC751</f>
        <v>15841</v>
      </c>
      <c r="AE751" s="3"/>
      <c r="AF751" s="395"/>
    </row>
    <row r="752" spans="2:32" ht="17.25" customHeight="1">
      <c r="B752" s="769" t="s">
        <v>1775</v>
      </c>
      <c r="C752" s="535" t="s">
        <v>1767</v>
      </c>
      <c r="D752" s="3"/>
      <c r="E752" s="3"/>
      <c r="F752" s="414" t="s">
        <v>761</v>
      </c>
      <c r="G752" s="414" t="s">
        <v>633</v>
      </c>
      <c r="H752" s="415" t="s">
        <v>1765</v>
      </c>
      <c r="I752" s="416" t="s">
        <v>1766</v>
      </c>
      <c r="J752" s="417">
        <v>45835</v>
      </c>
      <c r="K752" s="417">
        <v>45839</v>
      </c>
      <c r="L752" s="418"/>
      <c r="M752" s="419"/>
      <c r="N752" s="416"/>
      <c r="O752" s="420">
        <v>288376000</v>
      </c>
      <c r="P752" s="421">
        <v>0.86745000000000005</v>
      </c>
      <c r="Q752" s="3"/>
      <c r="R752" s="331"/>
      <c r="S752" s="359"/>
      <c r="T752" s="332"/>
      <c r="U752" s="3"/>
      <c r="V752" s="3"/>
      <c r="W752" s="3"/>
      <c r="X752" s="3"/>
      <c r="Y752" s="3"/>
      <c r="Z752" s="186"/>
      <c r="AA752" s="330"/>
      <c r="AB752" s="360"/>
      <c r="AC752" s="394"/>
      <c r="AD752" s="174"/>
      <c r="AE752" s="3"/>
      <c r="AF752" s="395"/>
    </row>
    <row r="753" spans="2:32" ht="17.25" customHeight="1">
      <c r="B753" s="769" t="s">
        <v>1775</v>
      </c>
      <c r="C753" s="535" t="s">
        <v>1767</v>
      </c>
      <c r="D753" s="3"/>
      <c r="E753" s="3"/>
      <c r="F753" s="414" t="s">
        <v>761</v>
      </c>
      <c r="G753" s="414" t="s">
        <v>121</v>
      </c>
      <c r="H753" s="415" t="s">
        <v>1765</v>
      </c>
      <c r="I753" s="416" t="s">
        <v>1766</v>
      </c>
      <c r="J753" s="417">
        <v>45835</v>
      </c>
      <c r="K753" s="417">
        <v>45839</v>
      </c>
      <c r="L753" s="418"/>
      <c r="M753" s="419"/>
      <c r="N753" s="416"/>
      <c r="O753" s="420">
        <v>288376000</v>
      </c>
      <c r="P753" s="421">
        <v>0.86745000000000005</v>
      </c>
      <c r="Q753" s="3"/>
      <c r="R753" s="331"/>
      <c r="S753" s="359"/>
      <c r="T753" s="332"/>
      <c r="U753" s="3"/>
      <c r="V753" s="3"/>
      <c r="W753" s="3"/>
      <c r="X753" s="3"/>
      <c r="Y753" s="3"/>
      <c r="Z753" s="186"/>
      <c r="AA753" s="330"/>
      <c r="AB753" s="360"/>
      <c r="AC753" s="394"/>
      <c r="AD753" s="174"/>
      <c r="AE753" s="3"/>
      <c r="AF753" s="395"/>
    </row>
    <row r="754" spans="2:32" ht="17.25" customHeight="1">
      <c r="C754" s="3"/>
      <c r="D754" s="3"/>
      <c r="E754" s="3"/>
      <c r="F754" s="171" t="s">
        <v>632</v>
      </c>
      <c r="G754" s="171" t="s">
        <v>633</v>
      </c>
      <c r="H754" s="180" t="s">
        <v>790</v>
      </c>
      <c r="I754" s="3" t="s">
        <v>1768</v>
      </c>
      <c r="J754" s="182">
        <v>45827</v>
      </c>
      <c r="K754" s="182">
        <v>45834</v>
      </c>
      <c r="L754" s="183"/>
      <c r="M754" s="172"/>
      <c r="N754" s="3"/>
      <c r="O754" s="389">
        <v>52784648</v>
      </c>
      <c r="P754" s="170">
        <v>0.88</v>
      </c>
      <c r="Q754" s="3"/>
      <c r="R754" s="331"/>
      <c r="S754" s="393">
        <f>CEILING(Z754*P754*O754,100)</f>
        <v>46595500</v>
      </c>
      <c r="T754" s="332"/>
      <c r="U754" s="3"/>
      <c r="V754" s="3"/>
      <c r="W754" s="3"/>
      <c r="X754" s="3"/>
      <c r="Y754" s="3"/>
      <c r="Z754" s="186">
        <v>1.00312</v>
      </c>
      <c r="AA754" s="330"/>
      <c r="AB754" s="360"/>
      <c r="AC754" s="394"/>
      <c r="AD754" s="174"/>
      <c r="AE754" s="3"/>
      <c r="AF754" s="395"/>
    </row>
    <row r="755" spans="2:32" ht="17.25" customHeight="1">
      <c r="C755" s="3"/>
      <c r="D755" s="3"/>
      <c r="E755" s="3"/>
      <c r="F755" s="399" t="s">
        <v>304</v>
      </c>
      <c r="G755" s="399" t="s">
        <v>121</v>
      </c>
      <c r="H755" s="400" t="s">
        <v>1725</v>
      </c>
      <c r="I755" s="401" t="s">
        <v>1769</v>
      </c>
      <c r="J755" s="402">
        <v>45828</v>
      </c>
      <c r="K755" s="402">
        <v>45835</v>
      </c>
      <c r="L755" s="403"/>
      <c r="M755" s="404"/>
      <c r="N755" s="401"/>
      <c r="O755" s="405">
        <v>43791082</v>
      </c>
      <c r="P755" s="406">
        <v>0.87744999999999995</v>
      </c>
      <c r="Q755" s="401"/>
      <c r="R755" s="407"/>
      <c r="S755" s="454">
        <f t="shared" ref="S755" si="93">CEILING(Z755*P755*O755,100)</f>
        <v>38468000</v>
      </c>
      <c r="T755" s="409"/>
      <c r="U755" s="401"/>
      <c r="V755" s="401"/>
      <c r="W755" s="401"/>
      <c r="X755" s="401"/>
      <c r="Y755" s="401"/>
      <c r="Z755" s="410">
        <v>1.0011300000000001</v>
      </c>
      <c r="AA755" s="330"/>
      <c r="AB755" s="360"/>
      <c r="AC755" s="394"/>
      <c r="AD755" s="174"/>
      <c r="AE755" s="3"/>
      <c r="AF755" s="395"/>
    </row>
    <row r="756" spans="2:32" ht="17.25" customHeight="1">
      <c r="C756" s="3"/>
      <c r="D756" s="3"/>
      <c r="E756" s="3"/>
      <c r="F756" s="171" t="s">
        <v>632</v>
      </c>
      <c r="G756" s="171" t="s">
        <v>633</v>
      </c>
      <c r="H756" s="180" t="s">
        <v>650</v>
      </c>
      <c r="I756" s="3" t="s">
        <v>1770</v>
      </c>
      <c r="J756" s="182">
        <v>45828</v>
      </c>
      <c r="K756" s="182">
        <v>45835</v>
      </c>
      <c r="L756" s="183"/>
      <c r="M756" s="172"/>
      <c r="N756" s="3"/>
      <c r="O756" s="389">
        <v>12600000</v>
      </c>
      <c r="P756" s="170">
        <v>0.95</v>
      </c>
      <c r="Q756" s="3"/>
      <c r="R756" s="331"/>
      <c r="S756" s="359" t="s">
        <v>651</v>
      </c>
      <c r="T756" s="332"/>
      <c r="U756" s="3"/>
      <c r="V756" s="3"/>
      <c r="W756" s="3"/>
      <c r="X756" s="3"/>
      <c r="Y756" s="3"/>
      <c r="Z756" s="186"/>
      <c r="AA756" s="330"/>
      <c r="AB756" s="360"/>
      <c r="AC756" s="394"/>
      <c r="AD756" s="174"/>
      <c r="AE756" s="3"/>
      <c r="AF756" s="395"/>
    </row>
    <row r="757" spans="2:32" ht="17.25" customHeight="1">
      <c r="C757" s="3"/>
      <c r="D757" s="3"/>
      <c r="E757" s="3"/>
      <c r="F757" s="171" t="s">
        <v>632</v>
      </c>
      <c r="G757" s="171" t="s">
        <v>633</v>
      </c>
      <c r="H757" s="180" t="s">
        <v>648</v>
      </c>
      <c r="I757" s="3" t="s">
        <v>1771</v>
      </c>
      <c r="J757" s="182">
        <v>45827</v>
      </c>
      <c r="K757" s="182">
        <v>45831</v>
      </c>
      <c r="L757" s="183"/>
      <c r="M757" s="172"/>
      <c r="N757" s="3"/>
      <c r="O757" s="389">
        <v>6998400</v>
      </c>
      <c r="P757" s="170">
        <v>0.88</v>
      </c>
      <c r="Q757" s="3"/>
      <c r="R757" s="331"/>
      <c r="S757" s="393">
        <f t="shared" ref="S757" si="94">CEILING(Z757*P757*O757,100)</f>
        <v>6182100</v>
      </c>
      <c r="T757" s="332"/>
      <c r="U757" s="3"/>
      <c r="V757" s="3"/>
      <c r="W757" s="3"/>
      <c r="X757" s="3"/>
      <c r="Y757" s="3"/>
      <c r="Z757" s="186">
        <v>1.0038100000000001</v>
      </c>
      <c r="AA757" s="330"/>
      <c r="AB757" s="360"/>
      <c r="AC757" s="394"/>
      <c r="AD757" s="174"/>
      <c r="AE757" s="3"/>
      <c r="AF757" s="395"/>
    </row>
    <row r="758" spans="2:32" ht="17.25" customHeight="1">
      <c r="C758" s="3"/>
      <c r="D758" s="3"/>
      <c r="E758" s="3"/>
      <c r="F758" s="171" t="s">
        <v>632</v>
      </c>
      <c r="G758" s="171" t="s">
        <v>633</v>
      </c>
      <c r="H758" s="180" t="s">
        <v>733</v>
      </c>
      <c r="I758" s="3" t="s">
        <v>1776</v>
      </c>
      <c r="J758" s="182">
        <v>45828</v>
      </c>
      <c r="K758" s="182">
        <v>45834</v>
      </c>
      <c r="L758" s="183"/>
      <c r="M758" s="172"/>
      <c r="N758" s="3"/>
      <c r="O758" s="389">
        <v>6000000</v>
      </c>
      <c r="P758" s="170">
        <v>0.88</v>
      </c>
      <c r="Q758" s="3"/>
      <c r="R758" s="331"/>
      <c r="S758" s="393">
        <f>CEILING(Z758*P758*O758,100)</f>
        <v>5301100</v>
      </c>
      <c r="T758" s="332"/>
      <c r="U758" s="3"/>
      <c r="V758" s="3"/>
      <c r="W758" s="3"/>
      <c r="X758" s="3"/>
      <c r="Y758" s="3"/>
      <c r="Z758" s="186">
        <v>1.0039800000000001</v>
      </c>
      <c r="AA758" s="330"/>
      <c r="AB758" s="360"/>
      <c r="AC758" s="394"/>
      <c r="AD758" s="174"/>
      <c r="AE758" s="3"/>
      <c r="AF758" s="395"/>
    </row>
    <row r="759" spans="2:32" ht="17.25" customHeight="1">
      <c r="C759" s="3"/>
      <c r="D759" s="3"/>
      <c r="E759" s="3"/>
      <c r="F759" s="399" t="s">
        <v>632</v>
      </c>
      <c r="G759" s="399" t="s">
        <v>121</v>
      </c>
      <c r="H759" s="400" t="s">
        <v>694</v>
      </c>
      <c r="I759" s="401" t="s">
        <v>1777</v>
      </c>
      <c r="J759" s="402">
        <v>45828</v>
      </c>
      <c r="K759" s="402">
        <v>45835</v>
      </c>
      <c r="L759" s="403"/>
      <c r="M759" s="404"/>
      <c r="N759" s="401"/>
      <c r="O759" s="693">
        <v>3520000</v>
      </c>
      <c r="P759" s="406">
        <v>0.88</v>
      </c>
      <c r="Q759" s="401"/>
      <c r="R759" s="407"/>
      <c r="S759" s="694">
        <v>3101000</v>
      </c>
      <c r="T759" s="409"/>
      <c r="U759" s="401"/>
      <c r="V759" s="401"/>
      <c r="W759" s="401"/>
      <c r="X759" s="401"/>
      <c r="Y759" s="401"/>
      <c r="Z759" s="410">
        <v>1.00112</v>
      </c>
      <c r="AA759" s="330"/>
      <c r="AB759" s="360"/>
      <c r="AC759" s="394"/>
      <c r="AD759" s="174"/>
      <c r="AE759" s="3"/>
      <c r="AF759" s="395"/>
    </row>
    <row r="760" spans="2:32" ht="17.25" customHeight="1">
      <c r="C760" s="3"/>
      <c r="D760" s="3"/>
      <c r="E760" s="3"/>
      <c r="F760" s="171" t="s">
        <v>632</v>
      </c>
      <c r="G760" s="171" t="s">
        <v>633</v>
      </c>
      <c r="H760" s="180" t="s">
        <v>733</v>
      </c>
      <c r="I760" s="3" t="s">
        <v>1778</v>
      </c>
      <c r="J760" s="182">
        <v>45828</v>
      </c>
      <c r="K760" s="182">
        <v>45834</v>
      </c>
      <c r="L760" s="183"/>
      <c r="M760" s="172"/>
      <c r="N760" s="3"/>
      <c r="O760" s="389">
        <v>8800000</v>
      </c>
      <c r="P760" s="170">
        <v>0.88</v>
      </c>
      <c r="Q760" s="3"/>
      <c r="R760" s="331"/>
      <c r="S760" s="393">
        <f>CEILING(Z760*P760*O760,100)</f>
        <v>7774900</v>
      </c>
      <c r="T760" s="332"/>
      <c r="U760" s="3"/>
      <c r="V760" s="3"/>
      <c r="W760" s="3"/>
      <c r="X760" s="3"/>
      <c r="Y760" s="3"/>
      <c r="Z760" s="186">
        <v>1.0039800000000001</v>
      </c>
      <c r="AA760" s="330"/>
      <c r="AB760" s="360"/>
      <c r="AC760" s="394"/>
      <c r="AD760" s="174"/>
      <c r="AE760" s="3"/>
      <c r="AF760" s="395"/>
    </row>
    <row r="761" spans="2:32" ht="17.25" customHeight="1">
      <c r="C761" s="3"/>
      <c r="D761" s="3"/>
      <c r="E761" s="3"/>
      <c r="F761" s="411">
        <f ca="1">F761:Z761</f>
        <v>0</v>
      </c>
      <c r="G761" s="411" t="s">
        <v>633</v>
      </c>
      <c r="H761" s="412" t="s">
        <v>685</v>
      </c>
      <c r="I761" s="438" t="s">
        <v>1855</v>
      </c>
      <c r="J761" s="439">
        <v>45828</v>
      </c>
      <c r="K761" s="439">
        <v>45835</v>
      </c>
      <c r="L761" s="440"/>
      <c r="M761" s="441"/>
      <c r="N761" s="438"/>
      <c r="O761" s="442">
        <v>4000000</v>
      </c>
      <c r="P761" s="443">
        <v>0.88</v>
      </c>
      <c r="Q761" s="438"/>
      <c r="R761" s="444"/>
      <c r="S761" s="470">
        <f>CEILING(Z761*P761*O761,100)</f>
        <v>3538400</v>
      </c>
      <c r="T761" s="446"/>
      <c r="U761" s="438"/>
      <c r="V761" s="438"/>
      <c r="W761" s="438"/>
      <c r="X761" s="438"/>
      <c r="Y761" s="438"/>
      <c r="Z761" s="447">
        <v>1.0052099999999999</v>
      </c>
      <c r="AA761" s="330"/>
      <c r="AB761" s="360"/>
      <c r="AC761" s="394"/>
      <c r="AD761" s="174"/>
      <c r="AE761" s="3"/>
      <c r="AF761" s="395"/>
    </row>
    <row r="762" spans="2:32" ht="17.25" customHeight="1">
      <c r="C762" s="3"/>
      <c r="D762" s="3"/>
      <c r="E762" s="3"/>
      <c r="F762" s="411" t="s">
        <v>632</v>
      </c>
      <c r="G762" s="411" t="s">
        <v>633</v>
      </c>
      <c r="H762" s="412" t="s">
        <v>652</v>
      </c>
      <c r="I762" s="438" t="s">
        <v>1779</v>
      </c>
      <c r="J762" s="439">
        <v>45831</v>
      </c>
      <c r="K762" s="439">
        <v>45833</v>
      </c>
      <c r="L762" s="440"/>
      <c r="M762" s="441"/>
      <c r="N762" s="438"/>
      <c r="O762" s="442">
        <v>15000000</v>
      </c>
      <c r="P762" s="443">
        <v>0.88</v>
      </c>
      <c r="Q762" s="438"/>
      <c r="R762" s="444"/>
      <c r="S762" s="470">
        <v>13215000</v>
      </c>
      <c r="T762" s="446"/>
      <c r="U762" s="438"/>
      <c r="V762" s="438"/>
      <c r="W762" s="438"/>
      <c r="X762" s="438"/>
      <c r="Y762" s="438"/>
      <c r="Z762" s="447">
        <v>1.0011399999999999</v>
      </c>
      <c r="AA762" s="330"/>
      <c r="AB762" s="360"/>
      <c r="AC762" s="394"/>
      <c r="AD762" s="174"/>
      <c r="AE762" s="3"/>
      <c r="AF762" s="395"/>
    </row>
    <row r="763" spans="2:32" ht="17.25" customHeight="1">
      <c r="C763" s="3"/>
      <c r="D763" s="3"/>
      <c r="E763" s="3"/>
      <c r="F763" s="806" t="s">
        <v>918</v>
      </c>
      <c r="G763" s="545" t="s">
        <v>633</v>
      </c>
      <c r="H763" s="546" t="s">
        <v>1780</v>
      </c>
      <c r="I763" s="3" t="s">
        <v>1781</v>
      </c>
      <c r="J763" s="182"/>
      <c r="K763" s="182">
        <v>45834</v>
      </c>
      <c r="L763" s="183"/>
      <c r="M763" s="172"/>
      <c r="N763" s="3"/>
      <c r="O763" s="389">
        <v>10451800</v>
      </c>
      <c r="P763" s="170">
        <v>0.88</v>
      </c>
      <c r="Q763" s="3"/>
      <c r="R763" s="331"/>
      <c r="S763" s="393">
        <f t="shared" ref="S763:S765" si="95">CEILING(Z763*P763*O763,100)</f>
        <v>9217600</v>
      </c>
      <c r="T763" s="332"/>
      <c r="U763" s="3"/>
      <c r="V763" s="3"/>
      <c r="W763" s="3"/>
      <c r="X763" s="3"/>
      <c r="Y763" s="3"/>
      <c r="Z763" s="186">
        <v>1.00217</v>
      </c>
      <c r="AA763" s="330"/>
      <c r="AB763" s="360"/>
      <c r="AC763" s="394"/>
      <c r="AD763" s="174"/>
      <c r="AE763" s="3"/>
    </row>
    <row r="764" spans="2:32" ht="17.25" customHeight="1">
      <c r="C764" s="3"/>
      <c r="D764" s="3"/>
      <c r="E764" s="3"/>
      <c r="F764" s="806" t="s">
        <v>918</v>
      </c>
      <c r="G764" s="545" t="s">
        <v>633</v>
      </c>
      <c r="H764" s="546" t="s">
        <v>1782</v>
      </c>
      <c r="I764" s="3" t="s">
        <v>1520</v>
      </c>
      <c r="J764" s="182"/>
      <c r="K764" s="182">
        <v>45833</v>
      </c>
      <c r="L764" s="183"/>
      <c r="M764" s="172"/>
      <c r="N764" s="3"/>
      <c r="O764" s="389">
        <v>50728530</v>
      </c>
      <c r="P764" s="170">
        <v>0.88</v>
      </c>
      <c r="Q764" s="3"/>
      <c r="R764" s="331"/>
      <c r="S764" s="393">
        <f t="shared" si="95"/>
        <v>44676900</v>
      </c>
      <c r="T764" s="332"/>
      <c r="U764" s="3"/>
      <c r="V764" s="3"/>
      <c r="W764" s="3"/>
      <c r="X764" s="3"/>
      <c r="Y764" s="3"/>
      <c r="Z764" s="186">
        <v>1.0007999999999999</v>
      </c>
      <c r="AA764" s="330"/>
      <c r="AB764" s="360"/>
      <c r="AC764" s="194"/>
      <c r="AD764" s="174"/>
      <c r="AE764" s="3"/>
    </row>
    <row r="765" spans="2:32" ht="17.25" customHeight="1">
      <c r="C765" s="3"/>
      <c r="D765" s="3"/>
      <c r="E765" s="3"/>
      <c r="F765" s="806" t="s">
        <v>918</v>
      </c>
      <c r="G765" s="806" t="s">
        <v>121</v>
      </c>
      <c r="H765" s="546" t="s">
        <v>1782</v>
      </c>
      <c r="I765" s="3" t="s">
        <v>1520</v>
      </c>
      <c r="J765" s="182"/>
      <c r="K765" s="182">
        <v>45833</v>
      </c>
      <c r="L765" s="183"/>
      <c r="M765" s="172"/>
      <c r="N765" s="3"/>
      <c r="O765" s="389">
        <v>50728530</v>
      </c>
      <c r="P765" s="170">
        <v>0.88</v>
      </c>
      <c r="Q765" s="3"/>
      <c r="R765" s="331"/>
      <c r="S765" s="393">
        <f t="shared" si="95"/>
        <v>44594300</v>
      </c>
      <c r="T765" s="332"/>
      <c r="U765" s="3"/>
      <c r="V765" s="3"/>
      <c r="W765" s="3"/>
      <c r="X765" s="3"/>
      <c r="Y765" s="3"/>
      <c r="Z765" s="186">
        <v>0.99895</v>
      </c>
      <c r="AA765" s="330"/>
      <c r="AB765" s="360"/>
      <c r="AC765" s="194"/>
      <c r="AD765" s="174"/>
      <c r="AE765" s="3"/>
    </row>
    <row r="766" spans="2:32" ht="17.25" customHeight="1">
      <c r="C766" s="3"/>
      <c r="D766" s="3"/>
      <c r="E766" s="3"/>
      <c r="F766" s="780" t="s">
        <v>1834</v>
      </c>
      <c r="G766" s="780" t="s">
        <v>679</v>
      </c>
      <c r="H766" s="781"/>
      <c r="I766" s="782" t="s">
        <v>1783</v>
      </c>
      <c r="J766" s="783">
        <v>45821</v>
      </c>
      <c r="K766" s="783">
        <v>45844</v>
      </c>
      <c r="L766" s="825"/>
      <c r="M766" s="172"/>
      <c r="N766" s="3"/>
      <c r="O766" s="358"/>
      <c r="P766" s="170"/>
      <c r="Q766" s="3"/>
      <c r="R766" s="331"/>
      <c r="S766" s="359"/>
      <c r="T766" s="332"/>
      <c r="U766" s="3"/>
      <c r="V766" s="3"/>
      <c r="W766" s="3"/>
      <c r="X766" s="3"/>
      <c r="Y766" s="3"/>
      <c r="Z766" s="186"/>
      <c r="AA766" s="330"/>
      <c r="AB766" s="360"/>
      <c r="AC766" s="194"/>
      <c r="AD766" s="174"/>
      <c r="AE766" s="3"/>
    </row>
    <row r="767" spans="2:32" ht="17.25" customHeight="1">
      <c r="C767" s="3"/>
      <c r="D767" s="3"/>
      <c r="E767" s="3"/>
      <c r="F767" s="780" t="s">
        <v>1834</v>
      </c>
      <c r="G767" s="780" t="s">
        <v>121</v>
      </c>
      <c r="H767" s="781"/>
      <c r="I767" s="782" t="s">
        <v>1783</v>
      </c>
      <c r="J767" s="783">
        <v>45821</v>
      </c>
      <c r="K767" s="783">
        <v>45844</v>
      </c>
      <c r="L767" s="825"/>
      <c r="M767" s="172"/>
      <c r="N767" s="3"/>
      <c r="O767" s="358"/>
      <c r="P767" s="170"/>
      <c r="Q767" s="3"/>
      <c r="R767" s="331"/>
      <c r="S767" s="359"/>
      <c r="T767" s="332"/>
      <c r="U767" s="3"/>
      <c r="V767" s="3"/>
      <c r="W767" s="3"/>
      <c r="X767" s="3"/>
      <c r="Y767" s="3"/>
      <c r="Z767" s="186"/>
      <c r="AA767" s="330"/>
      <c r="AB767" s="360"/>
      <c r="AC767" s="194"/>
      <c r="AD767" s="174"/>
      <c r="AE767" s="3"/>
    </row>
    <row r="768" spans="2:32" ht="17.25" customHeight="1">
      <c r="B768" s="769"/>
      <c r="C768" s="535" t="s">
        <v>944</v>
      </c>
      <c r="D768" s="3"/>
      <c r="E768" s="3"/>
      <c r="F768" s="545" t="s">
        <v>761</v>
      </c>
      <c r="G768" s="545" t="s">
        <v>633</v>
      </c>
      <c r="H768" s="546" t="s">
        <v>1733</v>
      </c>
      <c r="I768" s="3" t="s">
        <v>1734</v>
      </c>
      <c r="J768" s="182">
        <v>45835</v>
      </c>
      <c r="K768" s="182">
        <v>45839</v>
      </c>
      <c r="L768" s="183"/>
      <c r="M768" s="172"/>
      <c r="N768" s="3"/>
      <c r="O768" s="389">
        <v>463410000</v>
      </c>
      <c r="P768" s="170">
        <v>0.86745000000000005</v>
      </c>
      <c r="Q768" s="3"/>
      <c r="R768" s="331"/>
      <c r="S768" s="393">
        <f t="shared" ref="S768" si="96">CEILING(Z768*P768*O768,100)</f>
        <v>402523700</v>
      </c>
      <c r="T768" s="332"/>
      <c r="U768" s="3"/>
      <c r="V768" s="3"/>
      <c r="W768" s="3"/>
      <c r="X768" s="3"/>
      <c r="Y768" s="3"/>
      <c r="Z768" s="186">
        <v>1.0013399999999999</v>
      </c>
      <c r="AA768" s="330"/>
      <c r="AB768" s="360"/>
      <c r="AC768" s="394"/>
      <c r="AD768" s="174"/>
      <c r="AE768" s="3"/>
    </row>
    <row r="769" spans="2:32" ht="17.25" customHeight="1">
      <c r="C769" s="3"/>
      <c r="D769" s="3"/>
      <c r="E769" s="3"/>
      <c r="F769" s="411" t="s">
        <v>632</v>
      </c>
      <c r="G769" s="411" t="s">
        <v>633</v>
      </c>
      <c r="H769" s="412" t="s">
        <v>1395</v>
      </c>
      <c r="I769" s="438" t="s">
        <v>1785</v>
      </c>
      <c r="J769" s="439">
        <v>45831</v>
      </c>
      <c r="K769" s="439">
        <v>45833</v>
      </c>
      <c r="L769" s="440"/>
      <c r="M769" s="441"/>
      <c r="N769" s="438"/>
      <c r="O769" s="442">
        <v>63759020</v>
      </c>
      <c r="P769" s="443">
        <v>0.88</v>
      </c>
      <c r="Q769" s="438"/>
      <c r="R769" s="444"/>
      <c r="S769" s="470">
        <v>56276000</v>
      </c>
      <c r="T769" s="446"/>
      <c r="U769" s="438"/>
      <c r="V769" s="438"/>
      <c r="W769" s="438"/>
      <c r="X769" s="438"/>
      <c r="Y769" s="438"/>
      <c r="Z769" s="447">
        <v>1.0029969999999999</v>
      </c>
      <c r="AA769" s="541"/>
      <c r="AB769" s="542"/>
      <c r="AC769" s="628">
        <v>55985050</v>
      </c>
      <c r="AD769" s="630">
        <f>S769-AC769</f>
        <v>290950</v>
      </c>
      <c r="AE769" s="3"/>
      <c r="AF769" s="395"/>
    </row>
    <row r="770" spans="2:32" ht="17.25" customHeight="1">
      <c r="C770" s="3"/>
      <c r="D770" s="3"/>
      <c r="E770" s="3"/>
      <c r="F770" s="171" t="s">
        <v>661</v>
      </c>
      <c r="G770" s="171" t="s">
        <v>633</v>
      </c>
      <c r="H770" s="180" t="s">
        <v>662</v>
      </c>
      <c r="I770" s="3" t="s">
        <v>1786</v>
      </c>
      <c r="J770" s="182">
        <v>45832</v>
      </c>
      <c r="K770" s="182">
        <v>45838</v>
      </c>
      <c r="L770" s="183"/>
      <c r="M770" s="172"/>
      <c r="N770" s="3"/>
      <c r="O770" s="389">
        <v>16000000</v>
      </c>
      <c r="P770" s="170">
        <v>0.88</v>
      </c>
      <c r="Q770" s="3"/>
      <c r="R770" s="331"/>
      <c r="S770" s="393">
        <f>CEILING(Z770*P770*O770,100)</f>
        <v>14129300</v>
      </c>
      <c r="T770" s="332"/>
      <c r="U770" s="3"/>
      <c r="V770" s="3"/>
      <c r="W770" s="3"/>
      <c r="X770" s="3"/>
      <c r="Y770" s="3"/>
      <c r="Z770" s="186">
        <v>1.0035000000000001</v>
      </c>
      <c r="AA770" s="330"/>
      <c r="AB770" s="360"/>
      <c r="AC770" s="394"/>
      <c r="AD770" s="174"/>
      <c r="AE770" s="3"/>
      <c r="AF770" s="395"/>
    </row>
    <row r="771" spans="2:32" ht="17.25" customHeight="1">
      <c r="C771" s="3"/>
      <c r="D771" s="3"/>
      <c r="E771" s="3"/>
      <c r="F771" s="411" t="s">
        <v>632</v>
      </c>
      <c r="G771" s="411" t="s">
        <v>633</v>
      </c>
      <c r="H771" s="412" t="s">
        <v>1018</v>
      </c>
      <c r="I771" s="438" t="s">
        <v>1789</v>
      </c>
      <c r="J771" s="439">
        <v>45833</v>
      </c>
      <c r="K771" s="439">
        <v>45835</v>
      </c>
      <c r="L771" s="440"/>
      <c r="M771" s="441"/>
      <c r="N771" s="438"/>
      <c r="O771" s="442">
        <v>6400000</v>
      </c>
      <c r="P771" s="443">
        <v>0.88</v>
      </c>
      <c r="Q771" s="438"/>
      <c r="R771" s="444"/>
      <c r="S771" s="470">
        <f>CEILING(Z771*P771*O771,100)</f>
        <v>5661000</v>
      </c>
      <c r="T771" s="446"/>
      <c r="U771" s="438"/>
      <c r="V771" s="438"/>
      <c r="W771" s="438"/>
      <c r="X771" s="438"/>
      <c r="Y771" s="438"/>
      <c r="Z771" s="447">
        <v>1.0051399999999999</v>
      </c>
      <c r="AA771" s="905" t="s">
        <v>1838</v>
      </c>
      <c r="AB771" s="906"/>
      <c r="AC771" s="628"/>
      <c r="AD771" s="629"/>
      <c r="AE771" s="3"/>
      <c r="AF771" s="395"/>
    </row>
    <row r="772" spans="2:32" ht="17.25" customHeight="1">
      <c r="C772" s="3"/>
      <c r="D772" s="3"/>
      <c r="E772" s="3"/>
      <c r="F772" s="171" t="s">
        <v>632</v>
      </c>
      <c r="G772" s="171" t="s">
        <v>633</v>
      </c>
      <c r="H772" s="180" t="s">
        <v>710</v>
      </c>
      <c r="I772" s="3" t="s">
        <v>1788</v>
      </c>
      <c r="J772" s="182">
        <v>45825</v>
      </c>
      <c r="K772" s="182">
        <v>45834</v>
      </c>
      <c r="L772" s="183"/>
      <c r="M772" s="172"/>
      <c r="N772" s="3"/>
      <c r="O772" s="389">
        <v>16000000</v>
      </c>
      <c r="P772" s="170">
        <v>0.88</v>
      </c>
      <c r="Q772" s="3"/>
      <c r="R772" s="331"/>
      <c r="S772" s="393">
        <f>CEILING(Z772*P772*O772,100)</f>
        <v>14128200</v>
      </c>
      <c r="T772" s="332"/>
      <c r="U772" s="3"/>
      <c r="V772" s="3"/>
      <c r="W772" s="3"/>
      <c r="X772" s="3"/>
      <c r="Y772" s="3"/>
      <c r="Z772" s="186">
        <v>1.00342</v>
      </c>
      <c r="AA772" s="330"/>
      <c r="AB772" s="360"/>
      <c r="AC772" s="394"/>
      <c r="AD772" s="174"/>
      <c r="AE772" s="3"/>
      <c r="AF772" s="395"/>
    </row>
    <row r="773" spans="2:32" ht="17.25" customHeight="1">
      <c r="C773" s="3"/>
      <c r="D773" s="3"/>
      <c r="E773" s="3"/>
      <c r="F773" s="171" t="s">
        <v>632</v>
      </c>
      <c r="G773" s="171" t="s">
        <v>633</v>
      </c>
      <c r="H773" s="180" t="s">
        <v>813</v>
      </c>
      <c r="I773" s="3" t="s">
        <v>1790</v>
      </c>
      <c r="J773" s="182">
        <v>45832</v>
      </c>
      <c r="K773" s="182">
        <v>45835</v>
      </c>
      <c r="L773" s="183"/>
      <c r="M773" s="172"/>
      <c r="N773" s="3"/>
      <c r="O773" s="389">
        <v>7108000</v>
      </c>
      <c r="P773" s="170">
        <v>0.88</v>
      </c>
      <c r="Q773" s="3"/>
      <c r="R773" s="331"/>
      <c r="S773" s="393">
        <f>CEILING(Z773*P773*O773,100)</f>
        <v>6262100</v>
      </c>
      <c r="T773" s="332"/>
      <c r="U773" s="3"/>
      <c r="V773" s="3"/>
      <c r="W773" s="3"/>
      <c r="X773" s="3"/>
      <c r="Y773" s="3"/>
      <c r="Z773" s="186">
        <v>1.00112</v>
      </c>
      <c r="AA773" s="330"/>
      <c r="AB773" s="360"/>
      <c r="AC773" s="394"/>
      <c r="AD773" s="174"/>
      <c r="AE773" s="3"/>
      <c r="AF773" s="395"/>
    </row>
    <row r="774" spans="2:32" ht="17.25" customHeight="1">
      <c r="C774" s="3"/>
      <c r="D774" s="3"/>
      <c r="E774" s="3"/>
      <c r="F774" s="171" t="s">
        <v>632</v>
      </c>
      <c r="G774" s="171" t="s">
        <v>633</v>
      </c>
      <c r="H774" s="180" t="s">
        <v>813</v>
      </c>
      <c r="I774" s="3" t="s">
        <v>1791</v>
      </c>
      <c r="J774" s="182">
        <v>45833</v>
      </c>
      <c r="K774" s="182">
        <v>45838</v>
      </c>
      <c r="L774" s="183"/>
      <c r="M774" s="172"/>
      <c r="N774" s="3"/>
      <c r="O774" s="389">
        <v>4000000</v>
      </c>
      <c r="P774" s="170">
        <v>0.88</v>
      </c>
      <c r="Q774" s="3"/>
      <c r="R774" s="331"/>
      <c r="S774" s="393">
        <f>CEILING(Z774*P774*O774,100)</f>
        <v>3524000</v>
      </c>
      <c r="T774" s="332"/>
      <c r="U774" s="3"/>
      <c r="V774" s="3"/>
      <c r="W774" s="3"/>
      <c r="X774" s="3"/>
      <c r="Y774" s="3"/>
      <c r="Z774" s="186">
        <v>1.0011239999999999</v>
      </c>
      <c r="AA774" s="330"/>
      <c r="AB774" s="360"/>
      <c r="AC774" s="394"/>
      <c r="AD774" s="174"/>
      <c r="AE774" s="3"/>
      <c r="AF774" s="395"/>
    </row>
    <row r="775" spans="2:32" ht="17.25" customHeight="1">
      <c r="B775" s="823" t="s">
        <v>1224</v>
      </c>
      <c r="C775" s="535" t="s">
        <v>1632</v>
      </c>
      <c r="D775" s="3"/>
      <c r="E775" s="3"/>
      <c r="F775" s="545" t="s">
        <v>761</v>
      </c>
      <c r="G775" s="545" t="s">
        <v>633</v>
      </c>
      <c r="H775" s="546" t="s">
        <v>1792</v>
      </c>
      <c r="I775" s="3" t="s">
        <v>1793</v>
      </c>
      <c r="J775" s="182"/>
      <c r="K775" s="182">
        <v>45845</v>
      </c>
      <c r="L775" s="183"/>
      <c r="M775" s="172"/>
      <c r="N775" s="3"/>
      <c r="O775" s="389">
        <v>236730000</v>
      </c>
      <c r="P775" s="170"/>
      <c r="Q775" s="3"/>
      <c r="R775" s="331"/>
      <c r="S775" s="359"/>
      <c r="T775" s="332"/>
      <c r="U775" s="3"/>
      <c r="V775" s="3"/>
      <c r="W775" s="3"/>
      <c r="X775" s="3"/>
      <c r="Y775" s="3"/>
      <c r="Z775" s="186"/>
      <c r="AA775" s="330"/>
      <c r="AB775" s="360"/>
      <c r="AC775" s="194"/>
      <c r="AD775" s="174"/>
      <c r="AE775" s="3"/>
    </row>
    <row r="776" spans="2:32" ht="17.25" customHeight="1">
      <c r="B776" s="823" t="s">
        <v>1224</v>
      </c>
      <c r="C776" s="535" t="s">
        <v>1632</v>
      </c>
      <c r="D776" s="3"/>
      <c r="E776" s="3"/>
      <c r="F776" s="171" t="s">
        <v>761</v>
      </c>
      <c r="G776" s="171" t="s">
        <v>121</v>
      </c>
      <c r="H776" s="180" t="s">
        <v>1792</v>
      </c>
      <c r="I776" s="3" t="s">
        <v>1793</v>
      </c>
      <c r="J776" s="182"/>
      <c r="K776" s="182">
        <v>45845</v>
      </c>
      <c r="L776" s="183"/>
      <c r="M776" s="172"/>
      <c r="N776" s="3"/>
      <c r="O776" s="389">
        <v>236730000</v>
      </c>
      <c r="P776" s="170"/>
      <c r="Q776" s="3"/>
      <c r="R776" s="331"/>
      <c r="S776" s="359"/>
      <c r="T776" s="332"/>
      <c r="U776" s="3"/>
      <c r="V776" s="3"/>
      <c r="W776" s="3"/>
      <c r="X776" s="3"/>
      <c r="Y776" s="3"/>
      <c r="Z776" s="186"/>
      <c r="AA776" s="330"/>
      <c r="AB776" s="360"/>
      <c r="AC776" s="394"/>
      <c r="AD776" s="174"/>
      <c r="AE776" s="3"/>
      <c r="AF776" s="395"/>
    </row>
    <row r="777" spans="2:32" ht="17.25" customHeight="1">
      <c r="C777" s="3"/>
      <c r="D777" s="3"/>
      <c r="E777" s="3"/>
      <c r="F777" s="411" t="s">
        <v>632</v>
      </c>
      <c r="G777" s="411" t="s">
        <v>633</v>
      </c>
      <c r="H777" s="412" t="s">
        <v>1115</v>
      </c>
      <c r="I777" s="438" t="s">
        <v>1795</v>
      </c>
      <c r="J777" s="439">
        <v>45834</v>
      </c>
      <c r="K777" s="439">
        <v>45841</v>
      </c>
      <c r="L777" s="440"/>
      <c r="M777" s="441"/>
      <c r="N777" s="438"/>
      <c r="O777" s="442">
        <v>20800000</v>
      </c>
      <c r="P777" s="443">
        <v>0.88</v>
      </c>
      <c r="Q777" s="438"/>
      <c r="R777" s="444"/>
      <c r="S777" s="470">
        <f>CEILING(Z777*P777*O777,100)</f>
        <v>18365200</v>
      </c>
      <c r="T777" s="446"/>
      <c r="U777" s="438"/>
      <c r="V777" s="438"/>
      <c r="W777" s="438"/>
      <c r="X777" s="438"/>
      <c r="Y777" s="438"/>
      <c r="Z777" s="447">
        <v>1.0033399999999999</v>
      </c>
      <c r="AA777" s="330"/>
      <c r="AB777" s="360"/>
      <c r="AC777" s="394"/>
      <c r="AD777" s="174"/>
      <c r="AE777" s="3"/>
      <c r="AF777" s="395"/>
    </row>
    <row r="778" spans="2:32" ht="17.25" customHeight="1">
      <c r="C778" s="3"/>
      <c r="D778" s="3"/>
      <c r="E778" s="3"/>
      <c r="F778" s="780" t="s">
        <v>1834</v>
      </c>
      <c r="G778" s="780" t="s">
        <v>633</v>
      </c>
      <c r="H778" s="781" t="s">
        <v>1405</v>
      </c>
      <c r="I778" s="782" t="s">
        <v>1796</v>
      </c>
      <c r="J778" s="783">
        <v>45827</v>
      </c>
      <c r="K778" s="783">
        <v>45848</v>
      </c>
      <c r="L778" s="825"/>
      <c r="M778" s="172"/>
      <c r="N778" s="3"/>
      <c r="O778" s="358"/>
      <c r="P778" s="170"/>
      <c r="Q778" s="3"/>
      <c r="R778" s="331"/>
      <c r="S778" s="359"/>
      <c r="T778" s="332"/>
      <c r="U778" s="3"/>
      <c r="V778" s="3"/>
      <c r="W778" s="3"/>
      <c r="X778" s="3"/>
      <c r="Y778" s="3"/>
      <c r="Z778" s="186"/>
      <c r="AA778" s="330"/>
      <c r="AB778" s="360"/>
      <c r="AC778" s="394"/>
      <c r="AD778" s="174"/>
      <c r="AE778" s="3"/>
    </row>
    <row r="779" spans="2:32" ht="17.25" customHeight="1">
      <c r="C779" s="3"/>
      <c r="D779" s="3"/>
      <c r="E779" s="3"/>
      <c r="F779" s="817"/>
      <c r="G779" s="817" t="s">
        <v>633</v>
      </c>
      <c r="H779" s="818" t="s">
        <v>1797</v>
      </c>
      <c r="I779" s="819" t="s">
        <v>1798</v>
      </c>
      <c r="J779" s="820">
        <v>45833</v>
      </c>
      <c r="K779" s="820">
        <v>45852</v>
      </c>
      <c r="L779" s="821"/>
      <c r="M779" s="172"/>
      <c r="N779" s="3"/>
      <c r="O779" s="358"/>
      <c r="P779" s="170"/>
      <c r="Q779" s="3"/>
      <c r="R779" s="331"/>
      <c r="S779" s="359"/>
      <c r="T779" s="332"/>
      <c r="U779" s="3"/>
      <c r="V779" s="3"/>
      <c r="W779" s="3"/>
      <c r="X779" s="3"/>
      <c r="Y779" s="3"/>
      <c r="Z779" s="186"/>
      <c r="AA779" s="330"/>
      <c r="AB779" s="360"/>
      <c r="AC779" s="394"/>
      <c r="AD779" s="174"/>
      <c r="AE779" s="3"/>
    </row>
    <row r="780" spans="2:32" ht="17.25" customHeight="1">
      <c r="C780" s="3"/>
      <c r="D780" s="3"/>
      <c r="E780" s="3"/>
      <c r="F780" s="411" t="s">
        <v>304</v>
      </c>
      <c r="G780" s="411" t="s">
        <v>121</v>
      </c>
      <c r="H780" s="412" t="s">
        <v>792</v>
      </c>
      <c r="I780" s="438" t="s">
        <v>1799</v>
      </c>
      <c r="J780" s="439">
        <v>45834</v>
      </c>
      <c r="K780" s="439">
        <v>45845</v>
      </c>
      <c r="L780" s="440"/>
      <c r="M780" s="441"/>
      <c r="N780" s="438"/>
      <c r="O780" s="442">
        <v>3000000</v>
      </c>
      <c r="P780" s="443">
        <v>0.88</v>
      </c>
      <c r="Q780" s="438"/>
      <c r="R780" s="444"/>
      <c r="S780" s="470">
        <f>CEILING(Z780*P780*O780,100)</f>
        <v>2645300</v>
      </c>
      <c r="T780" s="446"/>
      <c r="U780" s="438"/>
      <c r="V780" s="438"/>
      <c r="W780" s="438"/>
      <c r="X780" s="438"/>
      <c r="Y780" s="438"/>
      <c r="Z780" s="447">
        <v>1.002</v>
      </c>
      <c r="AA780" s="330"/>
      <c r="AB780" s="360"/>
      <c r="AC780" s="394"/>
      <c r="AD780" s="174"/>
      <c r="AE780" s="3"/>
      <c r="AF780" s="395"/>
    </row>
    <row r="781" spans="2:32" ht="17.25" customHeight="1">
      <c r="C781" s="3"/>
      <c r="D781" s="3"/>
      <c r="E781" s="438"/>
      <c r="F781" s="411" t="s">
        <v>632</v>
      </c>
      <c r="G781" s="411" t="s">
        <v>633</v>
      </c>
      <c r="H781" s="412" t="s">
        <v>1801</v>
      </c>
      <c r="I781" s="438" t="s">
        <v>1800</v>
      </c>
      <c r="J781" s="439">
        <v>45838</v>
      </c>
      <c r="K781" s="439">
        <v>45845</v>
      </c>
      <c r="L781" s="440"/>
      <c r="M781" s="441"/>
      <c r="N781" s="438"/>
      <c r="O781" s="442">
        <v>3000000</v>
      </c>
      <c r="P781" s="443">
        <v>0.88</v>
      </c>
      <c r="Q781" s="438"/>
      <c r="R781" s="444"/>
      <c r="S781" s="470">
        <v>2655000</v>
      </c>
      <c r="T781" s="446"/>
      <c r="U781" s="438"/>
      <c r="V781" s="438"/>
      <c r="W781" s="438"/>
      <c r="X781" s="438"/>
      <c r="Y781" s="438"/>
      <c r="Z781" s="447">
        <v>1.0057</v>
      </c>
      <c r="AA781" s="541"/>
      <c r="AB781" s="542"/>
      <c r="AC781" s="628">
        <v>2651392</v>
      </c>
      <c r="AD781" s="630">
        <f>S781-AC781</f>
        <v>3608</v>
      </c>
      <c r="AE781" s="3"/>
      <c r="AF781" s="395"/>
    </row>
    <row r="782" spans="2:32" ht="17.25" customHeight="1">
      <c r="C782" s="3"/>
      <c r="D782" s="3"/>
      <c r="E782" s="3"/>
      <c r="F782" s="171" t="s">
        <v>304</v>
      </c>
      <c r="G782" s="171" t="s">
        <v>633</v>
      </c>
      <c r="H782" s="180" t="s">
        <v>1488</v>
      </c>
      <c r="I782" s="3" t="s">
        <v>1802</v>
      </c>
      <c r="J782" s="182">
        <v>45839</v>
      </c>
      <c r="K782" s="182">
        <v>45846</v>
      </c>
      <c r="L782" s="183"/>
      <c r="M782" s="172"/>
      <c r="N782" s="3"/>
      <c r="O782" s="389">
        <v>253965600</v>
      </c>
      <c r="P782" s="170">
        <v>0.8</v>
      </c>
      <c r="Q782" s="3"/>
      <c r="R782" s="331"/>
      <c r="S782" s="822">
        <v>203219000</v>
      </c>
      <c r="T782" s="332"/>
      <c r="U782" s="3"/>
      <c r="V782" s="3"/>
      <c r="W782" s="3"/>
      <c r="X782" s="3"/>
      <c r="Y782" s="3"/>
      <c r="Z782" s="186">
        <v>1.00023</v>
      </c>
      <c r="AA782" s="330"/>
      <c r="AB782" s="360"/>
      <c r="AC782" s="394"/>
      <c r="AD782" s="174"/>
      <c r="AE782" s="3"/>
      <c r="AF782" s="395"/>
    </row>
    <row r="783" spans="2:32" ht="17.25" customHeight="1">
      <c r="C783" s="3"/>
      <c r="D783" s="3"/>
      <c r="E783" s="3"/>
      <c r="F783" s="817" t="s">
        <v>632</v>
      </c>
      <c r="G783" s="817" t="s">
        <v>633</v>
      </c>
      <c r="H783" s="818" t="s">
        <v>790</v>
      </c>
      <c r="I783" s="819" t="s">
        <v>1803</v>
      </c>
      <c r="J783" s="820">
        <v>45839</v>
      </c>
      <c r="K783" s="820">
        <v>45860</v>
      </c>
      <c r="L783" s="821"/>
      <c r="M783" s="172"/>
      <c r="N783" s="3"/>
      <c r="O783" s="358"/>
      <c r="P783" s="170"/>
      <c r="Q783" s="3"/>
      <c r="R783" s="331"/>
      <c r="S783" s="359"/>
      <c r="T783" s="332"/>
      <c r="U783" s="3"/>
      <c r="V783" s="3"/>
      <c r="W783" s="3"/>
      <c r="X783" s="3"/>
      <c r="Y783" s="3"/>
      <c r="Z783" s="186"/>
      <c r="AA783" s="330"/>
      <c r="AB783" s="360"/>
      <c r="AC783" s="194"/>
      <c r="AD783" s="174"/>
      <c r="AE783" s="3"/>
    </row>
    <row r="784" spans="2:32" ht="17.25" customHeight="1">
      <c r="C784" s="3"/>
      <c r="D784" s="3"/>
      <c r="E784" s="3"/>
      <c r="F784" s="411" t="s">
        <v>304</v>
      </c>
      <c r="G784" s="411" t="s">
        <v>633</v>
      </c>
      <c r="H784" s="412" t="s">
        <v>642</v>
      </c>
      <c r="I784" s="438" t="s">
        <v>1804</v>
      </c>
      <c r="J784" s="439">
        <v>45834</v>
      </c>
      <c r="K784" s="439">
        <v>45842</v>
      </c>
      <c r="L784" s="440"/>
      <c r="M784" s="441"/>
      <c r="N784" s="438"/>
      <c r="O784" s="465">
        <v>31800000</v>
      </c>
      <c r="P784" s="443">
        <v>0.88</v>
      </c>
      <c r="Q784" s="438"/>
      <c r="R784" s="444"/>
      <c r="S784" s="470">
        <v>28072000.000000004</v>
      </c>
      <c r="T784" s="446"/>
      <c r="U784" s="438"/>
      <c r="V784" s="438"/>
      <c r="W784" s="438"/>
      <c r="X784" s="438"/>
      <c r="Y784" s="438"/>
      <c r="Z784" s="447">
        <v>1.0031699999999999</v>
      </c>
      <c r="AA784" s="541"/>
      <c r="AB784" s="542"/>
      <c r="AC784" s="628">
        <v>28108796</v>
      </c>
      <c r="AD784" s="630">
        <f>S784-AC784</f>
        <v>-36795.999999996275</v>
      </c>
      <c r="AE784" s="3"/>
      <c r="AF784" s="395"/>
    </row>
    <row r="785" spans="2:32" ht="17.25" customHeight="1">
      <c r="C785" s="3"/>
      <c r="D785" s="3"/>
      <c r="E785" s="3"/>
      <c r="F785" s="171" t="s">
        <v>304</v>
      </c>
      <c r="G785" s="171" t="s">
        <v>633</v>
      </c>
      <c r="H785" s="180" t="s">
        <v>642</v>
      </c>
      <c r="I785" s="3" t="s">
        <v>1805</v>
      </c>
      <c r="J785" s="182">
        <v>45838</v>
      </c>
      <c r="K785" s="182">
        <v>45846</v>
      </c>
      <c r="L785" s="183"/>
      <c r="M785" s="172"/>
      <c r="N785" s="3"/>
      <c r="O785" s="396">
        <v>9900000</v>
      </c>
      <c r="P785" s="170">
        <v>0.88</v>
      </c>
      <c r="Q785" s="3"/>
      <c r="R785" s="331"/>
      <c r="S785" s="393">
        <v>8742800</v>
      </c>
      <c r="T785" s="332"/>
      <c r="U785" s="3"/>
      <c r="V785" s="3"/>
      <c r="W785" s="3"/>
      <c r="X785" s="3"/>
      <c r="Y785" s="3"/>
      <c r="Z785" s="186">
        <v>1.00356</v>
      </c>
      <c r="AA785" s="330"/>
      <c r="AB785" s="360"/>
      <c r="AC785" s="394"/>
      <c r="AD785" s="174"/>
      <c r="AE785" s="3"/>
      <c r="AF785" s="395"/>
    </row>
    <row r="786" spans="2:32" ht="17.25" customHeight="1">
      <c r="C786" s="3"/>
      <c r="D786" s="3"/>
      <c r="E786" s="3"/>
      <c r="F786" s="171" t="s">
        <v>632</v>
      </c>
      <c r="G786" s="171" t="s">
        <v>633</v>
      </c>
      <c r="H786" s="180" t="s">
        <v>809</v>
      </c>
      <c r="I786" s="3" t="s">
        <v>1806</v>
      </c>
      <c r="J786" s="182">
        <v>45838</v>
      </c>
      <c r="K786" s="182">
        <v>45842</v>
      </c>
      <c r="L786" s="183"/>
      <c r="M786" s="172"/>
      <c r="N786" s="3"/>
      <c r="O786" s="389">
        <v>9000000</v>
      </c>
      <c r="P786" s="170">
        <v>0.88</v>
      </c>
      <c r="Q786" s="3"/>
      <c r="R786" s="331"/>
      <c r="S786" s="393">
        <f t="shared" ref="S786" si="97">CEILING(Z786*P786*O786,100)</f>
        <v>7946900</v>
      </c>
      <c r="T786" s="332"/>
      <c r="U786" s="3"/>
      <c r="V786" s="3"/>
      <c r="W786" s="3"/>
      <c r="X786" s="3"/>
      <c r="Y786" s="3"/>
      <c r="Z786" s="186">
        <v>1.0033890000000001</v>
      </c>
      <c r="AA786" s="330"/>
      <c r="AB786" s="360"/>
      <c r="AC786" s="394"/>
      <c r="AD786" s="174"/>
      <c r="AE786" s="3"/>
      <c r="AF786" s="395"/>
    </row>
    <row r="787" spans="2:32" ht="17.25" customHeight="1">
      <c r="C787" s="3"/>
      <c r="D787" s="3"/>
      <c r="E787" s="3"/>
      <c r="F787" s="171" t="s">
        <v>632</v>
      </c>
      <c r="G787" s="171" t="s">
        <v>633</v>
      </c>
      <c r="H787" s="180" t="s">
        <v>650</v>
      </c>
      <c r="I787" s="3" t="s">
        <v>1807</v>
      </c>
      <c r="J787" s="182">
        <v>45839</v>
      </c>
      <c r="K787" s="182">
        <v>45846</v>
      </c>
      <c r="L787" s="183"/>
      <c r="M787" s="172"/>
      <c r="N787" s="3"/>
      <c r="O787" s="389">
        <v>3200000</v>
      </c>
      <c r="P787" s="170">
        <v>0.95</v>
      </c>
      <c r="Q787" s="3"/>
      <c r="R787" s="331"/>
      <c r="S787" s="359" t="s">
        <v>651</v>
      </c>
      <c r="T787" s="332"/>
      <c r="U787" s="3"/>
      <c r="V787" s="3"/>
      <c r="W787" s="3"/>
      <c r="X787" s="3"/>
      <c r="Y787" s="3"/>
      <c r="Z787" s="186"/>
      <c r="AA787" s="330"/>
      <c r="AB787" s="360"/>
      <c r="AC787" s="394"/>
      <c r="AD787" s="174"/>
      <c r="AE787" s="3"/>
      <c r="AF787" s="395"/>
    </row>
    <row r="788" spans="2:32" ht="17.25" customHeight="1">
      <c r="C788" s="3"/>
      <c r="D788" s="3"/>
      <c r="E788" s="3"/>
      <c r="F788" s="171" t="s">
        <v>632</v>
      </c>
      <c r="G788" s="171" t="s">
        <v>633</v>
      </c>
      <c r="H788" s="180" t="s">
        <v>685</v>
      </c>
      <c r="I788" s="3" t="s">
        <v>1808</v>
      </c>
      <c r="J788" s="182">
        <v>45840</v>
      </c>
      <c r="K788" s="182">
        <v>45854</v>
      </c>
      <c r="L788" s="183"/>
      <c r="M788" s="172"/>
      <c r="N788" s="3"/>
      <c r="O788" s="389">
        <v>62595809</v>
      </c>
      <c r="P788" s="170">
        <v>0.88</v>
      </c>
      <c r="Q788" s="3"/>
      <c r="R788" s="331"/>
      <c r="S788" s="393">
        <v>55262800</v>
      </c>
      <c r="T788" s="332"/>
      <c r="U788" s="3"/>
      <c r="V788" s="3"/>
      <c r="W788" s="3"/>
      <c r="X788" s="3"/>
      <c r="Y788" s="3"/>
      <c r="Z788" s="186">
        <v>1.0032399999999999</v>
      </c>
      <c r="AA788" s="330"/>
      <c r="AB788" s="360"/>
      <c r="AC788" s="394"/>
      <c r="AD788" s="174"/>
      <c r="AE788" s="3"/>
      <c r="AF788" s="395"/>
    </row>
    <row r="789" spans="2:32" ht="17.25" customHeight="1">
      <c r="C789" s="3"/>
      <c r="D789" s="3"/>
      <c r="E789" s="3"/>
      <c r="F789" s="411" t="s">
        <v>632</v>
      </c>
      <c r="G789" s="411" t="s">
        <v>633</v>
      </c>
      <c r="H789" s="412" t="s">
        <v>710</v>
      </c>
      <c r="I789" s="438" t="s">
        <v>1809</v>
      </c>
      <c r="J789" s="439">
        <v>45839</v>
      </c>
      <c r="K789" s="439">
        <v>45845</v>
      </c>
      <c r="L789" s="440"/>
      <c r="M789" s="441"/>
      <c r="N789" s="438"/>
      <c r="O789" s="442">
        <v>28728371</v>
      </c>
      <c r="P789" s="443">
        <v>0.88</v>
      </c>
      <c r="Q789" s="438"/>
      <c r="R789" s="444"/>
      <c r="S789" s="470">
        <v>25366200</v>
      </c>
      <c r="T789" s="446"/>
      <c r="U789" s="438"/>
      <c r="V789" s="438"/>
      <c r="W789" s="438"/>
      <c r="X789" s="438"/>
      <c r="Y789" s="438"/>
      <c r="Z789" s="447">
        <v>1.0033700000000001</v>
      </c>
      <c r="AA789" s="541"/>
      <c r="AB789" s="542"/>
      <c r="AC789" s="628">
        <v>25388729</v>
      </c>
      <c r="AD789" s="630">
        <f>S789-AC789</f>
        <v>-22529</v>
      </c>
      <c r="AE789" s="3"/>
      <c r="AF789" s="395"/>
    </row>
    <row r="790" spans="2:32" ht="17.25" customHeight="1">
      <c r="C790" s="3"/>
      <c r="D790" s="3"/>
      <c r="E790" s="3"/>
      <c r="F790" s="399" t="s">
        <v>632</v>
      </c>
      <c r="G790" s="399" t="s">
        <v>121</v>
      </c>
      <c r="H790" s="400" t="s">
        <v>694</v>
      </c>
      <c r="I790" s="401" t="s">
        <v>1810</v>
      </c>
      <c r="J790" s="402">
        <v>45839</v>
      </c>
      <c r="K790" s="402">
        <v>45845</v>
      </c>
      <c r="L790" s="403"/>
      <c r="M790" s="404"/>
      <c r="N790" s="401"/>
      <c r="O790" s="693">
        <v>13200000</v>
      </c>
      <c r="P790" s="406">
        <v>0.88</v>
      </c>
      <c r="Q790" s="401"/>
      <c r="R790" s="407"/>
      <c r="S790" s="694">
        <v>11629000</v>
      </c>
      <c r="T790" s="409"/>
      <c r="U790" s="401"/>
      <c r="V790" s="401"/>
      <c r="W790" s="401"/>
      <c r="X790" s="401"/>
      <c r="Y790" s="401"/>
      <c r="Z790" s="410">
        <v>1.00112</v>
      </c>
      <c r="AA790" s="330"/>
      <c r="AB790" s="360"/>
      <c r="AC790" s="394"/>
      <c r="AD790" s="174"/>
      <c r="AE790" s="3"/>
      <c r="AF790" s="395"/>
    </row>
    <row r="791" spans="2:32" ht="17.25" customHeight="1">
      <c r="B791" s="769"/>
      <c r="C791" s="535" t="s">
        <v>1811</v>
      </c>
      <c r="D791" s="3"/>
      <c r="E791" s="3"/>
      <c r="F791" s="545" t="s">
        <v>761</v>
      </c>
      <c r="G791" s="545" t="s">
        <v>633</v>
      </c>
      <c r="H791" s="546" t="s">
        <v>1792</v>
      </c>
      <c r="I791" s="3" t="s">
        <v>1793</v>
      </c>
      <c r="J791" s="182">
        <v>45849</v>
      </c>
      <c r="K791" s="182">
        <v>45853</v>
      </c>
      <c r="L791" s="183"/>
      <c r="M791" s="172"/>
      <c r="N791" s="3"/>
      <c r="O791" s="389">
        <v>231261000</v>
      </c>
      <c r="P791" s="170">
        <v>0.86745000000000005</v>
      </c>
      <c r="Q791" s="3"/>
      <c r="R791" s="331"/>
      <c r="S791" s="393">
        <v>200832100</v>
      </c>
      <c r="T791" s="332"/>
      <c r="U791" s="3"/>
      <c r="V791" s="3"/>
      <c r="W791" s="3"/>
      <c r="X791" s="3"/>
      <c r="Y791" s="3"/>
      <c r="Z791" s="186">
        <v>1.00112</v>
      </c>
      <c r="AA791" s="330"/>
      <c r="AB791" s="360"/>
      <c r="AC791" s="394"/>
      <c r="AD791" s="174"/>
      <c r="AE791" s="3"/>
    </row>
    <row r="792" spans="2:32" ht="17.25" customHeight="1">
      <c r="C792" s="3"/>
      <c r="D792" s="3"/>
      <c r="E792" s="3"/>
      <c r="F792" s="411" t="s">
        <v>632</v>
      </c>
      <c r="G792" s="411" t="s">
        <v>633</v>
      </c>
      <c r="H792" s="412" t="s">
        <v>731</v>
      </c>
      <c r="I792" s="438" t="s">
        <v>1812</v>
      </c>
      <c r="J792" s="439">
        <v>45839</v>
      </c>
      <c r="K792" s="439">
        <v>45845</v>
      </c>
      <c r="L792" s="440"/>
      <c r="M792" s="441"/>
      <c r="N792" s="438"/>
      <c r="O792" s="442">
        <v>32541991</v>
      </c>
      <c r="P792" s="443">
        <v>0.88</v>
      </c>
      <c r="Q792" s="438"/>
      <c r="R792" s="444"/>
      <c r="S792" s="470">
        <v>28729000</v>
      </c>
      <c r="T792" s="446"/>
      <c r="U792" s="438"/>
      <c r="V792" s="438"/>
      <c r="W792" s="438"/>
      <c r="X792" s="438"/>
      <c r="Y792" s="438"/>
      <c r="Z792" s="447">
        <v>1.003217</v>
      </c>
      <c r="AA792" s="330"/>
      <c r="AB792" s="360"/>
      <c r="AC792" s="394"/>
      <c r="AD792" s="174"/>
      <c r="AE792" s="3"/>
      <c r="AF792" s="395"/>
    </row>
    <row r="793" spans="2:32" ht="17.25" customHeight="1">
      <c r="C793" s="3"/>
      <c r="D793" s="3"/>
      <c r="E793" s="3"/>
      <c r="F793" s="411" t="s">
        <v>632</v>
      </c>
      <c r="G793" s="411" t="s">
        <v>633</v>
      </c>
      <c r="H793" s="412" t="s">
        <v>733</v>
      </c>
      <c r="I793" s="438" t="s">
        <v>1813</v>
      </c>
      <c r="J793" s="439">
        <v>45840</v>
      </c>
      <c r="K793" s="439">
        <v>45846</v>
      </c>
      <c r="L793" s="440"/>
      <c r="M793" s="441"/>
      <c r="N793" s="438"/>
      <c r="O793" s="442">
        <v>16000000</v>
      </c>
      <c r="P793" s="443">
        <v>0.88</v>
      </c>
      <c r="Q793" s="438"/>
      <c r="R793" s="444"/>
      <c r="S793" s="470">
        <v>14126800</v>
      </c>
      <c r="T793" s="446"/>
      <c r="U793" s="438"/>
      <c r="V793" s="438"/>
      <c r="W793" s="438"/>
      <c r="X793" s="438"/>
      <c r="Y793" s="438"/>
      <c r="Z793" s="447">
        <v>1.00332</v>
      </c>
      <c r="AA793" s="541"/>
      <c r="AB793" s="542"/>
      <c r="AC793" s="628">
        <v>14126506</v>
      </c>
      <c r="AD793" s="630">
        <f>S793-AC793</f>
        <v>294</v>
      </c>
      <c r="AE793" s="3"/>
      <c r="AF793" s="395"/>
    </row>
    <row r="794" spans="2:32" ht="17.25" customHeight="1">
      <c r="C794" s="3"/>
      <c r="D794" s="3"/>
      <c r="E794" s="3"/>
      <c r="F794" s="171" t="s">
        <v>632</v>
      </c>
      <c r="G794" s="171" t="s">
        <v>633</v>
      </c>
      <c r="H794" s="180" t="s">
        <v>650</v>
      </c>
      <c r="I794" s="3" t="s">
        <v>1814</v>
      </c>
      <c r="J794" s="182">
        <v>45840</v>
      </c>
      <c r="K794" s="182">
        <v>45848</v>
      </c>
      <c r="L794" s="183"/>
      <c r="M794" s="172"/>
      <c r="N794" s="3"/>
      <c r="O794" s="389">
        <v>9000000</v>
      </c>
      <c r="P794" s="170">
        <v>0.95</v>
      </c>
      <c r="Q794" s="3"/>
      <c r="R794" s="331"/>
      <c r="S794" s="359" t="s">
        <v>651</v>
      </c>
      <c r="T794" s="332"/>
      <c r="U794" s="3"/>
      <c r="V794" s="3"/>
      <c r="W794" s="3"/>
      <c r="X794" s="3"/>
      <c r="Y794" s="3"/>
      <c r="Z794" s="186"/>
      <c r="AA794" s="330"/>
      <c r="AB794" s="360"/>
      <c r="AC794" s="394"/>
      <c r="AD794" s="174"/>
      <c r="AE794" s="3"/>
      <c r="AF794" s="395"/>
    </row>
    <row r="795" spans="2:32" ht="17.25" customHeight="1">
      <c r="C795" s="3"/>
      <c r="D795" s="3"/>
      <c r="E795" s="3"/>
      <c r="F795" s="411" t="s">
        <v>632</v>
      </c>
      <c r="G795" s="411" t="s">
        <v>633</v>
      </c>
      <c r="H795" s="412" t="s">
        <v>648</v>
      </c>
      <c r="I795" s="438" t="s">
        <v>1815</v>
      </c>
      <c r="J795" s="439">
        <v>45840</v>
      </c>
      <c r="K795" s="439">
        <v>45842</v>
      </c>
      <c r="L795" s="440"/>
      <c r="M795" s="441"/>
      <c r="N795" s="438"/>
      <c r="O795" s="442">
        <v>36050000</v>
      </c>
      <c r="P795" s="443">
        <v>0.88</v>
      </c>
      <c r="Q795" s="438"/>
      <c r="R795" s="444"/>
      <c r="S795" s="470">
        <v>31826000</v>
      </c>
      <c r="T795" s="446"/>
      <c r="U795" s="438"/>
      <c r="V795" s="438"/>
      <c r="W795" s="438"/>
      <c r="X795" s="438"/>
      <c r="Y795" s="438"/>
      <c r="Z795" s="447">
        <v>1.003217</v>
      </c>
      <c r="AA795" s="330"/>
      <c r="AB795" s="360"/>
      <c r="AC795" s="394"/>
      <c r="AD795" s="174"/>
      <c r="AE795" s="3"/>
      <c r="AF795" s="395"/>
    </row>
    <row r="796" spans="2:32" ht="17.25" customHeight="1">
      <c r="C796" s="3"/>
      <c r="D796" s="3"/>
      <c r="E796" s="3"/>
      <c r="F796" s="171" t="s">
        <v>632</v>
      </c>
      <c r="G796" s="171" t="s">
        <v>633</v>
      </c>
      <c r="H796" s="180" t="s">
        <v>813</v>
      </c>
      <c r="I796" s="3" t="s">
        <v>1816</v>
      </c>
      <c r="J796" s="182">
        <v>45840</v>
      </c>
      <c r="K796" s="182">
        <v>45842</v>
      </c>
      <c r="L796" s="183"/>
      <c r="M796" s="172"/>
      <c r="N796" s="3"/>
      <c r="O796" s="389">
        <v>9120000</v>
      </c>
      <c r="P796" s="170">
        <v>0.88</v>
      </c>
      <c r="Q796" s="3"/>
      <c r="R796" s="331"/>
      <c r="S796" s="393">
        <v>8035000</v>
      </c>
      <c r="T796" s="332"/>
      <c r="U796" s="3"/>
      <c r="V796" s="3"/>
      <c r="W796" s="3"/>
      <c r="X796" s="3"/>
      <c r="Y796" s="3"/>
      <c r="Z796" s="186">
        <v>1.0011699999999999</v>
      </c>
      <c r="AA796" s="330"/>
      <c r="AB796" s="360"/>
      <c r="AC796" s="394"/>
      <c r="AD796" s="174"/>
      <c r="AE796" s="3"/>
      <c r="AF796" s="395"/>
    </row>
    <row r="797" spans="2:32" ht="17.25" customHeight="1">
      <c r="B797" s="823" t="s">
        <v>1837</v>
      </c>
      <c r="C797" s="3"/>
      <c r="D797" s="547"/>
      <c r="E797" s="547"/>
      <c r="F797" s="583" t="s">
        <v>761</v>
      </c>
      <c r="G797" s="583" t="s">
        <v>633</v>
      </c>
      <c r="H797" s="584" t="s">
        <v>1817</v>
      </c>
      <c r="I797" s="585" t="s">
        <v>1818</v>
      </c>
      <c r="J797" s="586"/>
      <c r="K797" s="586">
        <v>45853</v>
      </c>
      <c r="L797" s="587"/>
      <c r="M797" s="588"/>
      <c r="N797" s="585"/>
      <c r="O797" s="589">
        <v>433410000</v>
      </c>
      <c r="P797" s="590">
        <v>0.86745000000000005</v>
      </c>
      <c r="Q797" s="547"/>
      <c r="R797" s="554"/>
      <c r="S797" s="826"/>
      <c r="T797" s="555"/>
      <c r="U797" s="547"/>
      <c r="V797" s="547"/>
      <c r="W797" s="547"/>
      <c r="X797" s="547"/>
      <c r="Y797" s="547"/>
      <c r="Z797" s="556"/>
      <c r="AA797" s="330"/>
      <c r="AB797" s="360"/>
      <c r="AC797" s="194"/>
      <c r="AD797" s="174"/>
      <c r="AE797" s="3"/>
    </row>
    <row r="798" spans="2:32" ht="17.25" customHeight="1">
      <c r="B798" s="823" t="s">
        <v>1837</v>
      </c>
      <c r="C798" s="3"/>
      <c r="D798" s="547"/>
      <c r="E798" s="547"/>
      <c r="F798" s="583" t="s">
        <v>761</v>
      </c>
      <c r="G798" s="583" t="s">
        <v>121</v>
      </c>
      <c r="H798" s="584" t="s">
        <v>1817</v>
      </c>
      <c r="I798" s="585" t="s">
        <v>1818</v>
      </c>
      <c r="J798" s="586"/>
      <c r="K798" s="586">
        <v>45853</v>
      </c>
      <c r="L798" s="587"/>
      <c r="M798" s="588"/>
      <c r="N798" s="585"/>
      <c r="O798" s="589">
        <v>433410000</v>
      </c>
      <c r="P798" s="590">
        <v>0.86745000000000005</v>
      </c>
      <c r="Q798" s="547"/>
      <c r="R798" s="554"/>
      <c r="S798" s="826"/>
      <c r="T798" s="555"/>
      <c r="U798" s="547"/>
      <c r="V798" s="547"/>
      <c r="W798" s="547"/>
      <c r="X798" s="547"/>
      <c r="Y798" s="547"/>
      <c r="Z798" s="556"/>
      <c r="AA798" s="330"/>
      <c r="AB798" s="360"/>
      <c r="AC798" s="194"/>
      <c r="AD798" s="174"/>
      <c r="AE798" s="3"/>
    </row>
    <row r="799" spans="2:32" ht="17.25" customHeight="1">
      <c r="C799" s="3"/>
      <c r="D799" s="3"/>
      <c r="E799" s="3"/>
      <c r="F799" s="806" t="s">
        <v>918</v>
      </c>
      <c r="G799" s="545" t="s">
        <v>633</v>
      </c>
      <c r="H799" s="546" t="s">
        <v>1819</v>
      </c>
      <c r="I799" s="3" t="s">
        <v>1820</v>
      </c>
      <c r="J799" s="182"/>
      <c r="K799" s="182">
        <v>45846</v>
      </c>
      <c r="L799" s="183"/>
      <c r="M799" s="172"/>
      <c r="N799" s="3"/>
      <c r="O799" s="389">
        <v>25003922</v>
      </c>
      <c r="P799" s="170">
        <v>0.88</v>
      </c>
      <c r="Q799" s="3"/>
      <c r="R799" s="331"/>
      <c r="S799" s="393">
        <v>22052300</v>
      </c>
      <c r="T799" s="332"/>
      <c r="U799" s="3"/>
      <c r="V799" s="3"/>
      <c r="W799" s="3"/>
      <c r="X799" s="3"/>
      <c r="Y799" s="3"/>
      <c r="Z799" s="186">
        <v>1.0022200000000001</v>
      </c>
      <c r="AA799" s="330"/>
      <c r="AB799" s="360"/>
      <c r="AC799" s="394"/>
      <c r="AD799" s="174"/>
      <c r="AE799" s="3"/>
      <c r="AF799" s="395"/>
    </row>
    <row r="800" spans="2:32" ht="17.25" customHeight="1">
      <c r="C800" s="3"/>
      <c r="D800" s="3"/>
      <c r="E800" s="3"/>
      <c r="F800" s="806" t="s">
        <v>918</v>
      </c>
      <c r="G800" s="545" t="s">
        <v>121</v>
      </c>
      <c r="H800" s="546" t="s">
        <v>1819</v>
      </c>
      <c r="I800" s="3" t="s">
        <v>1820</v>
      </c>
      <c r="J800" s="182"/>
      <c r="K800" s="182">
        <v>45846</v>
      </c>
      <c r="L800" s="183"/>
      <c r="M800" s="172"/>
      <c r="N800" s="3"/>
      <c r="O800" s="389">
        <v>25003922</v>
      </c>
      <c r="P800" s="170">
        <v>0.88</v>
      </c>
      <c r="Q800" s="3"/>
      <c r="R800" s="331"/>
      <c r="S800" s="393">
        <v>21984100</v>
      </c>
      <c r="T800" s="332"/>
      <c r="U800" s="3"/>
      <c r="V800" s="3"/>
      <c r="W800" s="3"/>
      <c r="X800" s="3"/>
      <c r="Y800" s="3"/>
      <c r="Z800" s="186">
        <v>0.99912000000000001</v>
      </c>
      <c r="AA800" s="330"/>
      <c r="AB800" s="360"/>
      <c r="AC800" s="194"/>
      <c r="AD800" s="174"/>
      <c r="AE800" s="3"/>
    </row>
    <row r="801" spans="3:32" ht="17.25" customHeight="1">
      <c r="C801" s="3"/>
      <c r="D801" s="3"/>
      <c r="E801" s="3"/>
      <c r="F801" s="171" t="s">
        <v>632</v>
      </c>
      <c r="G801" s="171" t="s">
        <v>633</v>
      </c>
      <c r="H801" s="180" t="s">
        <v>1115</v>
      </c>
      <c r="I801" s="3" t="s">
        <v>1822</v>
      </c>
      <c r="J801" s="182">
        <v>45841</v>
      </c>
      <c r="K801" s="182">
        <v>45848</v>
      </c>
      <c r="L801" s="183"/>
      <c r="M801" s="172"/>
      <c r="N801" s="3"/>
      <c r="O801" s="389">
        <v>33300000</v>
      </c>
      <c r="P801" s="170">
        <v>0.88</v>
      </c>
      <c r="Q801" s="3"/>
      <c r="R801" s="331"/>
      <c r="S801" s="393">
        <v>29401900</v>
      </c>
      <c r="T801" s="332"/>
      <c r="U801" s="3"/>
      <c r="V801" s="3"/>
      <c r="W801" s="3"/>
      <c r="X801" s="3"/>
      <c r="Y801" s="3"/>
      <c r="Z801" s="186">
        <v>1.0033399999999999</v>
      </c>
      <c r="AA801" s="330"/>
      <c r="AB801" s="360"/>
      <c r="AC801" s="394"/>
      <c r="AD801" s="174"/>
      <c r="AE801" s="3"/>
      <c r="AF801" s="395"/>
    </row>
    <row r="802" spans="3:32" ht="17.25" customHeight="1">
      <c r="C802" s="3"/>
      <c r="D802" s="3"/>
      <c r="E802" s="3"/>
      <c r="F802" s="411" t="s">
        <v>304</v>
      </c>
      <c r="G802" s="411" t="s">
        <v>121</v>
      </c>
      <c r="H802" s="412" t="s">
        <v>792</v>
      </c>
      <c r="I802" s="438" t="s">
        <v>1823</v>
      </c>
      <c r="J802" s="439">
        <v>45840</v>
      </c>
      <c r="K802" s="439">
        <v>45847</v>
      </c>
      <c r="L802" s="440"/>
      <c r="M802" s="441"/>
      <c r="N802" s="438"/>
      <c r="O802" s="442">
        <v>12000000</v>
      </c>
      <c r="P802" s="443">
        <v>0.88</v>
      </c>
      <c r="Q802" s="438"/>
      <c r="R802" s="444"/>
      <c r="S802" s="470">
        <v>10572500</v>
      </c>
      <c r="T802" s="446"/>
      <c r="U802" s="438"/>
      <c r="V802" s="438"/>
      <c r="W802" s="438"/>
      <c r="X802" s="438"/>
      <c r="Y802" s="438"/>
      <c r="Z802" s="447">
        <v>1.00118</v>
      </c>
      <c r="AA802" s="330"/>
      <c r="AB802" s="360"/>
      <c r="AC802" s="394"/>
      <c r="AD802" s="174"/>
      <c r="AE802" s="3"/>
      <c r="AF802" s="395"/>
    </row>
    <row r="803" spans="3:32" ht="17.25" customHeight="1">
      <c r="C803" s="3"/>
      <c r="D803" s="3"/>
      <c r="E803" s="3"/>
      <c r="F803" s="171" t="s">
        <v>632</v>
      </c>
      <c r="G803" s="171" t="s">
        <v>633</v>
      </c>
      <c r="H803" s="180" t="s">
        <v>648</v>
      </c>
      <c r="I803" s="3" t="s">
        <v>1824</v>
      </c>
      <c r="J803" s="182">
        <v>45841</v>
      </c>
      <c r="K803" s="182">
        <v>45845</v>
      </c>
      <c r="L803" s="183"/>
      <c r="M803" s="172"/>
      <c r="N803" s="3"/>
      <c r="O803" s="389">
        <v>11200000</v>
      </c>
      <c r="P803" s="170">
        <v>0.88</v>
      </c>
      <c r="Q803" s="3"/>
      <c r="R803" s="331"/>
      <c r="S803" s="393">
        <v>9890500</v>
      </c>
      <c r="T803" s="332"/>
      <c r="U803" s="3"/>
      <c r="V803" s="3"/>
      <c r="W803" s="3"/>
      <c r="X803" s="3"/>
      <c r="Y803" s="3"/>
      <c r="Z803" s="186">
        <v>1.0035000000000001</v>
      </c>
      <c r="AA803" s="330"/>
      <c r="AB803" s="360"/>
      <c r="AC803" s="394"/>
      <c r="AD803" s="174"/>
      <c r="AE803" s="3"/>
      <c r="AF803" s="395"/>
    </row>
    <row r="804" spans="3:32" ht="17.25" customHeight="1">
      <c r="C804" s="3"/>
      <c r="D804" s="3"/>
      <c r="E804" s="3"/>
      <c r="F804" s="399" t="s">
        <v>632</v>
      </c>
      <c r="G804" s="399" t="s">
        <v>633</v>
      </c>
      <c r="H804" s="400" t="s">
        <v>1048</v>
      </c>
      <c r="I804" s="401" t="s">
        <v>1825</v>
      </c>
      <c r="J804" s="402">
        <v>45842</v>
      </c>
      <c r="K804" s="402">
        <v>45846</v>
      </c>
      <c r="L804" s="403"/>
      <c r="M804" s="404"/>
      <c r="N804" s="401"/>
      <c r="O804" s="693">
        <v>3200000</v>
      </c>
      <c r="P804" s="406">
        <v>0.88</v>
      </c>
      <c r="Q804" s="401"/>
      <c r="R804" s="407"/>
      <c r="S804" s="694">
        <v>2835800</v>
      </c>
      <c r="T804" s="409"/>
      <c r="U804" s="401"/>
      <c r="V804" s="401"/>
      <c r="W804" s="401"/>
      <c r="X804" s="401"/>
      <c r="Y804" s="401"/>
      <c r="Z804" s="410">
        <v>1.0067999999999999</v>
      </c>
      <c r="AA804" s="330"/>
      <c r="AB804" s="360"/>
      <c r="AC804" s="394"/>
      <c r="AD804" s="174"/>
      <c r="AE804" s="3"/>
      <c r="AF804" s="395"/>
    </row>
    <row r="805" spans="3:32" ht="17.25" customHeight="1">
      <c r="C805" s="3"/>
      <c r="D805" s="3"/>
      <c r="E805" s="3"/>
      <c r="F805" s="171" t="s">
        <v>632</v>
      </c>
      <c r="G805" s="171" t="s">
        <v>633</v>
      </c>
      <c r="H805" s="180" t="s">
        <v>690</v>
      </c>
      <c r="I805" s="3" t="s">
        <v>1826</v>
      </c>
      <c r="J805" s="182">
        <v>45841</v>
      </c>
      <c r="K805" s="182">
        <v>45849</v>
      </c>
      <c r="L805" s="183"/>
      <c r="M805" s="172"/>
      <c r="N805" s="3"/>
      <c r="O805" s="389">
        <v>1733461097</v>
      </c>
      <c r="P805" s="170">
        <v>0.87744999999999995</v>
      </c>
      <c r="Q805" s="3"/>
      <c r="R805" s="331"/>
      <c r="S805" s="393">
        <v>1522850700</v>
      </c>
      <c r="T805" s="332"/>
      <c r="U805" s="3"/>
      <c r="V805" s="3"/>
      <c r="W805" s="3"/>
      <c r="X805" s="3"/>
      <c r="Y805" s="3"/>
      <c r="Z805" s="186">
        <v>1.0012000000000001</v>
      </c>
      <c r="AA805" s="330"/>
      <c r="AB805" s="360"/>
      <c r="AC805" s="394"/>
      <c r="AD805" s="174"/>
      <c r="AE805" s="3"/>
      <c r="AF805" s="395"/>
    </row>
    <row r="806" spans="3:32" ht="17.25" customHeight="1">
      <c r="C806" s="3"/>
      <c r="D806" s="3"/>
      <c r="E806" s="3"/>
      <c r="F806" s="171" t="s">
        <v>632</v>
      </c>
      <c r="G806" s="171" t="s">
        <v>633</v>
      </c>
      <c r="H806" s="180" t="s">
        <v>690</v>
      </c>
      <c r="I806" s="3" t="s">
        <v>1827</v>
      </c>
      <c r="J806" s="182">
        <v>45841</v>
      </c>
      <c r="K806" s="182">
        <v>45849</v>
      </c>
      <c r="L806" s="183"/>
      <c r="M806" s="172"/>
      <c r="N806" s="3"/>
      <c r="O806" s="389">
        <v>3200000</v>
      </c>
      <c r="P806" s="170">
        <v>0.88</v>
      </c>
      <c r="Q806" s="3"/>
      <c r="R806" s="331"/>
      <c r="S806" s="393">
        <v>2825100</v>
      </c>
      <c r="T806" s="332"/>
      <c r="U806" s="3"/>
      <c r="V806" s="3"/>
      <c r="W806" s="3"/>
      <c r="X806" s="3"/>
      <c r="Y806" s="3"/>
      <c r="Z806" s="186">
        <v>1.0032000000000001</v>
      </c>
      <c r="AA806" s="330"/>
      <c r="AB806" s="360"/>
      <c r="AC806" s="394"/>
      <c r="AD806" s="174"/>
      <c r="AE806" s="3"/>
      <c r="AF806" s="395"/>
    </row>
    <row r="807" spans="3:32" ht="17.25" customHeight="1">
      <c r="C807" s="3"/>
      <c r="D807" s="3"/>
      <c r="E807" s="3"/>
      <c r="F807" s="411" t="s">
        <v>632</v>
      </c>
      <c r="G807" s="411" t="s">
        <v>633</v>
      </c>
      <c r="H807" s="412" t="s">
        <v>690</v>
      </c>
      <c r="I807" s="438" t="s">
        <v>1828</v>
      </c>
      <c r="J807" s="439">
        <v>45841</v>
      </c>
      <c r="K807" s="439">
        <v>45849</v>
      </c>
      <c r="L807" s="440"/>
      <c r="M807" s="441"/>
      <c r="N807" s="438"/>
      <c r="O807" s="442">
        <v>393245375</v>
      </c>
      <c r="P807" s="443">
        <v>0.87744999999999995</v>
      </c>
      <c r="Q807" s="438"/>
      <c r="R807" s="444"/>
      <c r="S807" s="470">
        <v>345467300</v>
      </c>
      <c r="T807" s="446"/>
      <c r="U807" s="438"/>
      <c r="V807" s="438"/>
      <c r="W807" s="438"/>
      <c r="X807" s="438"/>
      <c r="Y807" s="438"/>
      <c r="Z807" s="447">
        <v>1.0012000000000001</v>
      </c>
      <c r="AA807" s="541"/>
      <c r="AB807" s="542"/>
      <c r="AC807" s="628">
        <v>340239945</v>
      </c>
      <c r="AD807" s="630">
        <f>S807-AC807</f>
        <v>5227355</v>
      </c>
      <c r="AE807" s="3"/>
      <c r="AF807" s="395"/>
    </row>
    <row r="808" spans="3:32" ht="17.25" customHeight="1">
      <c r="C808" s="3"/>
      <c r="D808" s="3"/>
      <c r="E808" s="3"/>
      <c r="F808" s="171" t="s">
        <v>304</v>
      </c>
      <c r="G808" s="171" t="s">
        <v>633</v>
      </c>
      <c r="H808" s="180" t="s">
        <v>642</v>
      </c>
      <c r="I808" s="3" t="s">
        <v>1829</v>
      </c>
      <c r="J808" s="182">
        <v>45842</v>
      </c>
      <c r="K808" s="182">
        <v>45852</v>
      </c>
      <c r="L808" s="183"/>
      <c r="M808" s="172"/>
      <c r="N808" s="3"/>
      <c r="O808" s="396">
        <v>9900000</v>
      </c>
      <c r="P808" s="170">
        <v>0.88</v>
      </c>
      <c r="Q808" s="3"/>
      <c r="R808" s="331"/>
      <c r="S808" s="595">
        <v>8741700</v>
      </c>
      <c r="T808" s="332"/>
      <c r="U808" s="3"/>
      <c r="V808" s="3"/>
      <c r="W808" s="3"/>
      <c r="X808" s="3"/>
      <c r="Y808" s="3"/>
      <c r="Z808" s="186">
        <v>1.0034000000000001</v>
      </c>
      <c r="AA808" s="330"/>
      <c r="AB808" s="360"/>
      <c r="AC808" s="194"/>
      <c r="AD808" s="174"/>
      <c r="AE808" s="3"/>
    </row>
    <row r="809" spans="3:32" ht="17.25" customHeight="1">
      <c r="C809" s="3"/>
      <c r="D809" s="3"/>
      <c r="E809" s="3"/>
      <c r="F809" s="171" t="s">
        <v>304</v>
      </c>
      <c r="G809" s="171" t="s">
        <v>633</v>
      </c>
      <c r="H809" s="180" t="s">
        <v>642</v>
      </c>
      <c r="I809" s="3" t="s">
        <v>1830</v>
      </c>
      <c r="J809" s="182">
        <v>45842</v>
      </c>
      <c r="K809" s="182">
        <v>45852</v>
      </c>
      <c r="L809" s="183"/>
      <c r="M809" s="172"/>
      <c r="N809" s="3"/>
      <c r="O809" s="396">
        <v>15840000</v>
      </c>
      <c r="P809" s="170">
        <v>0.88</v>
      </c>
      <c r="Q809" s="3"/>
      <c r="R809" s="331"/>
      <c r="S809" s="595">
        <v>13985400</v>
      </c>
      <c r="T809" s="332"/>
      <c r="U809" s="3"/>
      <c r="V809" s="3"/>
      <c r="W809" s="3"/>
      <c r="X809" s="3"/>
      <c r="Y809" s="3"/>
      <c r="Z809" s="186">
        <v>1.0033099999999999</v>
      </c>
      <c r="AA809" s="330"/>
      <c r="AB809" s="360"/>
      <c r="AC809" s="194"/>
      <c r="AD809" s="174"/>
      <c r="AE809" s="3"/>
    </row>
    <row r="810" spans="3:32" ht="17.25" customHeight="1">
      <c r="C810" s="3"/>
      <c r="D810" s="3"/>
      <c r="E810" s="3"/>
      <c r="F810" s="411" t="s">
        <v>632</v>
      </c>
      <c r="G810" s="411" t="s">
        <v>633</v>
      </c>
      <c r="H810" s="412" t="s">
        <v>770</v>
      </c>
      <c r="I810" s="438" t="s">
        <v>1831</v>
      </c>
      <c r="J810" s="439">
        <v>45842</v>
      </c>
      <c r="K810" s="439">
        <v>45847</v>
      </c>
      <c r="L810" s="440"/>
      <c r="M810" s="441"/>
      <c r="N810" s="438"/>
      <c r="O810" s="465">
        <v>3000000</v>
      </c>
      <c r="P810" s="443">
        <v>0.88</v>
      </c>
      <c r="Q810" s="438"/>
      <c r="R810" s="444"/>
      <c r="S810" s="676">
        <v>2656500</v>
      </c>
      <c r="T810" s="446"/>
      <c r="U810" s="438"/>
      <c r="V810" s="438"/>
      <c r="W810" s="438"/>
      <c r="X810" s="438"/>
      <c r="Y810" s="438"/>
      <c r="Z810" s="447">
        <v>1.0064</v>
      </c>
      <c r="AA810" s="541"/>
      <c r="AB810" s="542"/>
      <c r="AC810" s="628">
        <v>2710630</v>
      </c>
      <c r="AD810" s="630">
        <f>S810-AC810</f>
        <v>-54130</v>
      </c>
      <c r="AE810" s="3"/>
      <c r="AF810" s="395"/>
    </row>
    <row r="811" spans="3:32" ht="17.25" customHeight="1">
      <c r="C811" s="3"/>
      <c r="D811" s="3"/>
      <c r="E811" s="3"/>
      <c r="F811" s="171" t="s">
        <v>304</v>
      </c>
      <c r="G811" s="171" t="s">
        <v>633</v>
      </c>
      <c r="H811" s="180" t="s">
        <v>642</v>
      </c>
      <c r="I811" s="3" t="s">
        <v>1833</v>
      </c>
      <c r="J811" s="182">
        <v>45842</v>
      </c>
      <c r="K811" s="182">
        <v>45852</v>
      </c>
      <c r="L811" s="183"/>
      <c r="M811" s="172"/>
      <c r="N811" s="3"/>
      <c r="O811" s="396">
        <v>26400000</v>
      </c>
      <c r="P811" s="170">
        <v>0.88</v>
      </c>
      <c r="Q811" s="3"/>
      <c r="R811" s="331"/>
      <c r="S811" s="595">
        <v>23305700</v>
      </c>
      <c r="T811" s="332"/>
      <c r="U811" s="3"/>
      <c r="V811" s="3"/>
      <c r="W811" s="3"/>
      <c r="X811" s="3"/>
      <c r="Y811" s="3"/>
      <c r="Z811" s="186">
        <v>1.0031699999999999</v>
      </c>
      <c r="AA811" s="330"/>
      <c r="AB811" s="360"/>
      <c r="AC811" s="394"/>
      <c r="AD811" s="174"/>
      <c r="AE811" s="3"/>
      <c r="AF811" s="395"/>
    </row>
    <row r="812" spans="3:32" ht="17.25" customHeight="1">
      <c r="C812" s="3"/>
      <c r="D812" s="3"/>
      <c r="E812" s="3"/>
      <c r="F812" s="171" t="s">
        <v>632</v>
      </c>
      <c r="G812" s="171" t="s">
        <v>633</v>
      </c>
      <c r="H812" s="180" t="s">
        <v>648</v>
      </c>
      <c r="I812" s="3" t="s">
        <v>1815</v>
      </c>
      <c r="J812" s="182">
        <v>45845</v>
      </c>
      <c r="K812" s="182">
        <v>45847</v>
      </c>
      <c r="L812" s="183"/>
      <c r="M812" s="172"/>
      <c r="N812" s="3"/>
      <c r="O812" s="389">
        <v>9000000</v>
      </c>
      <c r="P812" s="170">
        <v>0.88</v>
      </c>
      <c r="Q812" s="3"/>
      <c r="R812" s="331"/>
      <c r="S812" s="393">
        <v>7965800</v>
      </c>
      <c r="T812" s="332"/>
      <c r="U812" s="3"/>
      <c r="V812" s="3"/>
      <c r="W812" s="3"/>
      <c r="X812" s="3"/>
      <c r="Y812" s="3"/>
      <c r="Z812" s="186">
        <v>1.0057799999999999</v>
      </c>
      <c r="AA812" s="330"/>
      <c r="AB812" s="360"/>
      <c r="AC812" s="394"/>
      <c r="AD812" s="174"/>
      <c r="AE812" s="3"/>
      <c r="AF812" s="395"/>
    </row>
    <row r="813" spans="3:32" ht="17.25" customHeight="1">
      <c r="C813" s="3"/>
      <c r="D813" s="3"/>
      <c r="E813" s="3"/>
      <c r="F813" s="171" t="s">
        <v>632</v>
      </c>
      <c r="G813" s="171" t="s">
        <v>633</v>
      </c>
      <c r="H813" s="180" t="s">
        <v>1048</v>
      </c>
      <c r="I813" s="3" t="s">
        <v>1835</v>
      </c>
      <c r="J813" s="182">
        <v>45846</v>
      </c>
      <c r="K813" s="182">
        <v>45848</v>
      </c>
      <c r="L813" s="183"/>
      <c r="M813" s="172"/>
      <c r="N813" s="3"/>
      <c r="O813" s="389">
        <v>12000000</v>
      </c>
      <c r="P813" s="170">
        <v>0.88</v>
      </c>
      <c r="Q813" s="3"/>
      <c r="R813" s="331"/>
      <c r="S813" s="393">
        <v>10596500</v>
      </c>
      <c r="T813" s="332"/>
      <c r="U813" s="3"/>
      <c r="V813" s="3"/>
      <c r="W813" s="3"/>
      <c r="X813" s="3"/>
      <c r="Y813" s="3"/>
      <c r="Z813" s="186">
        <v>1.00345</v>
      </c>
      <c r="AA813" s="330"/>
      <c r="AB813" s="360"/>
      <c r="AC813" s="394"/>
      <c r="AD813" s="174"/>
      <c r="AE813" s="3"/>
      <c r="AF813" s="395"/>
    </row>
    <row r="814" spans="3:32" ht="17.25" customHeight="1">
      <c r="C814" s="3"/>
      <c r="D814" s="3"/>
      <c r="E814" s="3"/>
      <c r="F814" s="411" t="s">
        <v>632</v>
      </c>
      <c r="G814" s="411" t="s">
        <v>633</v>
      </c>
      <c r="H814" s="412" t="s">
        <v>690</v>
      </c>
      <c r="I814" s="438" t="s">
        <v>1836</v>
      </c>
      <c r="J814" s="439">
        <v>45845</v>
      </c>
      <c r="K814" s="439">
        <v>45853</v>
      </c>
      <c r="L814" s="440"/>
      <c r="M814" s="441"/>
      <c r="N814" s="438"/>
      <c r="O814" s="442">
        <v>18000000</v>
      </c>
      <c r="P814" s="443">
        <v>0.88</v>
      </c>
      <c r="Q814" s="438"/>
      <c r="R814" s="444"/>
      <c r="S814" s="470">
        <v>15894700</v>
      </c>
      <c r="T814" s="446"/>
      <c r="U814" s="438"/>
      <c r="V814" s="438"/>
      <c r="W814" s="438"/>
      <c r="X814" s="438"/>
      <c r="Y814" s="438"/>
      <c r="Z814" s="447">
        <v>1.00345</v>
      </c>
      <c r="AA814" s="541"/>
      <c r="AB814" s="542"/>
      <c r="AC814" s="628">
        <v>15881467</v>
      </c>
      <c r="AD814" s="630">
        <f>S814-AC814</f>
        <v>13233</v>
      </c>
      <c r="AE814" s="3"/>
      <c r="AF814" s="395"/>
    </row>
    <row r="815" spans="3:32" ht="17.25" customHeight="1">
      <c r="C815" s="3"/>
      <c r="D815" s="3"/>
      <c r="E815" s="3"/>
      <c r="F815" s="171" t="s">
        <v>632</v>
      </c>
      <c r="G815" s="171" t="s">
        <v>633</v>
      </c>
      <c r="H815" s="180" t="s">
        <v>710</v>
      </c>
      <c r="I815" s="3" t="s">
        <v>1839</v>
      </c>
      <c r="J815" s="182">
        <v>45845</v>
      </c>
      <c r="K815" s="182">
        <v>45855</v>
      </c>
      <c r="L815" s="183"/>
      <c r="M815" s="172"/>
      <c r="N815" s="3"/>
      <c r="O815" s="389">
        <v>9000000</v>
      </c>
      <c r="P815" s="170">
        <v>0.88</v>
      </c>
      <c r="Q815" s="3"/>
      <c r="R815" s="331"/>
      <c r="S815" s="393">
        <v>7955700</v>
      </c>
      <c r="T815" s="332"/>
      <c r="U815" s="3"/>
      <c r="V815" s="3"/>
      <c r="W815" s="3"/>
      <c r="X815" s="3"/>
      <c r="Y815" s="3"/>
      <c r="Z815" s="186">
        <v>1.0044999999999999</v>
      </c>
      <c r="AA815" s="330"/>
      <c r="AB815" s="360"/>
      <c r="AC815" s="394"/>
      <c r="AD815" s="174"/>
      <c r="AE815" s="3"/>
      <c r="AF815" s="395"/>
    </row>
    <row r="816" spans="3:32" ht="17.25" customHeight="1">
      <c r="C816" s="3"/>
      <c r="D816" s="3"/>
      <c r="E816" s="3"/>
      <c r="F816" s="171" t="s">
        <v>632</v>
      </c>
      <c r="G816" s="171" t="s">
        <v>633</v>
      </c>
      <c r="H816" s="180" t="s">
        <v>904</v>
      </c>
      <c r="I816" s="3" t="s">
        <v>1832</v>
      </c>
      <c r="J816" s="182">
        <v>45846</v>
      </c>
      <c r="K816" s="182">
        <v>45852</v>
      </c>
      <c r="L816" s="183"/>
      <c r="M816" s="172"/>
      <c r="N816" s="3"/>
      <c r="O816" s="389">
        <v>6000000</v>
      </c>
      <c r="P816" s="170">
        <v>0.88</v>
      </c>
      <c r="Q816" s="3"/>
      <c r="R816" s="331"/>
      <c r="S816" s="393">
        <v>5315400</v>
      </c>
      <c r="T816" s="332"/>
      <c r="U816" s="3"/>
      <c r="V816" s="3"/>
      <c r="W816" s="3"/>
      <c r="X816" s="3"/>
      <c r="Y816" s="3"/>
      <c r="Z816" s="186">
        <v>1.0066999999999999</v>
      </c>
      <c r="AA816" s="330"/>
      <c r="AB816" s="360"/>
      <c r="AC816" s="394"/>
      <c r="AD816" s="174"/>
      <c r="AE816" s="3"/>
      <c r="AF816" s="395"/>
    </row>
    <row r="817" spans="3:32" ht="17.25" customHeight="1">
      <c r="C817" s="3"/>
      <c r="D817" s="3"/>
      <c r="E817" s="3"/>
      <c r="F817" s="545" t="s">
        <v>761</v>
      </c>
      <c r="G817" s="545" t="s">
        <v>633</v>
      </c>
      <c r="H817" s="546" t="s">
        <v>1840</v>
      </c>
      <c r="I817" s="3" t="s">
        <v>1841</v>
      </c>
      <c r="J817" s="182">
        <v>45848</v>
      </c>
      <c r="K817" s="182">
        <v>45855</v>
      </c>
      <c r="L817" s="183"/>
      <c r="M817" s="172"/>
      <c r="N817" s="3"/>
      <c r="O817" s="389">
        <v>123882000</v>
      </c>
      <c r="P817" s="170">
        <v>0.87744999999999995</v>
      </c>
      <c r="Q817" s="3"/>
      <c r="R817" s="331"/>
      <c r="S817" s="393">
        <v>108948600</v>
      </c>
      <c r="T817" s="332"/>
      <c r="U817" s="3"/>
      <c r="V817" s="3"/>
      <c r="W817" s="3"/>
      <c r="X817" s="3"/>
      <c r="Y817" s="3"/>
      <c r="Z817" s="186">
        <v>1.0022843552258349</v>
      </c>
      <c r="AA817" s="330"/>
      <c r="AB817" s="360"/>
      <c r="AC817" s="194"/>
      <c r="AD817" s="174"/>
      <c r="AE817" s="3"/>
    </row>
    <row r="818" spans="3:32" ht="17.25" customHeight="1">
      <c r="C818" s="3"/>
      <c r="D818" s="3"/>
      <c r="E818" s="3"/>
      <c r="F818" s="171" t="s">
        <v>661</v>
      </c>
      <c r="G818" s="171" t="s">
        <v>633</v>
      </c>
      <c r="H818" s="180" t="s">
        <v>662</v>
      </c>
      <c r="I818" s="3" t="s">
        <v>1842</v>
      </c>
      <c r="J818" s="182">
        <v>45848</v>
      </c>
      <c r="K818" s="182">
        <v>45855</v>
      </c>
      <c r="L818" s="183"/>
      <c r="M818" s="172"/>
      <c r="N818" s="3"/>
      <c r="O818" s="389">
        <v>9000000</v>
      </c>
      <c r="P818" s="170">
        <v>0.88</v>
      </c>
      <c r="Q818" s="3"/>
      <c r="R818" s="331"/>
      <c r="S818" s="393">
        <v>7955700</v>
      </c>
      <c r="T818" s="332"/>
      <c r="U818" s="3"/>
      <c r="V818" s="3"/>
      <c r="W818" s="3"/>
      <c r="X818" s="3"/>
      <c r="Y818" s="3"/>
      <c r="Z818" s="186">
        <v>1.0044999999999999</v>
      </c>
      <c r="AA818" s="330"/>
      <c r="AB818" s="360"/>
      <c r="AC818" s="394"/>
      <c r="AD818" s="174"/>
      <c r="AE818" s="3"/>
      <c r="AF818" s="395"/>
    </row>
    <row r="819" spans="3:32" ht="17.25" customHeight="1">
      <c r="C819" s="3"/>
      <c r="D819" s="3"/>
      <c r="E819" s="3"/>
      <c r="F819" s="171" t="s">
        <v>632</v>
      </c>
      <c r="G819" s="171" t="s">
        <v>633</v>
      </c>
      <c r="H819" s="180" t="s">
        <v>648</v>
      </c>
      <c r="I819" s="3" t="s">
        <v>1843</v>
      </c>
      <c r="J819" s="182">
        <v>45847</v>
      </c>
      <c r="K819" s="182">
        <v>45849</v>
      </c>
      <c r="L819" s="183"/>
      <c r="M819" s="172"/>
      <c r="N819" s="3"/>
      <c r="O819" s="396">
        <v>12320000</v>
      </c>
      <c r="P819" s="170">
        <v>0.88</v>
      </c>
      <c r="Q819" s="3"/>
      <c r="R819" s="331"/>
      <c r="S819" s="595">
        <v>10879000</v>
      </c>
      <c r="T819" s="332"/>
      <c r="U819" s="3"/>
      <c r="V819" s="3"/>
      <c r="W819" s="3"/>
      <c r="X819" s="3"/>
      <c r="Y819" s="3"/>
      <c r="Z819" s="186">
        <v>1.0034700000000001</v>
      </c>
      <c r="AA819" s="330"/>
      <c r="AB819" s="360"/>
      <c r="AC819" s="394"/>
      <c r="AD819" s="174"/>
      <c r="AE819" s="3"/>
      <c r="AF819" s="395"/>
    </row>
    <row r="820" spans="3:32" ht="17.25" customHeight="1">
      <c r="C820" s="3"/>
      <c r="D820" s="3"/>
      <c r="E820" s="3"/>
      <c r="F820" s="171" t="s">
        <v>632</v>
      </c>
      <c r="G820" s="171" t="s">
        <v>633</v>
      </c>
      <c r="H820" s="180" t="s">
        <v>685</v>
      </c>
      <c r="I820" s="3" t="s">
        <v>1844</v>
      </c>
      <c r="J820" s="182">
        <v>45847</v>
      </c>
      <c r="K820" s="182">
        <v>45854</v>
      </c>
      <c r="L820" s="183"/>
      <c r="M820" s="172"/>
      <c r="N820" s="3"/>
      <c r="O820" s="389">
        <v>12000000</v>
      </c>
      <c r="P820" s="170">
        <v>0.88</v>
      </c>
      <c r="Q820" s="3"/>
      <c r="R820" s="331"/>
      <c r="S820" s="393">
        <v>10595300</v>
      </c>
      <c r="T820" s="332"/>
      <c r="U820" s="3"/>
      <c r="V820" s="3"/>
      <c r="W820" s="3"/>
      <c r="X820" s="3"/>
      <c r="Y820" s="3"/>
      <c r="Z820" s="186">
        <v>1.0033399999999999</v>
      </c>
      <c r="AA820" s="330"/>
      <c r="AB820" s="360"/>
      <c r="AC820" s="194"/>
      <c r="AD820" s="174"/>
      <c r="AE820" s="3"/>
    </row>
    <row r="821" spans="3:32" ht="17.25" customHeight="1">
      <c r="C821" s="3"/>
      <c r="D821" s="3"/>
      <c r="E821" s="3"/>
      <c r="F821" s="806" t="s">
        <v>918</v>
      </c>
      <c r="G821" s="545" t="s">
        <v>633</v>
      </c>
      <c r="H821" s="546" t="s">
        <v>1846</v>
      </c>
      <c r="I821" s="3" t="s">
        <v>1845</v>
      </c>
      <c r="J821" s="182"/>
      <c r="K821" s="182">
        <v>45853</v>
      </c>
      <c r="L821" s="183"/>
      <c r="M821" s="172"/>
      <c r="N821" s="3"/>
      <c r="O821" s="389">
        <v>13850000</v>
      </c>
      <c r="P821" s="170">
        <v>0.88</v>
      </c>
      <c r="Q821" s="3"/>
      <c r="R821" s="331"/>
      <c r="S821" s="393">
        <v>12221600</v>
      </c>
      <c r="T821" s="332"/>
      <c r="U821" s="3"/>
      <c r="V821" s="3"/>
      <c r="W821" s="3"/>
      <c r="X821" s="3"/>
      <c r="Y821" s="3"/>
      <c r="Z821" s="186">
        <v>1.00275</v>
      </c>
      <c r="AA821" s="330"/>
      <c r="AB821" s="360"/>
      <c r="AC821" s="394"/>
      <c r="AD821" s="174"/>
      <c r="AE821" s="3"/>
      <c r="AF821" s="395"/>
    </row>
    <row r="822" spans="3:32" ht="17.25" customHeight="1">
      <c r="C822" s="3"/>
      <c r="D822" s="3"/>
      <c r="E822" s="3"/>
      <c r="F822" s="806" t="s">
        <v>918</v>
      </c>
      <c r="G822" s="806" t="s">
        <v>121</v>
      </c>
      <c r="H822" s="546" t="s">
        <v>1846</v>
      </c>
      <c r="I822" s="3" t="s">
        <v>1845</v>
      </c>
      <c r="J822" s="182"/>
      <c r="K822" s="182">
        <v>45853</v>
      </c>
      <c r="L822" s="183"/>
      <c r="M822" s="172"/>
      <c r="N822" s="3"/>
      <c r="O822" s="389">
        <v>13850000</v>
      </c>
      <c r="P822" s="170">
        <v>0.88</v>
      </c>
      <c r="Q822" s="3"/>
      <c r="R822" s="331"/>
      <c r="S822" s="393">
        <v>12172800</v>
      </c>
      <c r="T822" s="332"/>
      <c r="U822" s="3"/>
      <c r="V822" s="3"/>
      <c r="W822" s="3"/>
      <c r="X822" s="3"/>
      <c r="Y822" s="3"/>
      <c r="Z822" s="186">
        <v>0.99875000000000003</v>
      </c>
      <c r="AA822" s="330"/>
      <c r="AB822" s="360"/>
      <c r="AC822" s="194"/>
      <c r="AD822" s="174"/>
      <c r="AE822" s="3"/>
    </row>
    <row r="823" spans="3:32" ht="17.25" customHeight="1">
      <c r="C823" s="3"/>
      <c r="D823" s="3"/>
      <c r="E823" s="3"/>
      <c r="F823" s="171" t="s">
        <v>632</v>
      </c>
      <c r="G823" s="171" t="s">
        <v>121</v>
      </c>
      <c r="H823" s="180" t="s">
        <v>694</v>
      </c>
      <c r="I823" s="3" t="s">
        <v>1847</v>
      </c>
      <c r="J823" s="182">
        <v>45848</v>
      </c>
      <c r="K823" s="182">
        <v>45855</v>
      </c>
      <c r="L823" s="183"/>
      <c r="M823" s="172"/>
      <c r="N823" s="3"/>
      <c r="O823" s="396">
        <v>3000000</v>
      </c>
      <c r="P823" s="170">
        <v>0.88</v>
      </c>
      <c r="Q823" s="3"/>
      <c r="R823" s="331"/>
      <c r="S823" s="595">
        <v>2645600</v>
      </c>
      <c r="T823" s="332"/>
      <c r="U823" s="3"/>
      <c r="V823" s="3"/>
      <c r="W823" s="3"/>
      <c r="X823" s="3"/>
      <c r="Y823" s="3"/>
      <c r="Z823" s="186">
        <v>1.0021</v>
      </c>
      <c r="AA823" s="330"/>
      <c r="AB823" s="360"/>
      <c r="AC823" s="394"/>
      <c r="AD823" s="174"/>
      <c r="AE823" s="3"/>
      <c r="AF823" s="395"/>
    </row>
    <row r="824" spans="3:32" ht="17.25" customHeight="1">
      <c r="C824" s="3"/>
      <c r="D824" s="3"/>
      <c r="E824" s="3"/>
      <c r="F824" s="171" t="s">
        <v>632</v>
      </c>
      <c r="G824" s="171" t="s">
        <v>633</v>
      </c>
      <c r="H824" s="180" t="s">
        <v>904</v>
      </c>
      <c r="I824" s="3" t="s">
        <v>1848</v>
      </c>
      <c r="J824" s="182">
        <v>45848</v>
      </c>
      <c r="K824" s="182">
        <v>45852</v>
      </c>
      <c r="L824" s="183"/>
      <c r="M824" s="172"/>
      <c r="N824" s="3"/>
      <c r="O824" s="396">
        <v>6000000</v>
      </c>
      <c r="P824" s="170">
        <v>0.88</v>
      </c>
      <c r="Q824" s="3"/>
      <c r="R824" s="331"/>
      <c r="S824" s="595">
        <v>5309700</v>
      </c>
      <c r="T824" s="332"/>
      <c r="U824" s="3"/>
      <c r="V824" s="3"/>
      <c r="W824" s="3"/>
      <c r="X824" s="3"/>
      <c r="Y824" s="3"/>
      <c r="Z824" s="186">
        <v>1.0056</v>
      </c>
      <c r="AA824" s="330"/>
      <c r="AB824" s="360"/>
      <c r="AC824" s="394"/>
      <c r="AD824" s="174"/>
      <c r="AE824" s="3"/>
      <c r="AF824" s="395"/>
    </row>
    <row r="825" spans="3:32" ht="17.25" customHeight="1">
      <c r="C825" s="3"/>
      <c r="D825" s="3"/>
      <c r="E825" s="3"/>
      <c r="F825" s="411" t="s">
        <v>661</v>
      </c>
      <c r="G825" s="411" t="s">
        <v>633</v>
      </c>
      <c r="H825" s="412" t="s">
        <v>1031</v>
      </c>
      <c r="I825" s="438" t="s">
        <v>1925</v>
      </c>
      <c r="J825" s="439">
        <v>45849</v>
      </c>
      <c r="K825" s="439">
        <v>45855</v>
      </c>
      <c r="L825" s="440"/>
      <c r="M825" s="441"/>
      <c r="N825" s="438"/>
      <c r="O825" s="465">
        <v>55522171</v>
      </c>
      <c r="P825" s="443">
        <v>0.88</v>
      </c>
      <c r="Q825" s="438"/>
      <c r="R825" s="444"/>
      <c r="S825" s="676">
        <v>49006100</v>
      </c>
      <c r="T825" s="446"/>
      <c r="U825" s="438"/>
      <c r="V825" s="438"/>
      <c r="W825" s="438"/>
      <c r="X825" s="438"/>
      <c r="Y825" s="438"/>
      <c r="Z825" s="447">
        <v>1.0029999999999999</v>
      </c>
      <c r="AA825" s="541"/>
      <c r="AB825" s="542"/>
      <c r="AC825" s="628">
        <v>49101950</v>
      </c>
      <c r="AD825" s="630">
        <f>S825-AC825</f>
        <v>-95850</v>
      </c>
      <c r="AE825" s="3"/>
      <c r="AF825" s="395"/>
    </row>
    <row r="826" spans="3:32" ht="17.25" customHeight="1">
      <c r="C826" s="3"/>
      <c r="D826" s="3"/>
      <c r="E826" s="3"/>
      <c r="F826" s="171" t="s">
        <v>632</v>
      </c>
      <c r="G826" s="171" t="s">
        <v>633</v>
      </c>
      <c r="H826" s="180" t="s">
        <v>701</v>
      </c>
      <c r="I826" s="3" t="s">
        <v>1849</v>
      </c>
      <c r="J826" s="182">
        <v>45848</v>
      </c>
      <c r="K826" s="182">
        <v>45856</v>
      </c>
      <c r="L826" s="183"/>
      <c r="M826" s="172"/>
      <c r="N826" s="3"/>
      <c r="O826" s="389">
        <v>20000000</v>
      </c>
      <c r="P826" s="170">
        <v>0.88</v>
      </c>
      <c r="Q826" s="3"/>
      <c r="R826" s="331"/>
      <c r="S826" s="393">
        <v>17644000</v>
      </c>
      <c r="T826" s="332"/>
      <c r="U826" s="3"/>
      <c r="V826" s="3"/>
      <c r="W826" s="3"/>
      <c r="X826" s="3"/>
      <c r="Y826" s="3"/>
      <c r="Z826" s="186">
        <v>1.0024999999999999</v>
      </c>
      <c r="AA826" s="330"/>
      <c r="AB826" s="360"/>
      <c r="AC826" s="394"/>
      <c r="AD826" s="174"/>
      <c r="AE826" s="3"/>
      <c r="AF826" s="395"/>
    </row>
    <row r="827" spans="3:32" ht="17.25" customHeight="1">
      <c r="C827" s="3"/>
      <c r="D827" s="3"/>
      <c r="E827" s="3"/>
      <c r="F827" s="411" t="s">
        <v>661</v>
      </c>
      <c r="G827" s="411" t="s">
        <v>633</v>
      </c>
      <c r="H827" s="412" t="s">
        <v>662</v>
      </c>
      <c r="I827" s="438" t="s">
        <v>1850</v>
      </c>
      <c r="J827" s="439">
        <v>45852</v>
      </c>
      <c r="K827" s="439">
        <v>45859</v>
      </c>
      <c r="L827" s="440"/>
      <c r="M827" s="441"/>
      <c r="N827" s="438"/>
      <c r="O827" s="442">
        <v>6057656</v>
      </c>
      <c r="P827" s="443">
        <v>0.88</v>
      </c>
      <c r="Q827" s="438"/>
      <c r="R827" s="444"/>
      <c r="S827" s="470">
        <v>5362200</v>
      </c>
      <c r="T827" s="446"/>
      <c r="U827" s="438"/>
      <c r="V827" s="438"/>
      <c r="W827" s="438"/>
      <c r="X827" s="438"/>
      <c r="Y827" s="438"/>
      <c r="Z827" s="447">
        <v>1.0059</v>
      </c>
      <c r="AA827" s="330"/>
      <c r="AB827" s="360"/>
      <c r="AC827" s="394"/>
      <c r="AD827" s="174"/>
      <c r="AE827" s="3"/>
      <c r="AF827" s="395"/>
    </row>
    <row r="828" spans="3:32" ht="17.25" customHeight="1">
      <c r="C828" s="3"/>
      <c r="D828" s="3"/>
      <c r="E828" s="3"/>
      <c r="F828" s="411" t="s">
        <v>632</v>
      </c>
      <c r="G828" s="411" t="s">
        <v>633</v>
      </c>
      <c r="H828" s="412" t="s">
        <v>1395</v>
      </c>
      <c r="I828" s="438" t="s">
        <v>1851</v>
      </c>
      <c r="J828" s="439">
        <v>45849</v>
      </c>
      <c r="K828" s="439">
        <v>45856</v>
      </c>
      <c r="L828" s="440"/>
      <c r="M828" s="441"/>
      <c r="N828" s="438"/>
      <c r="O828" s="442">
        <v>8000000</v>
      </c>
      <c r="P828" s="443">
        <v>0.88</v>
      </c>
      <c r="Q828" s="438"/>
      <c r="R828" s="444"/>
      <c r="S828" s="470">
        <v>7075100</v>
      </c>
      <c r="T828" s="446"/>
      <c r="U828" s="438"/>
      <c r="V828" s="438"/>
      <c r="W828" s="438"/>
      <c r="X828" s="438"/>
      <c r="Y828" s="438"/>
      <c r="Z828" s="447">
        <v>1.00498</v>
      </c>
      <c r="AA828" s="330"/>
      <c r="AB828" s="360"/>
      <c r="AC828" s="394"/>
      <c r="AD828" s="174"/>
      <c r="AE828" s="3"/>
      <c r="AF828" s="395"/>
    </row>
    <row r="829" spans="3:32" ht="17.25" customHeight="1">
      <c r="C829" s="3"/>
      <c r="D829" s="3"/>
      <c r="E829" s="413" t="s">
        <v>676</v>
      </c>
      <c r="F829" s="709" t="s">
        <v>632</v>
      </c>
      <c r="G829" s="709" t="s">
        <v>633</v>
      </c>
      <c r="H829" s="710" t="s">
        <v>650</v>
      </c>
      <c r="I829" s="535" t="s">
        <v>1852</v>
      </c>
      <c r="J829" s="655">
        <v>45849</v>
      </c>
      <c r="K829" s="655">
        <v>45853</v>
      </c>
      <c r="L829" s="711"/>
      <c r="M829" s="712"/>
      <c r="N829" s="535"/>
      <c r="O829" s="396">
        <v>2000000</v>
      </c>
      <c r="P829" s="713">
        <v>0.95</v>
      </c>
      <c r="Q829" s="535"/>
      <c r="R829" s="714"/>
      <c r="S829" s="827" t="s">
        <v>651</v>
      </c>
      <c r="T829" s="715"/>
      <c r="U829" s="535"/>
      <c r="V829" s="535"/>
      <c r="W829" s="535"/>
      <c r="X829" s="535"/>
      <c r="Y829" s="535"/>
      <c r="Z829" s="716"/>
      <c r="AA829" s="330"/>
      <c r="AB829" s="360"/>
      <c r="AC829" s="394"/>
      <c r="AD829" s="174"/>
      <c r="AE829" s="3"/>
      <c r="AF829" s="395"/>
    </row>
    <row r="830" spans="3:32" ht="17.25" customHeight="1">
      <c r="C830" s="3"/>
      <c r="D830" s="3"/>
      <c r="E830" s="3"/>
      <c r="F830" s="411" t="s">
        <v>304</v>
      </c>
      <c r="G830" s="411" t="s">
        <v>633</v>
      </c>
      <c r="H830" s="412" t="s">
        <v>642</v>
      </c>
      <c r="I830" s="438" t="s">
        <v>1853</v>
      </c>
      <c r="J830" s="439">
        <v>45848</v>
      </c>
      <c r="K830" s="439">
        <v>45856</v>
      </c>
      <c r="L830" s="440"/>
      <c r="M830" s="441"/>
      <c r="N830" s="438"/>
      <c r="O830" s="465">
        <v>9000000</v>
      </c>
      <c r="P830" s="443">
        <v>0.88</v>
      </c>
      <c r="Q830" s="438"/>
      <c r="R830" s="444"/>
      <c r="S830" s="676">
        <v>7957400</v>
      </c>
      <c r="T830" s="446"/>
      <c r="U830" s="438"/>
      <c r="V830" s="438"/>
      <c r="W830" s="438"/>
      <c r="X830" s="438"/>
      <c r="Y830" s="438"/>
      <c r="Z830" s="447">
        <v>1.0046999999999999</v>
      </c>
      <c r="AA830" s="541"/>
      <c r="AB830" s="542"/>
      <c r="AC830" s="628">
        <v>7948970</v>
      </c>
      <c r="AD830" s="630">
        <f>S830-AC830</f>
        <v>8430</v>
      </c>
      <c r="AE830" s="3"/>
      <c r="AF830" s="395"/>
    </row>
    <row r="831" spans="3:32" ht="17.25" customHeight="1">
      <c r="C831" s="3"/>
      <c r="D831" s="3"/>
      <c r="E831" s="3"/>
      <c r="F831" s="411" t="s">
        <v>304</v>
      </c>
      <c r="G831" s="411" t="s">
        <v>633</v>
      </c>
      <c r="H831" s="412" t="s">
        <v>642</v>
      </c>
      <c r="I831" s="438" t="s">
        <v>1860</v>
      </c>
      <c r="J831" s="439">
        <v>45848</v>
      </c>
      <c r="K831" s="439">
        <v>45856</v>
      </c>
      <c r="L831" s="440"/>
      <c r="M831" s="441"/>
      <c r="N831" s="438"/>
      <c r="O831" s="465">
        <v>18200000</v>
      </c>
      <c r="P831" s="443">
        <v>0.88</v>
      </c>
      <c r="Q831" s="438"/>
      <c r="R831" s="444"/>
      <c r="S831" s="676">
        <v>16066600.000000002</v>
      </c>
      <c r="T831" s="446"/>
      <c r="U831" s="438"/>
      <c r="V831" s="438"/>
      <c r="W831" s="438"/>
      <c r="X831" s="438"/>
      <c r="Y831" s="438"/>
      <c r="Z831" s="447">
        <v>1.0032000000000001</v>
      </c>
      <c r="AA831" s="541"/>
      <c r="AB831" s="542"/>
      <c r="AC831" s="628">
        <v>16040780</v>
      </c>
      <c r="AD831" s="630">
        <f>S831-AC831</f>
        <v>25820.000000001863</v>
      </c>
      <c r="AE831" s="3"/>
      <c r="AF831" s="395"/>
    </row>
    <row r="832" spans="3:32" ht="17.25" customHeight="1">
      <c r="C832" s="3"/>
      <c r="D832" s="3"/>
      <c r="E832" s="3"/>
      <c r="F832" s="399" t="s">
        <v>304</v>
      </c>
      <c r="G832" s="399" t="s">
        <v>633</v>
      </c>
      <c r="H832" s="400" t="s">
        <v>642</v>
      </c>
      <c r="I832" s="401" t="s">
        <v>1856</v>
      </c>
      <c r="J832" s="402">
        <v>45848</v>
      </c>
      <c r="K832" s="402">
        <v>45856</v>
      </c>
      <c r="L832" s="403"/>
      <c r="M832" s="404"/>
      <c r="N832" s="401"/>
      <c r="O832" s="693">
        <v>17600000</v>
      </c>
      <c r="P832" s="406">
        <v>0.88</v>
      </c>
      <c r="Q832" s="401"/>
      <c r="R832" s="407"/>
      <c r="S832" s="694">
        <v>15540800.000000002</v>
      </c>
      <c r="T832" s="409"/>
      <c r="U832" s="401"/>
      <c r="V832" s="401"/>
      <c r="W832" s="401"/>
      <c r="X832" s="401"/>
      <c r="Y832" s="401"/>
      <c r="Z832" s="410">
        <v>1.0034000000000001</v>
      </c>
      <c r="AA832" s="330"/>
      <c r="AB832" s="360"/>
      <c r="AC832" s="394"/>
      <c r="AD832" s="174"/>
      <c r="AE832" s="3"/>
      <c r="AF832" s="395"/>
    </row>
    <row r="833" spans="2:32" ht="17.25" customHeight="1">
      <c r="C833" s="3"/>
      <c r="D833" s="3"/>
      <c r="E833" s="3"/>
      <c r="F833" s="171" t="s">
        <v>304</v>
      </c>
      <c r="G833" s="171" t="s">
        <v>121</v>
      </c>
      <c r="H833" s="180" t="s">
        <v>1481</v>
      </c>
      <c r="I833" s="3" t="s">
        <v>1854</v>
      </c>
      <c r="J833" s="182">
        <v>45852</v>
      </c>
      <c r="K833" s="182">
        <v>45856</v>
      </c>
      <c r="L833" s="183"/>
      <c r="M833" s="172"/>
      <c r="N833" s="3"/>
      <c r="O833" s="389">
        <v>102820000</v>
      </c>
      <c r="P833" s="170">
        <v>0.87744999999999995</v>
      </c>
      <c r="Q833" s="3"/>
      <c r="R833" s="331"/>
      <c r="S833" s="393">
        <v>90320500</v>
      </c>
      <c r="T833" s="332"/>
      <c r="U833" s="3"/>
      <c r="V833" s="3"/>
      <c r="W833" s="3"/>
      <c r="X833" s="3"/>
      <c r="Y833" s="3"/>
      <c r="Z833" s="186">
        <v>1.00112</v>
      </c>
      <c r="AA833" s="330"/>
      <c r="AB833" s="360"/>
      <c r="AC833" s="394"/>
      <c r="AD833" s="174"/>
      <c r="AE833" s="3"/>
      <c r="AF833" s="395"/>
    </row>
    <row r="834" spans="2:32" ht="17.25" customHeight="1">
      <c r="C834" s="3"/>
      <c r="D834" s="3"/>
      <c r="E834" s="3"/>
      <c r="F834" s="171" t="s">
        <v>304</v>
      </c>
      <c r="G834" s="171" t="s">
        <v>121</v>
      </c>
      <c r="H834" s="180" t="s">
        <v>1481</v>
      </c>
      <c r="I834" s="3" t="s">
        <v>1857</v>
      </c>
      <c r="J834" s="182">
        <v>45852</v>
      </c>
      <c r="K834" s="182">
        <v>45856</v>
      </c>
      <c r="L834" s="183"/>
      <c r="M834" s="172"/>
      <c r="N834" s="3"/>
      <c r="O834" s="389">
        <v>29596840</v>
      </c>
      <c r="P834" s="170">
        <v>0.87744999999999995</v>
      </c>
      <c r="Q834" s="3"/>
      <c r="R834" s="331"/>
      <c r="S834" s="393">
        <v>25999100</v>
      </c>
      <c r="T834" s="332"/>
      <c r="U834" s="3"/>
      <c r="V834" s="3"/>
      <c r="W834" s="3"/>
      <c r="X834" s="3"/>
      <c r="Y834" s="3"/>
      <c r="Z834" s="186">
        <v>1.0011300000000001</v>
      </c>
      <c r="AA834" s="330"/>
      <c r="AB834" s="360"/>
      <c r="AC834" s="394"/>
      <c r="AD834" s="174"/>
      <c r="AE834" s="3"/>
      <c r="AF834" s="395"/>
    </row>
    <row r="835" spans="2:32" ht="17.25" customHeight="1">
      <c r="C835" s="3"/>
      <c r="D835" s="3"/>
      <c r="E835" s="3"/>
      <c r="F835" s="411" t="s">
        <v>632</v>
      </c>
      <c r="G835" s="411" t="s">
        <v>633</v>
      </c>
      <c r="H835" s="412" t="s">
        <v>770</v>
      </c>
      <c r="I835" s="438" t="s">
        <v>1858</v>
      </c>
      <c r="J835" s="439">
        <v>45852</v>
      </c>
      <c r="K835" s="439">
        <v>45854</v>
      </c>
      <c r="L835" s="440"/>
      <c r="M835" s="441"/>
      <c r="N835" s="438"/>
      <c r="O835" s="465">
        <v>88993861</v>
      </c>
      <c r="P835" s="443">
        <v>0.88</v>
      </c>
      <c r="Q835" s="438"/>
      <c r="R835" s="444"/>
      <c r="S835" s="676">
        <v>78557400</v>
      </c>
      <c r="T835" s="446"/>
      <c r="U835" s="438"/>
      <c r="V835" s="438"/>
      <c r="W835" s="438"/>
      <c r="X835" s="438"/>
      <c r="Y835" s="438"/>
      <c r="Z835" s="447">
        <v>1.0031000000000001</v>
      </c>
      <c r="AA835" s="541"/>
      <c r="AB835" s="542"/>
      <c r="AC835" s="628">
        <v>76838650</v>
      </c>
      <c r="AD835" s="630">
        <f>S835-AC835</f>
        <v>1718750</v>
      </c>
      <c r="AE835" s="3"/>
      <c r="AF835" s="395"/>
    </row>
    <row r="836" spans="2:32" ht="17.25" customHeight="1">
      <c r="C836" s="3"/>
      <c r="D836" s="3"/>
      <c r="E836" s="3"/>
      <c r="F836" s="171" t="s">
        <v>304</v>
      </c>
      <c r="G836" s="171" t="s">
        <v>121</v>
      </c>
      <c r="H836" s="180" t="s">
        <v>1481</v>
      </c>
      <c r="I836" s="3" t="s">
        <v>1859</v>
      </c>
      <c r="J836" s="182">
        <v>45852</v>
      </c>
      <c r="K836" s="182">
        <v>45859</v>
      </c>
      <c r="L836" s="183"/>
      <c r="M836" s="172"/>
      <c r="N836" s="3"/>
      <c r="O836" s="389">
        <v>3300000</v>
      </c>
      <c r="P836" s="170">
        <v>0.87744999999999995</v>
      </c>
      <c r="Q836" s="3"/>
      <c r="R836" s="331"/>
      <c r="S836" s="393">
        <v>2898900</v>
      </c>
      <c r="T836" s="332"/>
      <c r="U836" s="3"/>
      <c r="V836" s="3"/>
      <c r="W836" s="3"/>
      <c r="X836" s="3"/>
      <c r="Y836" s="3"/>
      <c r="Z836" s="186">
        <v>1.0011399999999999</v>
      </c>
      <c r="AA836" s="330"/>
      <c r="AB836" s="360"/>
      <c r="AC836" s="394"/>
      <c r="AD836" s="174"/>
      <c r="AE836" s="3"/>
      <c r="AF836" s="395"/>
    </row>
    <row r="837" spans="2:32" ht="17.25" customHeight="1">
      <c r="C837" s="3"/>
      <c r="D837" s="3"/>
      <c r="E837" s="3"/>
      <c r="F837" s="399" t="s">
        <v>632</v>
      </c>
      <c r="G837" s="399" t="s">
        <v>121</v>
      </c>
      <c r="H837" s="400" t="s">
        <v>694</v>
      </c>
      <c r="I837" s="401" t="s">
        <v>1861</v>
      </c>
      <c r="J837" s="402">
        <v>45848</v>
      </c>
      <c r="K837" s="402">
        <v>45859</v>
      </c>
      <c r="L837" s="403"/>
      <c r="M837" s="404"/>
      <c r="N837" s="401"/>
      <c r="O837" s="693">
        <v>256575000</v>
      </c>
      <c r="P837" s="406">
        <v>0.88</v>
      </c>
      <c r="Q837" s="401"/>
      <c r="R837" s="407"/>
      <c r="S837" s="694">
        <f>CEILING(Z837*P837*O837,100)</f>
        <v>226038900</v>
      </c>
      <c r="T837" s="409"/>
      <c r="U837" s="401"/>
      <c r="V837" s="401"/>
      <c r="W837" s="401"/>
      <c r="X837" s="401"/>
      <c r="Y837" s="401"/>
      <c r="Z837" s="410">
        <v>1.00112</v>
      </c>
      <c r="AA837" s="330"/>
      <c r="AB837" s="360"/>
      <c r="AC837" s="394"/>
      <c r="AD837" s="174"/>
      <c r="AE837" s="3"/>
      <c r="AF837" s="395"/>
    </row>
    <row r="838" spans="2:32" ht="17.25" customHeight="1">
      <c r="C838" s="3"/>
      <c r="D838" s="3"/>
      <c r="E838" s="3"/>
      <c r="F838" s="171" t="s">
        <v>632</v>
      </c>
      <c r="G838" s="171" t="s">
        <v>633</v>
      </c>
      <c r="H838" s="180" t="s">
        <v>636</v>
      </c>
      <c r="I838" s="3" t="s">
        <v>1862</v>
      </c>
      <c r="J838" s="182">
        <v>45853</v>
      </c>
      <c r="K838" s="182">
        <v>45860</v>
      </c>
      <c r="L838" s="183"/>
      <c r="M838" s="172"/>
      <c r="N838" s="3"/>
      <c r="O838" s="389">
        <v>54500000</v>
      </c>
      <c r="P838" s="170">
        <v>0.88</v>
      </c>
      <c r="Q838" s="3"/>
      <c r="R838" s="331"/>
      <c r="S838" s="393">
        <f>CEILING(Z838*P838*O838,100)</f>
        <v>48112600</v>
      </c>
      <c r="T838" s="332"/>
      <c r="U838" s="3"/>
      <c r="V838" s="3"/>
      <c r="W838" s="3"/>
      <c r="X838" s="3"/>
      <c r="Y838" s="3"/>
      <c r="Z838" s="186">
        <v>1.00318</v>
      </c>
      <c r="AA838" s="330"/>
      <c r="AB838" s="360"/>
      <c r="AC838" s="394"/>
      <c r="AD838" s="174"/>
      <c r="AE838" s="3"/>
      <c r="AF838" s="395"/>
    </row>
    <row r="839" spans="2:32" ht="17.25" customHeight="1">
      <c r="C839" s="3"/>
      <c r="D839" s="3"/>
      <c r="E839" s="3"/>
      <c r="F839" s="545" t="s">
        <v>761</v>
      </c>
      <c r="G839" s="545" t="s">
        <v>633</v>
      </c>
      <c r="H839" s="546" t="s">
        <v>1863</v>
      </c>
      <c r="I839" s="784" t="s">
        <v>1864</v>
      </c>
      <c r="J839" s="182">
        <v>45847</v>
      </c>
      <c r="K839" s="182">
        <v>45855</v>
      </c>
      <c r="L839" s="183"/>
      <c r="M839" s="172"/>
      <c r="N839" s="3"/>
      <c r="O839" s="389">
        <v>75330000</v>
      </c>
      <c r="P839" s="170">
        <v>0.87744999999999995</v>
      </c>
      <c r="Q839" s="3"/>
      <c r="R839" s="331"/>
      <c r="S839" s="393">
        <v>65799300</v>
      </c>
      <c r="T839" s="332"/>
      <c r="U839" s="3"/>
      <c r="V839" s="3"/>
      <c r="W839" s="3"/>
      <c r="X839" s="3"/>
      <c r="Y839" s="3"/>
      <c r="Z839" s="186">
        <v>0.995475</v>
      </c>
      <c r="AA839" s="330"/>
      <c r="AB839" s="360"/>
      <c r="AC839" s="194"/>
      <c r="AD839" s="174"/>
      <c r="AE839" s="3"/>
    </row>
    <row r="840" spans="2:32" ht="17.25" customHeight="1">
      <c r="C840" s="3"/>
      <c r="D840" s="3"/>
      <c r="E840" s="428" t="s">
        <v>1877</v>
      </c>
      <c r="F840" s="426" t="s">
        <v>1865</v>
      </c>
      <c r="G840" s="426" t="s">
        <v>633</v>
      </c>
      <c r="H840" s="427" t="s">
        <v>1866</v>
      </c>
      <c r="I840" s="428" t="s">
        <v>1867</v>
      </c>
      <c r="J840" s="429">
        <v>45861</v>
      </c>
      <c r="K840" s="429">
        <v>45862</v>
      </c>
      <c r="L840" s="430"/>
      <c r="M840" s="431"/>
      <c r="N840" s="428"/>
      <c r="O840" s="828">
        <v>68479400</v>
      </c>
      <c r="P840" s="432">
        <v>0.86995</v>
      </c>
      <c r="Q840" s="428"/>
      <c r="R840" s="433"/>
      <c r="S840" s="829">
        <v>59984800</v>
      </c>
      <c r="T840" s="435"/>
      <c r="U840" s="428"/>
      <c r="V840" s="428"/>
      <c r="W840" s="428"/>
      <c r="X840" s="428"/>
      <c r="Y840" s="428"/>
      <c r="Z840" s="436">
        <v>1.0068999999999999</v>
      </c>
      <c r="AA840" s="330"/>
      <c r="AB840" s="360"/>
      <c r="AC840" s="194"/>
      <c r="AD840" s="174"/>
      <c r="AE840" s="3"/>
    </row>
    <row r="841" spans="2:32" ht="17.25" customHeight="1">
      <c r="C841" s="3"/>
      <c r="D841" s="3"/>
      <c r="E841" s="428" t="s">
        <v>1877</v>
      </c>
      <c r="F841" s="426" t="s">
        <v>1868</v>
      </c>
      <c r="G841" s="426" t="s">
        <v>1869</v>
      </c>
      <c r="H841" s="427" t="s">
        <v>1866</v>
      </c>
      <c r="I841" s="428" t="s">
        <v>1867</v>
      </c>
      <c r="J841" s="429">
        <v>45861</v>
      </c>
      <c r="K841" s="429">
        <v>45862</v>
      </c>
      <c r="L841" s="430"/>
      <c r="M841" s="431"/>
      <c r="N841" s="428"/>
      <c r="O841" s="828">
        <v>68479400</v>
      </c>
      <c r="P841" s="432">
        <v>0.86995</v>
      </c>
      <c r="Q841" s="428"/>
      <c r="R841" s="433"/>
      <c r="S841" s="829">
        <v>60169400</v>
      </c>
      <c r="T841" s="435"/>
      <c r="U841" s="428"/>
      <c r="V841" s="428"/>
      <c r="W841" s="428"/>
      <c r="X841" s="428"/>
      <c r="Y841" s="428"/>
      <c r="Z841" s="436">
        <v>1.01</v>
      </c>
      <c r="AA841" s="330"/>
      <c r="AB841" s="360"/>
      <c r="AC841" s="194"/>
      <c r="AD841" s="174"/>
      <c r="AE841" s="3"/>
    </row>
    <row r="842" spans="2:32" ht="17.25" customHeight="1">
      <c r="C842" s="3"/>
      <c r="D842" s="3"/>
      <c r="E842" s="413" t="s">
        <v>1872</v>
      </c>
      <c r="F842" s="171" t="s">
        <v>761</v>
      </c>
      <c r="G842" s="171" t="s">
        <v>633</v>
      </c>
      <c r="H842" s="180" t="s">
        <v>1871</v>
      </c>
      <c r="I842" s="3" t="s">
        <v>1870</v>
      </c>
      <c r="J842" s="182">
        <v>45852</v>
      </c>
      <c r="K842" s="182">
        <v>45861</v>
      </c>
      <c r="L842" s="183"/>
      <c r="M842" s="172"/>
      <c r="N842" s="3"/>
      <c r="O842" s="389">
        <v>1087000</v>
      </c>
      <c r="P842" s="170"/>
      <c r="Q842" s="3"/>
      <c r="R842" s="331"/>
      <c r="S842" s="704"/>
      <c r="T842" s="332"/>
      <c r="U842" s="3"/>
      <c r="V842" s="3"/>
      <c r="W842" s="3"/>
      <c r="X842" s="3"/>
      <c r="Y842" s="3"/>
      <c r="Z842" s="186"/>
      <c r="AA842" s="330"/>
      <c r="AB842" s="360"/>
      <c r="AC842" s="394"/>
      <c r="AD842" s="174"/>
      <c r="AE842" s="3"/>
      <c r="AF842" s="395"/>
    </row>
    <row r="843" spans="2:32" ht="17.25" customHeight="1">
      <c r="C843" s="3"/>
      <c r="D843" s="3"/>
      <c r="E843" s="3"/>
      <c r="F843" s="399" t="s">
        <v>761</v>
      </c>
      <c r="G843" s="399" t="s">
        <v>1869</v>
      </c>
      <c r="H843" s="400" t="s">
        <v>1873</v>
      </c>
      <c r="I843" s="401" t="s">
        <v>1874</v>
      </c>
      <c r="J843" s="402">
        <v>45852</v>
      </c>
      <c r="K843" s="402">
        <v>45856</v>
      </c>
      <c r="L843" s="403"/>
      <c r="M843" s="404"/>
      <c r="N843" s="401"/>
      <c r="O843" s="405">
        <v>45830000</v>
      </c>
      <c r="P843" s="406">
        <v>0.88</v>
      </c>
      <c r="Q843" s="401"/>
      <c r="R843" s="407"/>
      <c r="S843" s="454">
        <v>40377600</v>
      </c>
      <c r="T843" s="409"/>
      <c r="U843" s="401"/>
      <c r="V843" s="401"/>
      <c r="W843" s="401"/>
      <c r="X843" s="401"/>
      <c r="Y843" s="401"/>
      <c r="Z843" s="410">
        <v>1.0011699999999999</v>
      </c>
      <c r="AA843" s="330"/>
      <c r="AB843" s="360"/>
      <c r="AC843" s="394"/>
      <c r="AD843" s="174"/>
      <c r="AE843" s="3"/>
      <c r="AF843" s="395"/>
    </row>
    <row r="844" spans="2:32" ht="17.25" customHeight="1">
      <c r="C844" s="3"/>
      <c r="D844" s="3"/>
      <c r="E844" s="3"/>
      <c r="F844" s="171" t="s">
        <v>761</v>
      </c>
      <c r="G844" s="171" t="s">
        <v>633</v>
      </c>
      <c r="H844" s="180" t="s">
        <v>1875</v>
      </c>
      <c r="I844" s="3" t="s">
        <v>1876</v>
      </c>
      <c r="J844" s="182">
        <v>45860</v>
      </c>
      <c r="K844" s="182">
        <v>45862</v>
      </c>
      <c r="L844" s="183"/>
      <c r="M844" s="172"/>
      <c r="N844" s="3"/>
      <c r="O844" s="396">
        <v>19910000</v>
      </c>
      <c r="P844" s="170">
        <v>0.87744999999999995</v>
      </c>
      <c r="Q844" s="3"/>
      <c r="R844" s="331"/>
      <c r="S844" s="595">
        <v>17512000</v>
      </c>
      <c r="T844" s="332"/>
      <c r="U844" s="3"/>
      <c r="V844" s="3"/>
      <c r="W844" s="3"/>
      <c r="X844" s="3"/>
      <c r="Y844" s="3"/>
      <c r="Z844" s="186">
        <v>1.0024</v>
      </c>
      <c r="AA844" s="330"/>
      <c r="AB844" s="360"/>
      <c r="AC844" s="194"/>
      <c r="AD844" s="174"/>
      <c r="AE844" s="3"/>
    </row>
    <row r="845" spans="2:32" ht="17.25" customHeight="1">
      <c r="C845" s="3"/>
      <c r="D845" s="3"/>
      <c r="E845" s="3"/>
      <c r="F845" s="171" t="s">
        <v>661</v>
      </c>
      <c r="G845" s="171" t="s">
        <v>633</v>
      </c>
      <c r="H845" s="180" t="s">
        <v>662</v>
      </c>
      <c r="I845" s="3" t="s">
        <v>1878</v>
      </c>
      <c r="J845" s="182">
        <v>45853</v>
      </c>
      <c r="K845" s="182">
        <v>45859</v>
      </c>
      <c r="L845" s="183"/>
      <c r="M845" s="172"/>
      <c r="N845" s="3"/>
      <c r="O845" s="389">
        <v>16000000</v>
      </c>
      <c r="P845" s="170">
        <v>0.88</v>
      </c>
      <c r="Q845" s="3"/>
      <c r="R845" s="331"/>
      <c r="S845" s="393">
        <f>CEILING(Z845*P845*O845,100)</f>
        <v>14126400</v>
      </c>
      <c r="T845" s="332"/>
      <c r="U845" s="3"/>
      <c r="V845" s="3"/>
      <c r="W845" s="3"/>
      <c r="X845" s="3"/>
      <c r="Y845" s="3"/>
      <c r="Z845" s="186">
        <v>1.00329</v>
      </c>
      <c r="AA845" s="330"/>
      <c r="AB845" s="360"/>
      <c r="AC845" s="394"/>
      <c r="AD845" s="174"/>
      <c r="AE845" s="3"/>
      <c r="AF845" s="395"/>
    </row>
    <row r="846" spans="2:32" ht="17.25" customHeight="1">
      <c r="C846" s="3"/>
      <c r="D846" s="3"/>
      <c r="E846" s="3"/>
      <c r="F846" s="171" t="s">
        <v>761</v>
      </c>
      <c r="G846" s="171" t="s">
        <v>633</v>
      </c>
      <c r="H846" s="180" t="s">
        <v>650</v>
      </c>
      <c r="I846" s="3" t="s">
        <v>1879</v>
      </c>
      <c r="J846" s="182">
        <v>45855</v>
      </c>
      <c r="K846" s="182">
        <v>45862</v>
      </c>
      <c r="L846" s="183"/>
      <c r="M846" s="172"/>
      <c r="N846" s="3"/>
      <c r="O846" s="389">
        <v>301126800</v>
      </c>
      <c r="P846" s="170">
        <v>0.9</v>
      </c>
      <c r="Q846" s="3"/>
      <c r="R846" s="331"/>
      <c r="S846" s="393">
        <f>CEILING(Z846*P846*O846,100)</f>
        <v>271041300</v>
      </c>
      <c r="T846" s="332"/>
      <c r="U846" s="3"/>
      <c r="V846" s="3"/>
      <c r="W846" s="3"/>
      <c r="X846" s="3"/>
      <c r="Y846" s="3"/>
      <c r="Z846" s="186">
        <v>1.0001</v>
      </c>
      <c r="AA846" s="330"/>
      <c r="AB846" s="360"/>
      <c r="AC846" s="394"/>
      <c r="AD846" s="174"/>
      <c r="AE846" s="3"/>
      <c r="AF846" s="395"/>
    </row>
    <row r="847" spans="2:32" ht="17.25" customHeight="1">
      <c r="B847" s="823" t="s">
        <v>1837</v>
      </c>
      <c r="C847" s="3"/>
      <c r="D847" s="3"/>
      <c r="E847" s="3"/>
      <c r="F847" s="524" t="s">
        <v>1882</v>
      </c>
      <c r="G847" s="524" t="s">
        <v>633</v>
      </c>
      <c r="H847" s="525" t="s">
        <v>1880</v>
      </c>
      <c r="I847" s="523" t="s">
        <v>1881</v>
      </c>
      <c r="J847" s="526"/>
      <c r="K847" s="526">
        <v>45860</v>
      </c>
      <c r="L847" s="527"/>
      <c r="M847" s="528"/>
      <c r="N847" s="523"/>
      <c r="O847" s="529">
        <v>299762000</v>
      </c>
      <c r="P847" s="530">
        <v>0.86745000000000005</v>
      </c>
      <c r="Q847" s="523"/>
      <c r="R847" s="531"/>
      <c r="S847" s="359"/>
      <c r="T847" s="332"/>
      <c r="U847" s="3"/>
      <c r="V847" s="3"/>
      <c r="W847" s="3"/>
      <c r="X847" s="3"/>
      <c r="Y847" s="3"/>
      <c r="Z847" s="186"/>
      <c r="AA847" s="330"/>
      <c r="AB847" s="360"/>
      <c r="AC847" s="194"/>
      <c r="AD847" s="174"/>
      <c r="AE847" s="3"/>
    </row>
    <row r="848" spans="2:32" ht="17.25" customHeight="1">
      <c r="B848" s="823" t="s">
        <v>1837</v>
      </c>
      <c r="C848" s="3"/>
      <c r="D848" s="3"/>
      <c r="E848" s="3"/>
      <c r="F848" s="524" t="s">
        <v>1882</v>
      </c>
      <c r="G848" s="524" t="s">
        <v>121</v>
      </c>
      <c r="H848" s="525" t="s">
        <v>1880</v>
      </c>
      <c r="I848" s="523" t="s">
        <v>1881</v>
      </c>
      <c r="J848" s="526"/>
      <c r="K848" s="526">
        <v>45860</v>
      </c>
      <c r="L848" s="527"/>
      <c r="M848" s="528"/>
      <c r="N848" s="523"/>
      <c r="O848" s="529">
        <v>299762000</v>
      </c>
      <c r="P848" s="530">
        <v>0.86745000000000005</v>
      </c>
      <c r="Q848" s="523"/>
      <c r="R848" s="531"/>
      <c r="S848" s="359"/>
      <c r="T848" s="332"/>
      <c r="U848" s="3"/>
      <c r="V848" s="3"/>
      <c r="W848" s="3"/>
      <c r="X848" s="3"/>
      <c r="Y848" s="3"/>
      <c r="Z848" s="186"/>
      <c r="AA848" s="330"/>
      <c r="AB848" s="360"/>
      <c r="AC848" s="194"/>
      <c r="AD848" s="174"/>
      <c r="AE848" s="3"/>
    </row>
    <row r="849" spans="2:32" ht="17.25" customHeight="1">
      <c r="B849" s="830" t="s">
        <v>1837</v>
      </c>
      <c r="C849" s="831" t="s">
        <v>1883</v>
      </c>
      <c r="D849" s="832"/>
      <c r="E849" s="832"/>
      <c r="F849" s="833" t="s">
        <v>918</v>
      </c>
      <c r="G849" s="833" t="s">
        <v>633</v>
      </c>
      <c r="H849" s="834" t="s">
        <v>1884</v>
      </c>
      <c r="I849" s="832" t="s">
        <v>1885</v>
      </c>
      <c r="J849" s="835"/>
      <c r="K849" s="835">
        <v>45869</v>
      </c>
      <c r="L849" s="836"/>
      <c r="M849" s="837"/>
      <c r="N849" s="832"/>
      <c r="O849" s="838">
        <v>494982000</v>
      </c>
      <c r="P849" s="839">
        <v>0.86745000000000005</v>
      </c>
      <c r="Q849" s="832"/>
      <c r="R849" s="331"/>
      <c r="S849" s="359"/>
      <c r="T849" s="332"/>
      <c r="U849" s="3"/>
      <c r="V849" s="3"/>
      <c r="W849" s="3"/>
      <c r="X849" s="3"/>
      <c r="Y849" s="3"/>
      <c r="Z849" s="186"/>
      <c r="AA849" s="330"/>
      <c r="AB849" s="360"/>
      <c r="AC849" s="194"/>
      <c r="AD849" s="174"/>
      <c r="AE849" s="3"/>
    </row>
    <row r="850" spans="2:32" ht="17.25" customHeight="1">
      <c r="B850" s="830" t="s">
        <v>1837</v>
      </c>
      <c r="C850" s="831" t="s">
        <v>1883</v>
      </c>
      <c r="D850" s="832"/>
      <c r="E850" s="832"/>
      <c r="F850" s="833" t="s">
        <v>918</v>
      </c>
      <c r="G850" s="833" t="s">
        <v>121</v>
      </c>
      <c r="H850" s="834" t="s">
        <v>1884</v>
      </c>
      <c r="I850" s="832" t="s">
        <v>1885</v>
      </c>
      <c r="J850" s="835"/>
      <c r="K850" s="835">
        <v>45869</v>
      </c>
      <c r="L850" s="836"/>
      <c r="M850" s="837"/>
      <c r="N850" s="832"/>
      <c r="O850" s="838">
        <v>494982000</v>
      </c>
      <c r="P850" s="839">
        <v>0.86745000000000005</v>
      </c>
      <c r="Q850" s="832"/>
      <c r="R850" s="331"/>
      <c r="S850" s="359"/>
      <c r="T850" s="332"/>
      <c r="U850" s="3"/>
      <c r="V850" s="3"/>
      <c r="W850" s="3"/>
      <c r="X850" s="3"/>
      <c r="Y850" s="3"/>
      <c r="Z850" s="186"/>
      <c r="AA850" s="330"/>
      <c r="AB850" s="360"/>
      <c r="AC850" s="194"/>
      <c r="AD850" s="174"/>
      <c r="AE850" s="3"/>
    </row>
    <row r="851" spans="2:32" ht="17.25" customHeight="1">
      <c r="C851" s="3"/>
      <c r="D851" s="3"/>
      <c r="E851" s="3"/>
      <c r="F851" s="411" t="s">
        <v>304</v>
      </c>
      <c r="G851" s="411" t="s">
        <v>633</v>
      </c>
      <c r="H851" s="412" t="s">
        <v>642</v>
      </c>
      <c r="I851" s="438" t="s">
        <v>1886</v>
      </c>
      <c r="J851" s="439">
        <v>45854</v>
      </c>
      <c r="K851" s="439">
        <v>45862</v>
      </c>
      <c r="L851" s="440"/>
      <c r="M851" s="441"/>
      <c r="N851" s="438"/>
      <c r="O851" s="465">
        <v>9900000</v>
      </c>
      <c r="P851" s="443">
        <v>0.88</v>
      </c>
      <c r="Q851" s="438"/>
      <c r="R851" s="444"/>
      <c r="S851" s="676">
        <v>8745770</v>
      </c>
      <c r="T851" s="446"/>
      <c r="U851" s="438"/>
      <c r="V851" s="438"/>
      <c r="W851" s="438"/>
      <c r="X851" s="438"/>
      <c r="Y851" s="438"/>
      <c r="Z851" s="447">
        <v>1.00387</v>
      </c>
      <c r="AA851" s="541"/>
      <c r="AB851" s="542"/>
      <c r="AC851" s="628">
        <v>8750424</v>
      </c>
      <c r="AD851" s="630">
        <f>S851-AC851</f>
        <v>-4654</v>
      </c>
      <c r="AE851" s="3"/>
      <c r="AF851" s="395"/>
    </row>
    <row r="852" spans="2:32" ht="17.25" customHeight="1">
      <c r="C852" s="3"/>
      <c r="D852" s="3"/>
      <c r="E852" s="3"/>
      <c r="F852" s="842" t="s">
        <v>304</v>
      </c>
      <c r="G852" s="842" t="s">
        <v>633</v>
      </c>
      <c r="H852" s="843" t="s">
        <v>642</v>
      </c>
      <c r="I852" s="844" t="s">
        <v>1887</v>
      </c>
      <c r="J852" s="845">
        <v>45854</v>
      </c>
      <c r="K852" s="845">
        <v>45862</v>
      </c>
      <c r="L852" s="846"/>
      <c r="M852" s="847"/>
      <c r="N852" s="844"/>
      <c r="O852" s="848">
        <v>14080000</v>
      </c>
      <c r="P852" s="849">
        <v>0.88</v>
      </c>
      <c r="Q852" s="844"/>
      <c r="R852" s="850"/>
      <c r="S852" s="851">
        <v>12432200.000000002</v>
      </c>
      <c r="T852" s="852"/>
      <c r="U852" s="844"/>
      <c r="V852" s="844"/>
      <c r="W852" s="844"/>
      <c r="X852" s="844"/>
      <c r="Y852" s="844"/>
      <c r="Z852" s="853">
        <v>1.0034099999999999</v>
      </c>
      <c r="AA852" s="854"/>
      <c r="AB852" s="855"/>
      <c r="AC852" s="856">
        <v>12424122</v>
      </c>
      <c r="AD852" s="857">
        <f>S852-AC852</f>
        <v>8078.0000000018626</v>
      </c>
      <c r="AE852" s="3"/>
      <c r="AF852" s="395"/>
    </row>
    <row r="853" spans="2:32" ht="17.25" customHeight="1">
      <c r="C853" s="3"/>
      <c r="D853" s="3"/>
      <c r="E853" s="3"/>
      <c r="F853" s="411" t="s">
        <v>304</v>
      </c>
      <c r="G853" s="411" t="s">
        <v>633</v>
      </c>
      <c r="H853" s="412" t="s">
        <v>642</v>
      </c>
      <c r="I853" s="438" t="s">
        <v>1888</v>
      </c>
      <c r="J853" s="439">
        <v>45854</v>
      </c>
      <c r="K853" s="439">
        <v>45862</v>
      </c>
      <c r="L853" s="440"/>
      <c r="M853" s="441"/>
      <c r="N853" s="438"/>
      <c r="O853" s="465">
        <v>11880000</v>
      </c>
      <c r="P853" s="443">
        <v>0.88</v>
      </c>
      <c r="Q853" s="438"/>
      <c r="R853" s="444"/>
      <c r="S853" s="676">
        <v>10489600</v>
      </c>
      <c r="T853" s="446"/>
      <c r="U853" s="438"/>
      <c r="V853" s="438"/>
      <c r="W853" s="438"/>
      <c r="X853" s="438"/>
      <c r="Y853" s="438"/>
      <c r="Z853" s="447">
        <v>1.0034099999999999</v>
      </c>
      <c r="AA853" s="541"/>
      <c r="AB853" s="542"/>
      <c r="AC853" s="628">
        <v>10485961</v>
      </c>
      <c r="AD853" s="630">
        <f>S853-AC853</f>
        <v>3639</v>
      </c>
      <c r="AE853" s="3"/>
      <c r="AF853" s="395"/>
    </row>
    <row r="854" spans="2:32" ht="17.25" customHeight="1">
      <c r="C854" s="3"/>
      <c r="D854" s="3"/>
      <c r="E854" s="3"/>
      <c r="F854" s="171" t="s">
        <v>1889</v>
      </c>
      <c r="G854" s="171" t="s">
        <v>1890</v>
      </c>
      <c r="H854" s="180" t="s">
        <v>1891</v>
      </c>
      <c r="I854" s="3" t="s">
        <v>1918</v>
      </c>
      <c r="J854" s="182">
        <v>45860</v>
      </c>
      <c r="K854" s="182">
        <v>45862</v>
      </c>
      <c r="L854" s="183"/>
      <c r="M854" s="706">
        <v>115632000</v>
      </c>
      <c r="N854" s="707">
        <v>0.87749999999999995</v>
      </c>
      <c r="O854" s="396">
        <v>115632000</v>
      </c>
      <c r="P854" s="170">
        <v>0.87744999999999995</v>
      </c>
      <c r="Q854" s="840"/>
      <c r="R854" s="331"/>
      <c r="S854" s="595">
        <f t="shared" ref="S854:S857" si="98">CEILING(Z854*P854*O854,100)</f>
        <v>101694700</v>
      </c>
      <c r="T854" s="332"/>
      <c r="U854" s="3"/>
      <c r="V854" s="3"/>
      <c r="W854" s="3"/>
      <c r="X854" s="3"/>
      <c r="Y854" s="3"/>
      <c r="Z854" s="186">
        <v>1.0023</v>
      </c>
      <c r="AA854" s="330"/>
      <c r="AB854" s="360"/>
      <c r="AC854" s="394"/>
      <c r="AD854" s="174"/>
      <c r="AE854" s="3"/>
      <c r="AF854" s="395"/>
    </row>
    <row r="855" spans="2:32" ht="17.25" customHeight="1">
      <c r="C855" s="3"/>
      <c r="D855" s="3"/>
      <c r="E855" s="3"/>
      <c r="F855" s="171" t="s">
        <v>1889</v>
      </c>
      <c r="G855" s="171" t="s">
        <v>1399</v>
      </c>
      <c r="H855" s="180" t="s">
        <v>1891</v>
      </c>
      <c r="I855" s="3" t="s">
        <v>1892</v>
      </c>
      <c r="J855" s="182">
        <v>45860</v>
      </c>
      <c r="K855" s="182">
        <v>45862</v>
      </c>
      <c r="L855" s="183"/>
      <c r="M855" s="706">
        <v>115632000</v>
      </c>
      <c r="N855" s="707">
        <v>0.87749999999999995</v>
      </c>
      <c r="O855" s="396">
        <v>115632000</v>
      </c>
      <c r="P855" s="170">
        <v>0.87744999999999995</v>
      </c>
      <c r="Q855" s="840"/>
      <c r="R855" s="331"/>
      <c r="S855" s="595">
        <f t="shared" si="98"/>
        <v>101401500</v>
      </c>
      <c r="T855" s="332"/>
      <c r="U855" s="3"/>
      <c r="V855" s="3"/>
      <c r="W855" s="3"/>
      <c r="X855" s="3"/>
      <c r="Y855" s="3"/>
      <c r="Z855" s="186">
        <v>0.99941000000000002</v>
      </c>
      <c r="AA855" s="330"/>
      <c r="AB855" s="360"/>
      <c r="AC855" s="394"/>
      <c r="AD855" s="174"/>
      <c r="AE855" s="3"/>
      <c r="AF855" s="395"/>
    </row>
    <row r="856" spans="2:32" ht="17.25" customHeight="1">
      <c r="C856" s="3"/>
      <c r="D856" s="3"/>
      <c r="E856" s="3"/>
      <c r="F856" s="411" t="s">
        <v>632</v>
      </c>
      <c r="G856" s="411" t="s">
        <v>633</v>
      </c>
      <c r="H856" s="412" t="s">
        <v>733</v>
      </c>
      <c r="I856" s="438" t="s">
        <v>1975</v>
      </c>
      <c r="J856" s="439">
        <v>45856</v>
      </c>
      <c r="K856" s="439">
        <v>45862</v>
      </c>
      <c r="L856" s="440"/>
      <c r="M856" s="441"/>
      <c r="N856" s="438"/>
      <c r="O856" s="442">
        <v>67950000</v>
      </c>
      <c r="P856" s="443">
        <v>0.88</v>
      </c>
      <c r="Q856" s="438"/>
      <c r="R856" s="444"/>
      <c r="S856" s="470">
        <f>CEILING(Z856*P856*O856,100)</f>
        <v>59982600</v>
      </c>
      <c r="T856" s="446"/>
      <c r="U856" s="438"/>
      <c r="V856" s="438"/>
      <c r="W856" s="438"/>
      <c r="X856" s="438"/>
      <c r="Y856" s="438"/>
      <c r="Z856" s="447">
        <v>1.00312</v>
      </c>
      <c r="AA856" s="541"/>
      <c r="AB856" s="542"/>
      <c r="AC856" s="628">
        <v>59741822</v>
      </c>
      <c r="AD856" s="630">
        <f>S856-AC856</f>
        <v>240778</v>
      </c>
      <c r="AE856" s="3"/>
      <c r="AF856" s="395"/>
    </row>
    <row r="857" spans="2:32" ht="17.25" customHeight="1">
      <c r="C857" s="3"/>
      <c r="D857" s="3"/>
      <c r="E857" s="3"/>
      <c r="F857" s="171" t="s">
        <v>761</v>
      </c>
      <c r="G857" s="171" t="s">
        <v>633</v>
      </c>
      <c r="H857" s="180" t="s">
        <v>1893</v>
      </c>
      <c r="I857" s="3" t="s">
        <v>1894</v>
      </c>
      <c r="J857" s="182">
        <v>45863</v>
      </c>
      <c r="K857" s="182">
        <v>45867</v>
      </c>
      <c r="L857" s="183"/>
      <c r="M857" s="172"/>
      <c r="N857" s="3"/>
      <c r="O857" s="389">
        <v>104500000</v>
      </c>
      <c r="P857" s="170">
        <v>0.88</v>
      </c>
      <c r="Q857" s="3"/>
      <c r="R857" s="331"/>
      <c r="S857" s="393">
        <f t="shared" si="98"/>
        <v>92067600</v>
      </c>
      <c r="T857" s="332"/>
      <c r="U857" s="3"/>
      <c r="V857" s="3"/>
      <c r="W857" s="3"/>
      <c r="X857" s="3"/>
      <c r="Y857" s="3"/>
      <c r="Z857" s="186">
        <v>1.0011699999999999</v>
      </c>
      <c r="AA857" s="330"/>
      <c r="AB857" s="360"/>
      <c r="AC857" s="394"/>
      <c r="AD857" s="174"/>
      <c r="AE857" s="3"/>
      <c r="AF857" s="395"/>
    </row>
    <row r="858" spans="2:32" ht="17.25" customHeight="1">
      <c r="C858" s="3"/>
      <c r="D858" s="3"/>
      <c r="E858" s="3"/>
      <c r="F858" s="171" t="s">
        <v>761</v>
      </c>
      <c r="G858" s="171" t="s">
        <v>633</v>
      </c>
      <c r="H858" s="180" t="s">
        <v>1901</v>
      </c>
      <c r="I858" s="3" t="s">
        <v>1895</v>
      </c>
      <c r="J858" s="182">
        <v>45863</v>
      </c>
      <c r="K858" s="182">
        <v>45867</v>
      </c>
      <c r="L858" s="183"/>
      <c r="M858" s="172"/>
      <c r="N858" s="3"/>
      <c r="O858" s="396">
        <v>351313898</v>
      </c>
      <c r="P858" s="170">
        <v>0.86745000000000005</v>
      </c>
      <c r="Q858" s="3"/>
      <c r="R858" s="331"/>
      <c r="S858" s="393">
        <v>304959600</v>
      </c>
      <c r="T858" s="332"/>
      <c r="U858" s="3"/>
      <c r="V858" s="3"/>
      <c r="W858" s="3"/>
      <c r="X858" s="3"/>
      <c r="Y858" s="3"/>
      <c r="Z858" s="186"/>
      <c r="AA858" s="330"/>
      <c r="AB858" s="360"/>
      <c r="AC858" s="194"/>
      <c r="AD858" s="174"/>
      <c r="AE858" s="3"/>
    </row>
    <row r="859" spans="2:32" ht="17.25" customHeight="1">
      <c r="C859" s="3"/>
      <c r="D859" s="3"/>
      <c r="E859" s="3"/>
      <c r="F859" s="780" t="s">
        <v>804</v>
      </c>
      <c r="G859" s="780" t="s">
        <v>633</v>
      </c>
      <c r="H859" s="781" t="s">
        <v>1395</v>
      </c>
      <c r="I859" s="782" t="s">
        <v>1896</v>
      </c>
      <c r="J859" s="783">
        <v>45859</v>
      </c>
      <c r="K859" s="783">
        <v>45880</v>
      </c>
      <c r="L859" s="183" t="s">
        <v>1982</v>
      </c>
      <c r="M859" s="172"/>
      <c r="N859" s="3"/>
      <c r="O859" s="358"/>
      <c r="P859" s="170"/>
      <c r="Q859" s="3"/>
      <c r="R859" s="331"/>
      <c r="S859" s="359"/>
      <c r="T859" s="332"/>
      <c r="U859" s="3"/>
      <c r="V859" s="3"/>
      <c r="W859" s="3"/>
      <c r="X859" s="3"/>
      <c r="Y859" s="3"/>
      <c r="Z859" s="186"/>
      <c r="AA859" s="330"/>
      <c r="AB859" s="360"/>
      <c r="AC859" s="194"/>
      <c r="AD859" s="174"/>
      <c r="AE859" s="3"/>
    </row>
    <row r="860" spans="2:32" ht="17.25" customHeight="1">
      <c r="C860" s="3"/>
      <c r="D860" s="3"/>
      <c r="E860" s="3"/>
      <c r="F860" s="780" t="s">
        <v>804</v>
      </c>
      <c r="G860" s="780" t="s">
        <v>633</v>
      </c>
      <c r="H860" s="781" t="s">
        <v>729</v>
      </c>
      <c r="I860" s="782" t="s">
        <v>1898</v>
      </c>
      <c r="J860" s="783">
        <v>45859</v>
      </c>
      <c r="K860" s="783">
        <v>45880</v>
      </c>
      <c r="L860" s="183" t="s">
        <v>1983</v>
      </c>
      <c r="M860" s="172"/>
      <c r="N860" s="3"/>
      <c r="O860" s="358"/>
      <c r="P860" s="170"/>
      <c r="Q860" s="3"/>
      <c r="R860" s="331"/>
      <c r="S860" s="359"/>
      <c r="T860" s="332"/>
      <c r="U860" s="3"/>
      <c r="V860" s="3"/>
      <c r="W860" s="3"/>
      <c r="X860" s="3"/>
      <c r="Y860" s="3"/>
      <c r="Z860" s="186"/>
      <c r="AA860" s="330"/>
      <c r="AB860" s="360"/>
      <c r="AC860" s="194"/>
      <c r="AD860" s="174"/>
      <c r="AE860" s="3"/>
    </row>
    <row r="861" spans="2:32" ht="17.25" customHeight="1">
      <c r="C861" s="3"/>
      <c r="D861" s="3"/>
      <c r="E861" s="3"/>
      <c r="F861" s="171" t="s">
        <v>304</v>
      </c>
      <c r="G861" s="171" t="s">
        <v>633</v>
      </c>
      <c r="H861" s="180" t="s">
        <v>1038</v>
      </c>
      <c r="I861" s="3" t="s">
        <v>1897</v>
      </c>
      <c r="J861" s="182">
        <v>45859</v>
      </c>
      <c r="K861" s="182">
        <v>45861</v>
      </c>
      <c r="L861" s="183"/>
      <c r="M861" s="172"/>
      <c r="N861" s="3"/>
      <c r="O861" s="396">
        <v>6000000</v>
      </c>
      <c r="P861" s="170">
        <v>0.88</v>
      </c>
      <c r="Q861" s="3"/>
      <c r="R861" s="331"/>
      <c r="S861" s="595">
        <v>5291000</v>
      </c>
      <c r="T861" s="332"/>
      <c r="U861" s="3"/>
      <c r="V861" s="3"/>
      <c r="W861" s="3"/>
      <c r="X861" s="3"/>
      <c r="Y861" s="3"/>
      <c r="Z861" s="186">
        <v>1.0022</v>
      </c>
      <c r="AA861" s="330"/>
      <c r="AB861" s="360"/>
      <c r="AC861" s="394"/>
      <c r="AD861" s="174"/>
      <c r="AE861" s="3"/>
      <c r="AF861" s="395"/>
    </row>
    <row r="862" spans="2:32" ht="17.25" customHeight="1">
      <c r="C862" s="3"/>
      <c r="D862" s="3"/>
      <c r="E862" s="3"/>
      <c r="F862" s="411" t="s">
        <v>304</v>
      </c>
      <c r="G862" s="411" t="s">
        <v>633</v>
      </c>
      <c r="H862" s="412" t="s">
        <v>642</v>
      </c>
      <c r="I862" s="438" t="s">
        <v>1899</v>
      </c>
      <c r="J862" s="439">
        <v>45859</v>
      </c>
      <c r="K862" s="439">
        <v>45867</v>
      </c>
      <c r="L862" s="440"/>
      <c r="M862" s="441"/>
      <c r="N862" s="438"/>
      <c r="O862" s="465">
        <v>135635000</v>
      </c>
      <c r="P862" s="443">
        <v>0.88</v>
      </c>
      <c r="Q862" s="438"/>
      <c r="R862" s="444"/>
      <c r="S862" s="676">
        <v>119375300.00000001</v>
      </c>
      <c r="T862" s="446"/>
      <c r="U862" s="438"/>
      <c r="V862" s="438"/>
      <c r="W862" s="438"/>
      <c r="X862" s="438"/>
      <c r="Y862" s="438"/>
      <c r="Z862" s="447">
        <v>1.00014</v>
      </c>
      <c r="AA862" s="541"/>
      <c r="AB862" s="542"/>
      <c r="AC862" s="628">
        <v>118867720</v>
      </c>
      <c r="AD862" s="630">
        <f>S862-AC862</f>
        <v>507580.0000000149</v>
      </c>
      <c r="AE862" s="643" t="s">
        <v>2029</v>
      </c>
      <c r="AF862" s="395"/>
    </row>
    <row r="863" spans="2:32" ht="17.25" customHeight="1">
      <c r="C863" s="3"/>
      <c r="D863" s="3"/>
      <c r="E863" s="3"/>
      <c r="F863" s="171" t="s">
        <v>304</v>
      </c>
      <c r="G863" s="171" t="s">
        <v>633</v>
      </c>
      <c r="H863" s="180" t="s">
        <v>642</v>
      </c>
      <c r="I863" s="3" t="s">
        <v>1900</v>
      </c>
      <c r="J863" s="182">
        <v>45859</v>
      </c>
      <c r="K863" s="182">
        <v>45867</v>
      </c>
      <c r="L863" s="183"/>
      <c r="M863" s="172"/>
      <c r="N863" s="3"/>
      <c r="O863" s="396">
        <v>3355000</v>
      </c>
      <c r="P863" s="170">
        <v>0.88</v>
      </c>
      <c r="Q863" s="3"/>
      <c r="R863" s="331"/>
      <c r="S863" s="595">
        <f>CEILING(Z863*P863*O863,100)</f>
        <v>2972200</v>
      </c>
      <c r="T863" s="332"/>
      <c r="U863" s="3"/>
      <c r="V863" s="3"/>
      <c r="W863" s="3"/>
      <c r="X863" s="3"/>
      <c r="Y863" s="3"/>
      <c r="Z863" s="186">
        <v>1.0066999999999999</v>
      </c>
      <c r="AA863" s="330"/>
      <c r="AB863" s="360"/>
      <c r="AC863" s="394"/>
      <c r="AD863" s="174"/>
      <c r="AE863" s="3"/>
      <c r="AF863" s="395"/>
    </row>
    <row r="864" spans="2:32" ht="17.25" customHeight="1">
      <c r="C864" s="3"/>
      <c r="D864" s="3"/>
      <c r="E864" s="3"/>
      <c r="F864" s="171" t="s">
        <v>661</v>
      </c>
      <c r="G864" s="171" t="s">
        <v>633</v>
      </c>
      <c r="H864" s="180" t="s">
        <v>707</v>
      </c>
      <c r="I864" s="3" t="s">
        <v>1902</v>
      </c>
      <c r="J864" s="182">
        <v>45862</v>
      </c>
      <c r="K864" s="182">
        <v>45869</v>
      </c>
      <c r="L864" s="183"/>
      <c r="M864" s="172"/>
      <c r="N864" s="3"/>
      <c r="O864" s="389">
        <v>16000000</v>
      </c>
      <c r="P864" s="170">
        <v>0.88</v>
      </c>
      <c r="Q864" s="3"/>
      <c r="R864" s="331"/>
      <c r="S864" s="393">
        <f>CEILING(Z864*P864*O864,100)</f>
        <v>14095500</v>
      </c>
      <c r="T864" s="332"/>
      <c r="U864" s="3"/>
      <c r="V864" s="3"/>
      <c r="W864" s="3"/>
      <c r="X864" s="3"/>
      <c r="Y864" s="3"/>
      <c r="Z864" s="186">
        <v>1.0011000000000001</v>
      </c>
      <c r="AA864" s="330"/>
      <c r="AB864" s="360"/>
      <c r="AC864" s="394"/>
      <c r="AD864" s="174"/>
      <c r="AE864" s="3"/>
      <c r="AF864" s="395"/>
    </row>
    <row r="865" spans="2:32" ht="17.25" customHeight="1">
      <c r="C865" s="3"/>
      <c r="D865" s="3"/>
      <c r="E865" s="3"/>
      <c r="F865" s="171" t="s">
        <v>661</v>
      </c>
      <c r="G865" s="171" t="s">
        <v>121</v>
      </c>
      <c r="H865" s="180" t="s">
        <v>707</v>
      </c>
      <c r="I865" s="3" t="s">
        <v>1902</v>
      </c>
      <c r="J865" s="182">
        <v>45862</v>
      </c>
      <c r="K865" s="182">
        <v>45869</v>
      </c>
      <c r="L865" s="183"/>
      <c r="M865" s="172"/>
      <c r="N865" s="3"/>
      <c r="O865" s="389">
        <v>16000000</v>
      </c>
      <c r="P865" s="170">
        <v>0.88</v>
      </c>
      <c r="Q865" s="3"/>
      <c r="R865" s="331"/>
      <c r="S865" s="393">
        <f>CEILING(Z865*P865*O865,100)</f>
        <v>14127900</v>
      </c>
      <c r="T865" s="332"/>
      <c r="U865" s="3"/>
      <c r="V865" s="3"/>
      <c r="W865" s="3"/>
      <c r="X865" s="3"/>
      <c r="Y865" s="3"/>
      <c r="Z865" s="186">
        <v>1.0034000000000001</v>
      </c>
      <c r="AA865" s="330"/>
      <c r="AB865" s="360"/>
      <c r="AC865" s="394"/>
      <c r="AD865" s="174"/>
      <c r="AE865" s="3"/>
      <c r="AF865" s="395"/>
    </row>
    <row r="866" spans="2:32" ht="17.25" customHeight="1">
      <c r="C866" s="3"/>
      <c r="D866" s="3"/>
      <c r="E866" s="3"/>
      <c r="F866" s="171" t="s">
        <v>304</v>
      </c>
      <c r="G866" s="171" t="s">
        <v>121</v>
      </c>
      <c r="H866" s="180" t="s">
        <v>811</v>
      </c>
      <c r="I866" s="3" t="s">
        <v>1903</v>
      </c>
      <c r="J866" s="182">
        <v>45861</v>
      </c>
      <c r="K866" s="182">
        <v>45868</v>
      </c>
      <c r="L866" s="183"/>
      <c r="M866" s="172"/>
      <c r="N866" s="3"/>
      <c r="O866" s="389">
        <v>16800000</v>
      </c>
      <c r="P866" s="170">
        <v>0.88</v>
      </c>
      <c r="Q866" s="3"/>
      <c r="R866" s="331"/>
      <c r="S866" s="393">
        <f>CEILING(Z866*P866*O866,100)</f>
        <v>14815100</v>
      </c>
      <c r="T866" s="332"/>
      <c r="U866" s="3"/>
      <c r="V866" s="3"/>
      <c r="W866" s="3"/>
      <c r="X866" s="3"/>
      <c r="Y866" s="3"/>
      <c r="Z866" s="186">
        <v>1.0021</v>
      </c>
      <c r="AA866" s="330"/>
      <c r="AB866" s="360"/>
      <c r="AC866" s="394"/>
      <c r="AD866" s="174"/>
      <c r="AE866" s="3"/>
      <c r="AF866" s="395"/>
    </row>
    <row r="867" spans="2:32" ht="17.25" customHeight="1">
      <c r="C867" s="3"/>
      <c r="D867" s="3"/>
      <c r="E867" s="3"/>
      <c r="F867" s="171" t="s">
        <v>632</v>
      </c>
      <c r="G867" s="171" t="s">
        <v>633</v>
      </c>
      <c r="H867" s="412" t="s">
        <v>652</v>
      </c>
      <c r="I867" s="438" t="s">
        <v>1904</v>
      </c>
      <c r="J867" s="439">
        <v>45861</v>
      </c>
      <c r="K867" s="439">
        <v>45862</v>
      </c>
      <c r="L867" s="440"/>
      <c r="M867" s="441"/>
      <c r="N867" s="438"/>
      <c r="O867" s="465">
        <v>13200000</v>
      </c>
      <c r="P867" s="443">
        <v>0.88</v>
      </c>
      <c r="Q867" s="438"/>
      <c r="R867" s="444"/>
      <c r="S867" s="676">
        <v>11640200.000000002</v>
      </c>
      <c r="T867" s="446"/>
      <c r="U867" s="438"/>
      <c r="V867" s="438"/>
      <c r="W867" s="438"/>
      <c r="X867" s="438"/>
      <c r="Y867" s="438"/>
      <c r="Z867" s="447">
        <v>1.0021</v>
      </c>
      <c r="AA867" s="330"/>
      <c r="AB867" s="360"/>
      <c r="AC867" s="394"/>
      <c r="AD867" s="174"/>
      <c r="AE867" s="3"/>
      <c r="AF867" s="395"/>
    </row>
    <row r="868" spans="2:32" ht="17.25" customHeight="1">
      <c r="C868" s="3"/>
      <c r="D868" s="3"/>
      <c r="E868" s="3"/>
      <c r="F868" s="817" t="s">
        <v>632</v>
      </c>
      <c r="G868" s="817" t="s">
        <v>633</v>
      </c>
      <c r="H868" s="818" t="s">
        <v>1905</v>
      </c>
      <c r="I868" s="819" t="s">
        <v>1906</v>
      </c>
      <c r="J868" s="820">
        <v>45860</v>
      </c>
      <c r="K868" s="820">
        <v>45880</v>
      </c>
      <c r="L868" s="183" t="s">
        <v>1980</v>
      </c>
      <c r="M868" s="172"/>
      <c r="N868" s="3"/>
      <c r="O868" s="358"/>
      <c r="P868" s="170"/>
      <c r="Q868" s="3"/>
      <c r="R868" s="331"/>
      <c r="S868" s="359"/>
      <c r="T868" s="332"/>
      <c r="U868" s="3"/>
      <c r="V868" s="3"/>
      <c r="W868" s="3"/>
      <c r="X868" s="3"/>
      <c r="Y868" s="3"/>
      <c r="Z868" s="186"/>
      <c r="AA868" s="330"/>
      <c r="AB868" s="360"/>
      <c r="AC868" s="194"/>
      <c r="AD868" s="174"/>
      <c r="AE868" s="3"/>
    </row>
    <row r="869" spans="2:32" ht="17.25" customHeight="1">
      <c r="C869" s="3"/>
      <c r="D869" s="3"/>
      <c r="E869" s="3"/>
      <c r="F869" s="171" t="s">
        <v>632</v>
      </c>
      <c r="G869" s="171" t="s">
        <v>633</v>
      </c>
      <c r="H869" s="180" t="s">
        <v>670</v>
      </c>
      <c r="I869" s="3" t="s">
        <v>1907</v>
      </c>
      <c r="J869" s="182">
        <v>45860</v>
      </c>
      <c r="K869" s="182">
        <v>45866</v>
      </c>
      <c r="L869" s="183"/>
      <c r="M869" s="172"/>
      <c r="N869" s="3"/>
      <c r="O869" s="396">
        <v>40545929</v>
      </c>
      <c r="P869" s="170">
        <v>0.88</v>
      </c>
      <c r="Q869" s="3"/>
      <c r="R869" s="331"/>
      <c r="S869" s="595">
        <v>35783000</v>
      </c>
      <c r="T869" s="332"/>
      <c r="U869" s="3"/>
      <c r="V869" s="3"/>
      <c r="W869" s="3"/>
      <c r="X869" s="3"/>
      <c r="Y869" s="3"/>
      <c r="Z869" s="186">
        <v>1.0028699999999999</v>
      </c>
      <c r="AA869" s="330"/>
      <c r="AB869" s="360"/>
      <c r="AC869" s="394"/>
      <c r="AD869" s="174"/>
      <c r="AE869" s="3"/>
      <c r="AF869" s="395"/>
    </row>
    <row r="870" spans="2:32" ht="17.25" customHeight="1">
      <c r="C870" s="3"/>
      <c r="D870" s="3"/>
      <c r="E870" s="3"/>
      <c r="F870" s="399" t="s">
        <v>304</v>
      </c>
      <c r="G870" s="399" t="s">
        <v>121</v>
      </c>
      <c r="H870" s="400" t="s">
        <v>792</v>
      </c>
      <c r="I870" s="401" t="s">
        <v>1908</v>
      </c>
      <c r="J870" s="402">
        <v>45860</v>
      </c>
      <c r="K870" s="402">
        <v>45868</v>
      </c>
      <c r="L870" s="403"/>
      <c r="M870" s="404"/>
      <c r="N870" s="401"/>
      <c r="O870" s="405">
        <v>295329600</v>
      </c>
      <c r="P870" s="406">
        <v>0.88</v>
      </c>
      <c r="Q870" s="401"/>
      <c r="R870" s="407"/>
      <c r="S870" s="454">
        <f>CEILING(Z870*P870*O870,100)</f>
        <v>260186400</v>
      </c>
      <c r="T870" s="409"/>
      <c r="U870" s="401"/>
      <c r="V870" s="401"/>
      <c r="W870" s="401"/>
      <c r="X870" s="401"/>
      <c r="Y870" s="401"/>
      <c r="Z870" s="410">
        <v>1.0011399999999999</v>
      </c>
      <c r="AA870" s="330"/>
      <c r="AB870" s="360"/>
      <c r="AC870" s="394"/>
      <c r="AD870" s="174"/>
      <c r="AE870" s="3"/>
      <c r="AF870" s="395"/>
    </row>
    <row r="871" spans="2:32" ht="17.25" customHeight="1">
      <c r="C871" s="416" t="s">
        <v>1944</v>
      </c>
      <c r="D871" s="416"/>
      <c r="E871" s="416"/>
      <c r="F871" s="414" t="s">
        <v>761</v>
      </c>
      <c r="G871" s="414" t="s">
        <v>1911</v>
      </c>
      <c r="H871" s="415" t="s">
        <v>1909</v>
      </c>
      <c r="I871" s="416" t="s">
        <v>1910</v>
      </c>
      <c r="J871" s="417">
        <v>45863</v>
      </c>
      <c r="K871" s="417">
        <v>45868</v>
      </c>
      <c r="L871" s="418"/>
      <c r="M871" s="419"/>
      <c r="N871" s="416"/>
      <c r="O871" s="420">
        <v>51863000</v>
      </c>
      <c r="P871" s="421">
        <v>0.88</v>
      </c>
      <c r="Q871" s="416"/>
      <c r="R871" s="422"/>
      <c r="S871" s="698">
        <f>CEILING(Z871*P871*O871,100)</f>
        <v>45836000</v>
      </c>
      <c r="T871" s="424"/>
      <c r="U871" s="416"/>
      <c r="V871" s="416"/>
      <c r="W871" s="416"/>
      <c r="X871" s="416"/>
      <c r="Y871" s="416"/>
      <c r="Z871" s="425">
        <v>1.0043061313550099</v>
      </c>
      <c r="AA871" s="330"/>
      <c r="AB871" s="360"/>
      <c r="AC871" s="194"/>
      <c r="AD871" s="174"/>
      <c r="AE871" s="3"/>
    </row>
    <row r="872" spans="2:32" s="762" customFormat="1" ht="17.25" customHeight="1">
      <c r="B872" s="749"/>
      <c r="C872" s="168"/>
      <c r="D872" s="168"/>
      <c r="E872" s="168"/>
      <c r="F872" s="812" t="s">
        <v>761</v>
      </c>
      <c r="G872" s="812" t="s">
        <v>1913</v>
      </c>
      <c r="H872" s="179" t="s">
        <v>1919</v>
      </c>
      <c r="I872" s="168" t="s">
        <v>1912</v>
      </c>
      <c r="J872" s="750">
        <v>45861</v>
      </c>
      <c r="K872" s="750">
        <v>45868</v>
      </c>
      <c r="L872" s="751"/>
      <c r="M872" s="752"/>
      <c r="N872" s="168"/>
      <c r="O872" s="389">
        <v>341484000</v>
      </c>
      <c r="P872" s="753">
        <v>0.9</v>
      </c>
      <c r="Q872" s="168"/>
      <c r="R872" s="754"/>
      <c r="S872" s="705">
        <v>307387300</v>
      </c>
      <c r="T872" s="755"/>
      <c r="U872" s="168"/>
      <c r="V872" s="168"/>
      <c r="W872" s="168"/>
      <c r="X872" s="168"/>
      <c r="Y872" s="168"/>
      <c r="Z872" s="756">
        <v>1.00017</v>
      </c>
      <c r="AA872" s="757"/>
      <c r="AB872" s="758"/>
      <c r="AC872" s="759"/>
      <c r="AD872" s="760"/>
      <c r="AE872" s="168"/>
      <c r="AF872" s="761"/>
    </row>
    <row r="873" spans="2:32" ht="17.25" customHeight="1">
      <c r="C873" s="3"/>
      <c r="D873" s="3"/>
      <c r="E873" s="3"/>
      <c r="F873" s="171" t="s">
        <v>661</v>
      </c>
      <c r="G873" s="171" t="s">
        <v>633</v>
      </c>
      <c r="H873" s="180" t="s">
        <v>1031</v>
      </c>
      <c r="I873" s="3" t="s">
        <v>1920</v>
      </c>
      <c r="J873" s="182">
        <v>45861</v>
      </c>
      <c r="K873" s="182">
        <v>45867</v>
      </c>
      <c r="L873" s="183"/>
      <c r="M873" s="172"/>
      <c r="N873" s="3"/>
      <c r="O873" s="396">
        <v>13518570</v>
      </c>
      <c r="P873" s="170">
        <v>0.88</v>
      </c>
      <c r="Q873" s="3"/>
      <c r="R873" s="331"/>
      <c r="S873" s="595">
        <v>11936100.000000002</v>
      </c>
      <c r="T873" s="332"/>
      <c r="U873" s="3"/>
      <c r="V873" s="3"/>
      <c r="W873" s="3"/>
      <c r="X873" s="3"/>
      <c r="Y873" s="3"/>
      <c r="Z873" s="186">
        <v>1.00335</v>
      </c>
      <c r="AA873" s="330"/>
      <c r="AB873" s="360"/>
      <c r="AC873" s="394"/>
      <c r="AD873" s="174"/>
      <c r="AE873" s="3"/>
      <c r="AF873" s="395"/>
    </row>
    <row r="874" spans="2:32" ht="17.25" customHeight="1">
      <c r="C874" s="3"/>
      <c r="D874" s="3"/>
      <c r="E874" s="3"/>
      <c r="F874" s="171" t="s">
        <v>632</v>
      </c>
      <c r="G874" s="171" t="s">
        <v>633</v>
      </c>
      <c r="H874" s="180" t="s">
        <v>685</v>
      </c>
      <c r="I874" s="3" t="s">
        <v>1914</v>
      </c>
      <c r="J874" s="182">
        <v>45861</v>
      </c>
      <c r="K874" s="182">
        <v>45868</v>
      </c>
      <c r="L874" s="183"/>
      <c r="M874" s="172"/>
      <c r="N874" s="3"/>
      <c r="O874" s="396">
        <v>16000000</v>
      </c>
      <c r="P874" s="170">
        <v>0.88</v>
      </c>
      <c r="Q874" s="3"/>
      <c r="R874" s="331"/>
      <c r="S874" s="595">
        <v>14127300.000000002</v>
      </c>
      <c r="T874" s="332"/>
      <c r="U874" s="3"/>
      <c r="V874" s="3"/>
      <c r="W874" s="3"/>
      <c r="X874" s="3"/>
      <c r="Y874" s="3"/>
      <c r="Z874" s="186">
        <v>1.00335</v>
      </c>
      <c r="AA874" s="330"/>
      <c r="AB874" s="360"/>
      <c r="AC874" s="394"/>
      <c r="AD874" s="174"/>
      <c r="AE874" s="3"/>
      <c r="AF874" s="395"/>
    </row>
    <row r="875" spans="2:32" ht="17.25" customHeight="1">
      <c r="C875" s="3"/>
      <c r="D875" s="3"/>
      <c r="E875" s="3"/>
      <c r="F875" s="171" t="s">
        <v>632</v>
      </c>
      <c r="G875" s="171" t="s">
        <v>633</v>
      </c>
      <c r="H875" s="180" t="s">
        <v>690</v>
      </c>
      <c r="I875" s="3" t="s">
        <v>1915</v>
      </c>
      <c r="J875" s="182">
        <v>45861</v>
      </c>
      <c r="K875" s="182">
        <v>45868</v>
      </c>
      <c r="L875" s="183"/>
      <c r="M875" s="172"/>
      <c r="N875" s="3"/>
      <c r="O875" s="389">
        <v>8181819</v>
      </c>
      <c r="P875" s="170">
        <v>0.88</v>
      </c>
      <c r="Q875" s="3"/>
      <c r="R875" s="331"/>
      <c r="S875" s="393">
        <f>CEILING(Z875*P875*O875,100)</f>
        <v>7240900</v>
      </c>
      <c r="T875" s="332"/>
      <c r="U875" s="3"/>
      <c r="V875" s="3"/>
      <c r="W875" s="3"/>
      <c r="X875" s="3"/>
      <c r="Y875" s="3"/>
      <c r="Z875" s="186">
        <v>1.0056799999999999</v>
      </c>
      <c r="AA875" s="330"/>
      <c r="AB875" s="360"/>
      <c r="AC875" s="394"/>
      <c r="AD875" s="174"/>
      <c r="AE875" s="3"/>
      <c r="AF875" s="395"/>
    </row>
    <row r="876" spans="2:32" ht="17.25" customHeight="1">
      <c r="C876" s="3"/>
      <c r="D876" s="3"/>
      <c r="E876" s="3"/>
      <c r="F876" s="171" t="s">
        <v>632</v>
      </c>
      <c r="G876" s="171" t="s">
        <v>633</v>
      </c>
      <c r="H876" s="180" t="s">
        <v>650</v>
      </c>
      <c r="I876" s="3" t="s">
        <v>1916</v>
      </c>
      <c r="J876" s="182">
        <v>45861</v>
      </c>
      <c r="K876" s="182">
        <v>45866</v>
      </c>
      <c r="L876" s="183"/>
      <c r="M876" s="172"/>
      <c r="N876" s="3"/>
      <c r="O876" s="389">
        <v>9000000</v>
      </c>
      <c r="P876" s="170">
        <v>0.95</v>
      </c>
      <c r="Q876" s="3"/>
      <c r="R876" s="331"/>
      <c r="S876" s="704" t="s">
        <v>651</v>
      </c>
      <c r="T876" s="332"/>
      <c r="U876" s="3"/>
      <c r="V876" s="3"/>
      <c r="W876" s="3"/>
      <c r="X876" s="3"/>
      <c r="Y876" s="3"/>
      <c r="Z876" s="186"/>
      <c r="AA876" s="330"/>
      <c r="AB876" s="360"/>
      <c r="AC876" s="394"/>
      <c r="AD876" s="174"/>
      <c r="AE876" s="3"/>
      <c r="AF876" s="395"/>
    </row>
    <row r="877" spans="2:32" ht="17.25" customHeight="1">
      <c r="C877" s="3"/>
      <c r="D877" s="3"/>
      <c r="E877" s="3"/>
      <c r="F877" s="411" t="s">
        <v>632</v>
      </c>
      <c r="G877" s="411" t="s">
        <v>633</v>
      </c>
      <c r="H877" s="412" t="s">
        <v>648</v>
      </c>
      <c r="I877" s="438" t="s">
        <v>1917</v>
      </c>
      <c r="J877" s="439">
        <v>45861</v>
      </c>
      <c r="K877" s="439">
        <v>45863</v>
      </c>
      <c r="L877" s="440"/>
      <c r="M877" s="441"/>
      <c r="N877" s="438"/>
      <c r="O877" s="465">
        <v>9900000</v>
      </c>
      <c r="P877" s="443">
        <v>0.88</v>
      </c>
      <c r="Q877" s="438"/>
      <c r="R877" s="444"/>
      <c r="S877" s="676">
        <v>8760400</v>
      </c>
      <c r="T877" s="446"/>
      <c r="U877" s="438"/>
      <c r="V877" s="438"/>
      <c r="W877" s="438"/>
      <c r="X877" s="438"/>
      <c r="Y877" s="438"/>
      <c r="Z877" s="447">
        <v>1.0056700000000001</v>
      </c>
      <c r="AA877" s="330"/>
      <c r="AB877" s="360"/>
      <c r="AC877" s="394"/>
      <c r="AD877" s="174"/>
      <c r="AE877" s="3"/>
      <c r="AF877" s="395"/>
    </row>
    <row r="878" spans="2:32" ht="17.25" customHeight="1">
      <c r="C878" s="3"/>
      <c r="D878" s="3"/>
      <c r="E878" s="3"/>
      <c r="F878" s="411" t="s">
        <v>304</v>
      </c>
      <c r="G878" s="411" t="s">
        <v>633</v>
      </c>
      <c r="H878" s="412" t="s">
        <v>642</v>
      </c>
      <c r="I878" s="438" t="s">
        <v>1921</v>
      </c>
      <c r="J878" s="439">
        <v>45862</v>
      </c>
      <c r="K878" s="439">
        <v>45870</v>
      </c>
      <c r="L878" s="440"/>
      <c r="M878" s="441"/>
      <c r="N878" s="438"/>
      <c r="O878" s="465">
        <v>20900000</v>
      </c>
      <c r="P878" s="443">
        <v>0.88</v>
      </c>
      <c r="Q878" s="438"/>
      <c r="R878" s="444"/>
      <c r="S878" s="676">
        <v>18452500</v>
      </c>
      <c r="T878" s="446"/>
      <c r="U878" s="438"/>
      <c r="V878" s="438"/>
      <c r="W878" s="438"/>
      <c r="X878" s="438"/>
      <c r="Y878" s="438"/>
      <c r="Z878" s="447">
        <v>1.00329</v>
      </c>
      <c r="AA878" s="541"/>
      <c r="AB878" s="542"/>
      <c r="AC878" s="631">
        <v>18443038</v>
      </c>
      <c r="AD878" s="630">
        <f>S878-AC878</f>
        <v>9462</v>
      </c>
      <c r="AE878" s="3"/>
      <c r="AF878" s="395"/>
    </row>
    <row r="879" spans="2:32" ht="17.25" customHeight="1">
      <c r="C879" s="3"/>
      <c r="D879" s="3"/>
      <c r="E879" s="3"/>
      <c r="F879" s="411" t="s">
        <v>304</v>
      </c>
      <c r="G879" s="411" t="s">
        <v>633</v>
      </c>
      <c r="H879" s="412" t="s">
        <v>642</v>
      </c>
      <c r="I879" s="438" t="s">
        <v>1922</v>
      </c>
      <c r="J879" s="439">
        <v>45862</v>
      </c>
      <c r="K879" s="439">
        <v>45870</v>
      </c>
      <c r="L879" s="440"/>
      <c r="M879" s="441"/>
      <c r="N879" s="438"/>
      <c r="O879" s="465">
        <v>31680000</v>
      </c>
      <c r="P879" s="443">
        <v>0.88</v>
      </c>
      <c r="Q879" s="438"/>
      <c r="R879" s="444"/>
      <c r="S879" s="676">
        <f t="shared" ref="S879:S888" si="99">CEILING(Z879*P879*O879,100)</f>
        <v>27967900</v>
      </c>
      <c r="T879" s="446"/>
      <c r="U879" s="438"/>
      <c r="V879" s="438"/>
      <c r="W879" s="438"/>
      <c r="X879" s="438"/>
      <c r="Y879" s="438"/>
      <c r="Z879" s="447">
        <v>1.0032099999999999</v>
      </c>
      <c r="AA879" s="541"/>
      <c r="AB879" s="542"/>
      <c r="AC879" s="631">
        <v>27948345</v>
      </c>
      <c r="AD879" s="630">
        <f>S879-AC879</f>
        <v>19555</v>
      </c>
      <c r="AE879" s="3"/>
      <c r="AF879" s="395"/>
    </row>
    <row r="880" spans="2:32" ht="17.25" customHeight="1">
      <c r="C880" s="3"/>
      <c r="D880" s="3"/>
      <c r="E880" s="3"/>
      <c r="F880" s="171" t="s">
        <v>632</v>
      </c>
      <c r="G880" s="171" t="s">
        <v>633</v>
      </c>
      <c r="H880" s="180" t="s">
        <v>690</v>
      </c>
      <c r="I880" s="3" t="s">
        <v>1923</v>
      </c>
      <c r="J880" s="182">
        <v>45863</v>
      </c>
      <c r="K880" s="182">
        <v>45870</v>
      </c>
      <c r="L880" s="183"/>
      <c r="M880" s="172"/>
      <c r="N880" s="3"/>
      <c r="O880" s="389">
        <v>11200000</v>
      </c>
      <c r="P880" s="170">
        <v>0.88</v>
      </c>
      <c r="Q880" s="3"/>
      <c r="R880" s="331"/>
      <c r="S880" s="393">
        <f t="shared" si="99"/>
        <v>9890500</v>
      </c>
      <c r="T880" s="332"/>
      <c r="U880" s="3"/>
      <c r="V880" s="3"/>
      <c r="W880" s="3"/>
      <c r="X880" s="3"/>
      <c r="Y880" s="3"/>
      <c r="Z880" s="186">
        <v>1.0035000000000001</v>
      </c>
      <c r="AA880" s="330"/>
      <c r="AB880" s="360"/>
      <c r="AC880" s="394"/>
      <c r="AD880" s="174"/>
      <c r="AE880" s="3"/>
      <c r="AF880" s="395"/>
    </row>
    <row r="881" spans="2:32" ht="17.25" customHeight="1">
      <c r="C881" s="3"/>
      <c r="D881" s="3"/>
      <c r="E881" s="3"/>
      <c r="F881" s="171" t="s">
        <v>632</v>
      </c>
      <c r="G881" s="171" t="s">
        <v>633</v>
      </c>
      <c r="H881" s="180" t="s">
        <v>790</v>
      </c>
      <c r="I881" s="3" t="s">
        <v>1924</v>
      </c>
      <c r="J881" s="182">
        <v>45862</v>
      </c>
      <c r="K881" s="182">
        <v>45869</v>
      </c>
      <c r="L881" s="183"/>
      <c r="M881" s="172"/>
      <c r="N881" s="3"/>
      <c r="O881" s="389">
        <v>42128800</v>
      </c>
      <c r="P881" s="170">
        <v>0.88</v>
      </c>
      <c r="Q881" s="3"/>
      <c r="R881" s="331"/>
      <c r="S881" s="393">
        <f t="shared" si="99"/>
        <v>37196500</v>
      </c>
      <c r="T881" s="332"/>
      <c r="U881" s="3"/>
      <c r="V881" s="3"/>
      <c r="W881" s="3"/>
      <c r="X881" s="3"/>
      <c r="Y881" s="3"/>
      <c r="Z881" s="186">
        <v>1.00332</v>
      </c>
      <c r="AA881" s="330"/>
      <c r="AB881" s="360"/>
      <c r="AC881" s="394"/>
      <c r="AD881" s="174"/>
      <c r="AE881" s="3"/>
      <c r="AF881" s="395"/>
    </row>
    <row r="882" spans="2:32" ht="17.25" customHeight="1">
      <c r="C882" s="3"/>
      <c r="D882" s="3"/>
      <c r="E882" s="3"/>
      <c r="F882" s="806" t="s">
        <v>761</v>
      </c>
      <c r="G882" s="806" t="s">
        <v>679</v>
      </c>
      <c r="H882" s="546" t="s">
        <v>1927</v>
      </c>
      <c r="I882" s="3" t="s">
        <v>1926</v>
      </c>
      <c r="J882" s="182">
        <v>45867</v>
      </c>
      <c r="K882" s="182">
        <v>45869</v>
      </c>
      <c r="L882" s="183"/>
      <c r="M882" s="172"/>
      <c r="N882" s="3"/>
      <c r="O882" s="389">
        <v>66638000</v>
      </c>
      <c r="P882" s="170">
        <v>0.88</v>
      </c>
      <c r="Q882" s="3"/>
      <c r="R882" s="331"/>
      <c r="S882" s="393">
        <f t="shared" si="99"/>
        <v>58435900</v>
      </c>
      <c r="T882" s="332"/>
      <c r="U882" s="3"/>
      <c r="V882" s="3"/>
      <c r="W882" s="3"/>
      <c r="X882" s="3"/>
      <c r="Y882" s="3"/>
      <c r="Z882" s="186">
        <v>0.99649338689576916</v>
      </c>
      <c r="AA882" s="330"/>
      <c r="AB882" s="360"/>
      <c r="AC882" s="394"/>
      <c r="AD882" s="174"/>
      <c r="AE882" s="3"/>
      <c r="AF882" s="395"/>
    </row>
    <row r="883" spans="2:32" ht="17.25" customHeight="1">
      <c r="C883" s="3"/>
      <c r="D883" s="3"/>
      <c r="E883" s="3"/>
      <c r="F883" s="812" t="s">
        <v>761</v>
      </c>
      <c r="G883" s="812" t="s">
        <v>679</v>
      </c>
      <c r="H883" s="180" t="s">
        <v>1928</v>
      </c>
      <c r="I883" s="3" t="s">
        <v>1929</v>
      </c>
      <c r="J883" s="182">
        <v>45867</v>
      </c>
      <c r="K883" s="182">
        <v>45869</v>
      </c>
      <c r="L883" s="183"/>
      <c r="M883" s="172"/>
      <c r="N883" s="3"/>
      <c r="O883" s="389">
        <v>68431000</v>
      </c>
      <c r="P883" s="170">
        <v>0.88</v>
      </c>
      <c r="Q883" s="3"/>
      <c r="R883" s="331"/>
      <c r="S883" s="393">
        <f t="shared" si="99"/>
        <v>59677300</v>
      </c>
      <c r="T883" s="332"/>
      <c r="U883" s="3"/>
      <c r="V883" s="3"/>
      <c r="W883" s="3"/>
      <c r="X883" s="3"/>
      <c r="Y883" s="3"/>
      <c r="Z883" s="186">
        <v>0.99099880699894005</v>
      </c>
      <c r="AA883" s="330"/>
      <c r="AB883" s="360"/>
      <c r="AC883" s="394"/>
      <c r="AD883" s="174"/>
      <c r="AE883" s="3"/>
      <c r="AF883" s="395"/>
    </row>
    <row r="884" spans="2:32" ht="17.25" customHeight="1">
      <c r="C884" s="3"/>
      <c r="D884" s="3"/>
      <c r="E884" s="3"/>
      <c r="F884" s="812" t="s">
        <v>761</v>
      </c>
      <c r="G884" s="812" t="s">
        <v>679</v>
      </c>
      <c r="H884" s="180" t="s">
        <v>1930</v>
      </c>
      <c r="I884" s="3" t="s">
        <v>1931</v>
      </c>
      <c r="J884" s="182">
        <v>45867</v>
      </c>
      <c r="K884" s="182">
        <v>45869</v>
      </c>
      <c r="L884" s="183"/>
      <c r="M884" s="172"/>
      <c r="N884" s="3"/>
      <c r="O884" s="389">
        <v>69630000</v>
      </c>
      <c r="P884" s="170">
        <v>0.88</v>
      </c>
      <c r="Q884" s="3"/>
      <c r="R884" s="331"/>
      <c r="S884" s="393">
        <f t="shared" si="99"/>
        <v>60798400</v>
      </c>
      <c r="T884" s="332"/>
      <c r="U884" s="3"/>
      <c r="V884" s="3"/>
      <c r="W884" s="3"/>
      <c r="X884" s="3"/>
      <c r="Y884" s="3"/>
      <c r="Z884" s="186">
        <v>0.99223056164614609</v>
      </c>
      <c r="AA884" s="330"/>
      <c r="AB884" s="360"/>
      <c r="AC884" s="394"/>
      <c r="AD884" s="174"/>
      <c r="AE884" s="3"/>
      <c r="AF884" s="395"/>
    </row>
    <row r="885" spans="2:32" ht="17.25" customHeight="1">
      <c r="C885" s="3"/>
      <c r="D885" s="3"/>
      <c r="E885" s="3"/>
      <c r="F885" s="812" t="s">
        <v>1934</v>
      </c>
      <c r="G885" s="812" t="s">
        <v>679</v>
      </c>
      <c r="H885" s="180" t="s">
        <v>1933</v>
      </c>
      <c r="I885" s="3" t="s">
        <v>1932</v>
      </c>
      <c r="J885" s="182">
        <v>45863</v>
      </c>
      <c r="K885" s="182">
        <v>45870</v>
      </c>
      <c r="L885" s="183"/>
      <c r="M885" s="172"/>
      <c r="N885" s="3"/>
      <c r="O885" s="389">
        <v>87304477</v>
      </c>
      <c r="P885" s="170">
        <v>0.87995000000000001</v>
      </c>
      <c r="Q885" s="3"/>
      <c r="R885" s="331"/>
      <c r="S885" s="393">
        <f t="shared" si="99"/>
        <v>77070200</v>
      </c>
      <c r="T885" s="332"/>
      <c r="U885" s="3"/>
      <c r="V885" s="3"/>
      <c r="W885" s="3"/>
      <c r="X885" s="3"/>
      <c r="Y885" s="3"/>
      <c r="Z885" s="186">
        <v>1.0032099999999999</v>
      </c>
      <c r="AA885" s="330"/>
      <c r="AB885" s="360"/>
      <c r="AC885" s="394"/>
      <c r="AD885" s="174"/>
      <c r="AE885" s="3"/>
      <c r="AF885" s="395"/>
    </row>
    <row r="886" spans="2:32" ht="17.25" customHeight="1">
      <c r="C886" s="3"/>
      <c r="D886" s="3"/>
      <c r="E886" s="3"/>
      <c r="F886" s="812" t="s">
        <v>1934</v>
      </c>
      <c r="G886" s="171" t="s">
        <v>655</v>
      </c>
      <c r="H886" s="180" t="s">
        <v>1933</v>
      </c>
      <c r="I886" s="3" t="s">
        <v>1932</v>
      </c>
      <c r="J886" s="182">
        <v>45863</v>
      </c>
      <c r="K886" s="182">
        <v>45870</v>
      </c>
      <c r="L886" s="183"/>
      <c r="M886" s="172"/>
      <c r="N886" s="3"/>
      <c r="O886" s="389">
        <v>87304477</v>
      </c>
      <c r="P886" s="170">
        <v>0.87995000000000001</v>
      </c>
      <c r="Q886" s="3"/>
      <c r="R886" s="331"/>
      <c r="S886" s="393">
        <f t="shared" si="99"/>
        <v>76789800</v>
      </c>
      <c r="T886" s="332"/>
      <c r="U886" s="3"/>
      <c r="V886" s="3"/>
      <c r="W886" s="3"/>
      <c r="X886" s="3"/>
      <c r="Y886" s="3"/>
      <c r="Z886" s="186">
        <v>0.99956</v>
      </c>
      <c r="AA886" s="330"/>
      <c r="AB886" s="360"/>
      <c r="AC886" s="394"/>
      <c r="AD886" s="174"/>
      <c r="AE886" s="3"/>
      <c r="AF886" s="395"/>
    </row>
    <row r="887" spans="2:32" ht="17.25" customHeight="1">
      <c r="B887" s="917" t="s">
        <v>1937</v>
      </c>
      <c r="C887" s="918"/>
      <c r="D887" s="168" t="s">
        <v>1093</v>
      </c>
      <c r="E887" s="3"/>
      <c r="F887" s="414" t="s">
        <v>918</v>
      </c>
      <c r="G887" s="414" t="s">
        <v>679</v>
      </c>
      <c r="H887" s="415" t="s">
        <v>1936</v>
      </c>
      <c r="I887" s="416" t="s">
        <v>1935</v>
      </c>
      <c r="J887" s="417">
        <v>45866</v>
      </c>
      <c r="K887" s="417">
        <v>45870</v>
      </c>
      <c r="L887" s="418"/>
      <c r="M887" s="419"/>
      <c r="N887" s="416"/>
      <c r="O887" s="420">
        <v>61006000</v>
      </c>
      <c r="P887" s="421">
        <v>0.88</v>
      </c>
      <c r="Q887" s="416"/>
      <c r="R887" s="422"/>
      <c r="S887" s="698">
        <f t="shared" si="99"/>
        <v>53823800</v>
      </c>
      <c r="T887" s="424"/>
      <c r="U887" s="416"/>
      <c r="V887" s="416"/>
      <c r="W887" s="416"/>
      <c r="X887" s="416"/>
      <c r="Y887" s="416"/>
      <c r="Z887" s="425">
        <v>1.00258</v>
      </c>
      <c r="AA887" s="330"/>
      <c r="AB887" s="360"/>
      <c r="AC887" s="194"/>
      <c r="AD887" s="174"/>
      <c r="AE887" s="3"/>
    </row>
    <row r="888" spans="2:32" ht="17.25" customHeight="1">
      <c r="C888" s="3"/>
      <c r="D888" s="3"/>
      <c r="E888" s="3"/>
      <c r="F888" s="171" t="s">
        <v>304</v>
      </c>
      <c r="G888" s="171" t="s">
        <v>121</v>
      </c>
      <c r="H888" s="180" t="s">
        <v>792</v>
      </c>
      <c r="I888" s="3" t="s">
        <v>1938</v>
      </c>
      <c r="J888" s="182">
        <v>45863</v>
      </c>
      <c r="K888" s="182">
        <v>45869</v>
      </c>
      <c r="L888" s="183"/>
      <c r="M888" s="172"/>
      <c r="N888" s="3"/>
      <c r="O888" s="389">
        <v>12000000</v>
      </c>
      <c r="P888" s="170">
        <v>0.88</v>
      </c>
      <c r="Q888" s="3"/>
      <c r="R888" s="331"/>
      <c r="S888" s="393">
        <f t="shared" si="99"/>
        <v>10571900</v>
      </c>
      <c r="T888" s="332"/>
      <c r="U888" s="3"/>
      <c r="V888" s="3"/>
      <c r="W888" s="3"/>
      <c r="X888" s="3"/>
      <c r="Y888" s="3"/>
      <c r="Z888" s="186">
        <v>1.00112</v>
      </c>
      <c r="AA888" s="330"/>
      <c r="AB888" s="360"/>
      <c r="AC888" s="394"/>
      <c r="AD888" s="174"/>
      <c r="AE888" s="3"/>
      <c r="AF888" s="395"/>
    </row>
    <row r="889" spans="2:32" ht="17.25" customHeight="1">
      <c r="C889" s="3"/>
      <c r="D889" s="3"/>
      <c r="E889" s="3"/>
      <c r="F889" s="399" t="s">
        <v>1939</v>
      </c>
      <c r="G889" s="399" t="s">
        <v>121</v>
      </c>
      <c r="H889" s="400" t="s">
        <v>1940</v>
      </c>
      <c r="I889" s="401" t="s">
        <v>1966</v>
      </c>
      <c r="J889" s="402">
        <v>45866</v>
      </c>
      <c r="K889" s="402">
        <v>45873</v>
      </c>
      <c r="L889" s="403"/>
      <c r="M889" s="404"/>
      <c r="N889" s="401"/>
      <c r="O889" s="693">
        <v>4268000</v>
      </c>
      <c r="P889" s="406">
        <v>0.88</v>
      </c>
      <c r="Q889" s="401"/>
      <c r="R889" s="407"/>
      <c r="S889" s="694">
        <v>3768600.0000000005</v>
      </c>
      <c r="T889" s="409"/>
      <c r="U889" s="401"/>
      <c r="V889" s="401"/>
      <c r="W889" s="401"/>
      <c r="X889" s="401"/>
      <c r="Y889" s="401"/>
      <c r="Z889" s="410">
        <v>1.0034700000000001</v>
      </c>
      <c r="AA889" s="330"/>
      <c r="AB889" s="360"/>
      <c r="AC889" s="394"/>
      <c r="AD889" s="174"/>
      <c r="AE889" s="3"/>
      <c r="AF889" s="395"/>
    </row>
    <row r="890" spans="2:32" ht="17.25" customHeight="1">
      <c r="C890" s="3"/>
      <c r="D890" s="3"/>
      <c r="E890" s="3"/>
      <c r="F890" s="476" t="s">
        <v>804</v>
      </c>
      <c r="G890" s="780" t="s">
        <v>633</v>
      </c>
      <c r="H890" s="781" t="s">
        <v>692</v>
      </c>
      <c r="I890" s="782" t="s">
        <v>1941</v>
      </c>
      <c r="J890" s="783">
        <v>45863</v>
      </c>
      <c r="K890" s="783">
        <v>45883</v>
      </c>
      <c r="L890" s="183" t="s">
        <v>1981</v>
      </c>
      <c r="M890" s="172"/>
      <c r="N890" s="3"/>
      <c r="O890" s="358"/>
      <c r="P890" s="170"/>
      <c r="Q890" s="3"/>
      <c r="R890" s="331"/>
      <c r="S890" s="359"/>
      <c r="T890" s="332"/>
      <c r="U890" s="3"/>
      <c r="V890" s="3"/>
      <c r="W890" s="3"/>
      <c r="X890" s="3"/>
      <c r="Y890" s="3"/>
      <c r="Z890" s="186"/>
      <c r="AA890" s="330"/>
      <c r="AB890" s="360"/>
      <c r="AC890" s="194"/>
      <c r="AD890" s="174"/>
      <c r="AE890" s="3"/>
    </row>
    <row r="891" spans="2:32" ht="17.25" customHeight="1">
      <c r="C891" s="3"/>
      <c r="D891" s="3"/>
      <c r="E891" s="3"/>
      <c r="F891" s="171" t="s">
        <v>632</v>
      </c>
      <c r="G891" s="171" t="s">
        <v>633</v>
      </c>
      <c r="H891" s="412" t="s">
        <v>809</v>
      </c>
      <c r="I891" s="438" t="s">
        <v>1942</v>
      </c>
      <c r="J891" s="439">
        <v>45867</v>
      </c>
      <c r="K891" s="439">
        <v>45869</v>
      </c>
      <c r="L891" s="440"/>
      <c r="M891" s="441"/>
      <c r="N891" s="438"/>
      <c r="O891" s="465">
        <v>174068961</v>
      </c>
      <c r="P891" s="443">
        <v>0.88</v>
      </c>
      <c r="Q891" s="438"/>
      <c r="R891" s="444"/>
      <c r="S891" s="676">
        <f t="shared" ref="S891:S892" si="100">CEILING(Z891*P891*O891,100)</f>
        <v>153012200</v>
      </c>
      <c r="T891" s="446"/>
      <c r="U891" s="438"/>
      <c r="V891" s="438"/>
      <c r="W891" s="438"/>
      <c r="X891" s="438"/>
      <c r="Y891" s="438"/>
      <c r="Z891" s="447">
        <v>0.99890000000000001</v>
      </c>
      <c r="AA891" s="330"/>
      <c r="AB891" s="360"/>
      <c r="AC891" s="394"/>
      <c r="AD891" s="174"/>
      <c r="AE891" s="643" t="s">
        <v>2030</v>
      </c>
      <c r="AF891" s="395"/>
    </row>
    <row r="892" spans="2:32" ht="17.25" customHeight="1">
      <c r="C892" s="3"/>
      <c r="D892" s="3"/>
      <c r="E892" s="3"/>
      <c r="F892" s="842" t="s">
        <v>632</v>
      </c>
      <c r="G892" s="842" t="s">
        <v>633</v>
      </c>
      <c r="H892" s="843" t="s">
        <v>648</v>
      </c>
      <c r="I892" s="844" t="s">
        <v>1943</v>
      </c>
      <c r="J892" s="845">
        <v>45866</v>
      </c>
      <c r="K892" s="845">
        <v>45869</v>
      </c>
      <c r="L892" s="846"/>
      <c r="M892" s="847"/>
      <c r="N892" s="844"/>
      <c r="O892" s="858">
        <v>3000000</v>
      </c>
      <c r="P892" s="849">
        <v>0.88</v>
      </c>
      <c r="Q892" s="844"/>
      <c r="R892" s="850"/>
      <c r="S892" s="859">
        <f t="shared" si="100"/>
        <v>2657700</v>
      </c>
      <c r="T892" s="852"/>
      <c r="U892" s="844"/>
      <c r="V892" s="844"/>
      <c r="W892" s="844"/>
      <c r="X892" s="844"/>
      <c r="Y892" s="844"/>
      <c r="Z892" s="853">
        <v>1.0066999999999999</v>
      </c>
      <c r="AA892" s="330"/>
      <c r="AB892" s="360"/>
      <c r="AC892" s="394"/>
      <c r="AD892" s="174"/>
      <c r="AE892" s="3"/>
      <c r="AF892" s="395"/>
    </row>
    <row r="893" spans="2:32" ht="17.25" customHeight="1">
      <c r="C893" s="3"/>
      <c r="D893" s="3"/>
      <c r="E893" s="3"/>
      <c r="F893" s="171" t="s">
        <v>1889</v>
      </c>
      <c r="G893" s="171" t="s">
        <v>1890</v>
      </c>
      <c r="H893" s="180" t="s">
        <v>1945</v>
      </c>
      <c r="I893" s="3" t="s">
        <v>1946</v>
      </c>
      <c r="J893" s="182">
        <v>45873</v>
      </c>
      <c r="K893" s="182">
        <v>45876</v>
      </c>
      <c r="L893" s="183"/>
      <c r="M893" s="172"/>
      <c r="N893" s="3"/>
      <c r="O893" s="389">
        <v>88037000</v>
      </c>
      <c r="P893" s="170">
        <v>0.87744999999999995</v>
      </c>
      <c r="Q893" s="3"/>
      <c r="R893" s="331"/>
      <c r="S893" s="393">
        <f t="shared" ref="S893:S923" si="101">CEILING(Z893*P893*O893,100)</f>
        <v>77721600</v>
      </c>
      <c r="T893" s="332"/>
      <c r="U893" s="3"/>
      <c r="V893" s="3"/>
      <c r="W893" s="3"/>
      <c r="X893" s="3"/>
      <c r="Y893" s="3"/>
      <c r="Z893" s="186">
        <v>1.00613</v>
      </c>
      <c r="AA893" s="330"/>
      <c r="AB893" s="360"/>
      <c r="AC893" s="394"/>
      <c r="AD893" s="174"/>
      <c r="AE893" s="3"/>
      <c r="AF893" s="395"/>
    </row>
    <row r="894" spans="2:32" ht="17.25" customHeight="1">
      <c r="C894" s="3"/>
      <c r="D894" s="3"/>
      <c r="E894" s="3"/>
      <c r="F894" s="171" t="s">
        <v>1889</v>
      </c>
      <c r="G894" s="171" t="s">
        <v>1399</v>
      </c>
      <c r="H894" s="180" t="s">
        <v>1945</v>
      </c>
      <c r="I894" s="3" t="s">
        <v>1946</v>
      </c>
      <c r="J894" s="182">
        <v>45873</v>
      </c>
      <c r="K894" s="182">
        <v>45876</v>
      </c>
      <c r="L894" s="183"/>
      <c r="M894" s="172"/>
      <c r="N894" s="3"/>
      <c r="O894" s="389">
        <v>88037000</v>
      </c>
      <c r="P894" s="170">
        <v>0.87744999999999995</v>
      </c>
      <c r="Q894" s="3"/>
      <c r="R894" s="331"/>
      <c r="S894" s="393">
        <f t="shared" si="101"/>
        <v>77233400</v>
      </c>
      <c r="T894" s="332"/>
      <c r="U894" s="3"/>
      <c r="V894" s="3"/>
      <c r="W894" s="3"/>
      <c r="X894" s="3"/>
      <c r="Y894" s="3"/>
      <c r="Z894" s="186">
        <v>0.99980999999999998</v>
      </c>
      <c r="AA894" s="330"/>
      <c r="AB894" s="360"/>
      <c r="AC894" s="194"/>
      <c r="AD894" s="174"/>
      <c r="AE894" s="3"/>
    </row>
    <row r="895" spans="2:32" ht="17.25" customHeight="1">
      <c r="C895" s="3"/>
      <c r="D895" s="3"/>
      <c r="E895" s="413" t="s">
        <v>1992</v>
      </c>
      <c r="F895" s="171" t="s">
        <v>1947</v>
      </c>
      <c r="G895" s="171" t="s">
        <v>1890</v>
      </c>
      <c r="H895" s="180" t="s">
        <v>1948</v>
      </c>
      <c r="I895" s="3" t="s">
        <v>1949</v>
      </c>
      <c r="J895" s="182">
        <v>45875</v>
      </c>
      <c r="K895" s="182">
        <v>45876</v>
      </c>
      <c r="L895" s="183"/>
      <c r="M895" s="172"/>
      <c r="N895" s="3"/>
      <c r="O895" s="389">
        <v>183997000</v>
      </c>
      <c r="P895" s="170">
        <v>0.86745000000000005</v>
      </c>
      <c r="Q895" s="3"/>
      <c r="R895" s="331"/>
      <c r="S895" s="393">
        <f t="shared" si="101"/>
        <v>160013700</v>
      </c>
      <c r="T895" s="332"/>
      <c r="U895" s="3"/>
      <c r="V895" s="3"/>
      <c r="W895" s="3"/>
      <c r="X895" s="3"/>
      <c r="Y895" s="3"/>
      <c r="Z895" s="186">
        <v>1.00254</v>
      </c>
      <c r="AA895" s="330"/>
      <c r="AB895" s="360"/>
      <c r="AC895" s="194"/>
      <c r="AD895" s="174"/>
      <c r="AE895" s="3"/>
    </row>
    <row r="896" spans="2:32" ht="17.25" customHeight="1">
      <c r="C896" s="3"/>
      <c r="D896" s="3"/>
      <c r="E896" s="535" t="s">
        <v>1992</v>
      </c>
      <c r="F896" s="171" t="s">
        <v>1947</v>
      </c>
      <c r="G896" s="171" t="s">
        <v>1399</v>
      </c>
      <c r="H896" s="180" t="s">
        <v>1948</v>
      </c>
      <c r="I896" s="3" t="s">
        <v>1949</v>
      </c>
      <c r="J896" s="182">
        <v>45875</v>
      </c>
      <c r="K896" s="182">
        <v>45876</v>
      </c>
      <c r="L896" s="183"/>
      <c r="M896" s="172"/>
      <c r="N896" s="3"/>
      <c r="O896" s="389">
        <v>183997000</v>
      </c>
      <c r="P896" s="170">
        <v>0.86745000000000005</v>
      </c>
      <c r="Q896" s="3"/>
      <c r="R896" s="331"/>
      <c r="S896" s="393">
        <f t="shared" si="101"/>
        <v>159271500</v>
      </c>
      <c r="T896" s="332"/>
      <c r="U896" s="3"/>
      <c r="V896" s="3"/>
      <c r="W896" s="3"/>
      <c r="X896" s="3"/>
      <c r="Y896" s="3"/>
      <c r="Z896" s="186">
        <v>0.99789000000000005</v>
      </c>
      <c r="AA896" s="330"/>
      <c r="AB896" s="360"/>
      <c r="AC896" s="394"/>
      <c r="AD896" s="174"/>
      <c r="AE896" s="3"/>
      <c r="AF896" s="395"/>
    </row>
    <row r="897" spans="3:32" ht="17.25" customHeight="1">
      <c r="C897" s="643"/>
      <c r="D897" s="3"/>
      <c r="E897" s="3" t="s">
        <v>944</v>
      </c>
      <c r="F897" s="812" t="s">
        <v>1947</v>
      </c>
      <c r="G897" s="812" t="s">
        <v>1890</v>
      </c>
      <c r="H897" s="179" t="s">
        <v>1948</v>
      </c>
      <c r="I897" s="168" t="s">
        <v>1949</v>
      </c>
      <c r="J897" s="750">
        <v>45875</v>
      </c>
      <c r="K897" s="750">
        <v>45877</v>
      </c>
      <c r="L897" s="751"/>
      <c r="M897" s="752"/>
      <c r="N897" s="168"/>
      <c r="O897" s="389">
        <v>183997000</v>
      </c>
      <c r="P897" s="753">
        <v>0.86745000000000005</v>
      </c>
      <c r="Q897" s="168"/>
      <c r="R897" s="754"/>
      <c r="S897" s="705">
        <f t="shared" ref="S897:S898" si="102">CEILING(Z897*P897*O897,100)</f>
        <v>160013700</v>
      </c>
      <c r="T897" s="755"/>
      <c r="U897" s="168"/>
      <c r="V897" s="168"/>
      <c r="W897" s="168"/>
      <c r="X897" s="168"/>
      <c r="Y897" s="168"/>
      <c r="Z897" s="756">
        <v>1.00254</v>
      </c>
      <c r="AA897" s="330"/>
      <c r="AB897" s="360"/>
      <c r="AC897" s="194"/>
      <c r="AD897" s="174"/>
      <c r="AE897" s="3"/>
    </row>
    <row r="898" spans="3:32" ht="17.25" customHeight="1">
      <c r="C898" s="3"/>
      <c r="D898" s="3"/>
      <c r="E898" s="3" t="s">
        <v>944</v>
      </c>
      <c r="F898" s="171" t="s">
        <v>1947</v>
      </c>
      <c r="G898" s="171" t="s">
        <v>1399</v>
      </c>
      <c r="H898" s="180" t="s">
        <v>1948</v>
      </c>
      <c r="I898" s="3" t="s">
        <v>1949</v>
      </c>
      <c r="J898" s="182">
        <v>45875</v>
      </c>
      <c r="K898" s="182">
        <v>45877</v>
      </c>
      <c r="L898" s="183"/>
      <c r="M898" s="172"/>
      <c r="N898" s="3"/>
      <c r="O898" s="389">
        <v>183997000</v>
      </c>
      <c r="P898" s="170">
        <v>0.86745000000000005</v>
      </c>
      <c r="Q898" s="3"/>
      <c r="R898" s="331"/>
      <c r="S898" s="393">
        <f t="shared" si="102"/>
        <v>159271500</v>
      </c>
      <c r="T898" s="332"/>
      <c r="U898" s="3"/>
      <c r="V898" s="3"/>
      <c r="W898" s="3"/>
      <c r="X898" s="3"/>
      <c r="Y898" s="3"/>
      <c r="Z898" s="186">
        <v>0.99789000000000005</v>
      </c>
      <c r="AA898" s="330"/>
      <c r="AB898" s="360"/>
      <c r="AC898" s="394"/>
      <c r="AD898" s="174"/>
      <c r="AE898" s="3"/>
      <c r="AF898" s="395"/>
    </row>
    <row r="899" spans="3:32" ht="17.25" customHeight="1">
      <c r="C899" s="3"/>
      <c r="D899" s="3"/>
      <c r="E899" s="3"/>
      <c r="F899" s="812" t="s">
        <v>918</v>
      </c>
      <c r="G899" s="812" t="s">
        <v>679</v>
      </c>
      <c r="H899" s="180" t="s">
        <v>1950</v>
      </c>
      <c r="I899" s="3" t="s">
        <v>1935</v>
      </c>
      <c r="J899" s="182">
        <v>45867</v>
      </c>
      <c r="K899" s="182">
        <v>45870</v>
      </c>
      <c r="L899" s="183"/>
      <c r="M899" s="172"/>
      <c r="N899" s="3"/>
      <c r="O899" s="389">
        <v>59809803</v>
      </c>
      <c r="P899" s="170">
        <v>0.88</v>
      </c>
      <c r="Q899" s="3"/>
      <c r="R899" s="331"/>
      <c r="S899" s="393">
        <f t="shared" si="101"/>
        <v>52768500</v>
      </c>
      <c r="T899" s="332"/>
      <c r="U899" s="3"/>
      <c r="V899" s="3"/>
      <c r="W899" s="3"/>
      <c r="X899" s="3"/>
      <c r="Y899" s="3"/>
      <c r="Z899" s="186">
        <v>1.00258</v>
      </c>
      <c r="AA899" s="330"/>
      <c r="AB899" s="360"/>
      <c r="AC899" s="394"/>
      <c r="AD899" s="174"/>
      <c r="AE899" s="3"/>
      <c r="AF899" s="395"/>
    </row>
    <row r="900" spans="3:32" ht="17.25" customHeight="1">
      <c r="C900" s="3"/>
      <c r="D900" s="3"/>
      <c r="E900" s="3"/>
      <c r="F900" s="812" t="s">
        <v>918</v>
      </c>
      <c r="G900" s="812" t="s">
        <v>679</v>
      </c>
      <c r="H900" s="180" t="s">
        <v>1951</v>
      </c>
      <c r="I900" s="3" t="s">
        <v>1952</v>
      </c>
      <c r="J900" s="182">
        <v>45867</v>
      </c>
      <c r="K900" s="182">
        <v>45870</v>
      </c>
      <c r="L900" s="183"/>
      <c r="M900" s="172"/>
      <c r="N900" s="3"/>
      <c r="O900" s="389">
        <v>63725490</v>
      </c>
      <c r="P900" s="170">
        <v>0.88</v>
      </c>
      <c r="Q900" s="3"/>
      <c r="R900" s="331"/>
      <c r="S900" s="393">
        <f t="shared" si="101"/>
        <v>56365600</v>
      </c>
      <c r="T900" s="332"/>
      <c r="U900" s="3"/>
      <c r="V900" s="3"/>
      <c r="W900" s="3"/>
      <c r="X900" s="3"/>
      <c r="Y900" s="3"/>
      <c r="Z900" s="186">
        <v>1.00512</v>
      </c>
      <c r="AA900" s="330"/>
      <c r="AB900" s="360"/>
      <c r="AC900" s="394"/>
      <c r="AD900" s="174"/>
      <c r="AE900" s="3"/>
      <c r="AF900" s="395"/>
    </row>
    <row r="901" spans="3:32" ht="17.25" customHeight="1">
      <c r="C901" s="3"/>
      <c r="D901" s="3"/>
      <c r="E901" s="3"/>
      <c r="F901" s="171" t="s">
        <v>632</v>
      </c>
      <c r="G901" s="171" t="s">
        <v>633</v>
      </c>
      <c r="H901" s="180" t="s">
        <v>731</v>
      </c>
      <c r="I901" s="3" t="s">
        <v>1953</v>
      </c>
      <c r="J901" s="182">
        <v>45866</v>
      </c>
      <c r="K901" s="182">
        <v>45870</v>
      </c>
      <c r="L901" s="183"/>
      <c r="M901" s="172"/>
      <c r="N901" s="3"/>
      <c r="O901" s="389">
        <v>4000000</v>
      </c>
      <c r="P901" s="170">
        <v>0.88</v>
      </c>
      <c r="Q901" s="3"/>
      <c r="R901" s="331"/>
      <c r="S901" s="393">
        <f t="shared" si="101"/>
        <v>3544000</v>
      </c>
      <c r="T901" s="332"/>
      <c r="U901" s="3"/>
      <c r="V901" s="3"/>
      <c r="W901" s="3"/>
      <c r="X901" s="3"/>
      <c r="Y901" s="3"/>
      <c r="Z901" s="186">
        <v>1.0067999999999999</v>
      </c>
      <c r="AA901" s="330"/>
      <c r="AB901" s="360"/>
      <c r="AC901" s="394"/>
      <c r="AD901" s="174"/>
      <c r="AE901" s="3"/>
      <c r="AF901" s="395"/>
    </row>
    <row r="902" spans="3:32" ht="17.25" customHeight="1">
      <c r="C902" s="3"/>
      <c r="D902" s="3"/>
      <c r="E902" s="3"/>
      <c r="F902" s="171" t="s">
        <v>632</v>
      </c>
      <c r="G902" s="171" t="s">
        <v>121</v>
      </c>
      <c r="H902" s="180" t="s">
        <v>991</v>
      </c>
      <c r="I902" s="3" t="s">
        <v>1954</v>
      </c>
      <c r="J902" s="182">
        <v>45867</v>
      </c>
      <c r="K902" s="182">
        <v>45870</v>
      </c>
      <c r="L902" s="183"/>
      <c r="M902" s="172"/>
      <c r="N902" s="3"/>
      <c r="O902" s="389">
        <v>3000000</v>
      </c>
      <c r="P902" s="170">
        <v>0.88</v>
      </c>
      <c r="Q902" s="3"/>
      <c r="R902" s="331"/>
      <c r="S902" s="393">
        <f t="shared" si="101"/>
        <v>2645300</v>
      </c>
      <c r="T902" s="332"/>
      <c r="U902" s="3"/>
      <c r="V902" s="3"/>
      <c r="W902" s="3"/>
      <c r="X902" s="3"/>
      <c r="Y902" s="3"/>
      <c r="Z902" s="186">
        <v>1.002</v>
      </c>
      <c r="AA902" s="330"/>
      <c r="AB902" s="360"/>
      <c r="AC902" s="394"/>
      <c r="AD902" s="174"/>
      <c r="AE902" s="3"/>
      <c r="AF902" s="395"/>
    </row>
    <row r="903" spans="3:32" ht="17.25" customHeight="1">
      <c r="C903" s="3"/>
      <c r="D903" s="3"/>
      <c r="E903" s="3"/>
      <c r="F903" s="399" t="s">
        <v>632</v>
      </c>
      <c r="G903" s="399" t="s">
        <v>121</v>
      </c>
      <c r="H903" s="400" t="s">
        <v>694</v>
      </c>
      <c r="I903" s="401" t="s">
        <v>1955</v>
      </c>
      <c r="J903" s="402">
        <v>45867</v>
      </c>
      <c r="K903" s="402">
        <v>45873</v>
      </c>
      <c r="L903" s="403"/>
      <c r="M903" s="404"/>
      <c r="N903" s="401"/>
      <c r="O903" s="693">
        <v>53729953</v>
      </c>
      <c r="P903" s="406">
        <v>0.88</v>
      </c>
      <c r="Q903" s="401"/>
      <c r="R903" s="407"/>
      <c r="S903" s="694">
        <v>47338500.000000007</v>
      </c>
      <c r="T903" s="409"/>
      <c r="U903" s="401"/>
      <c r="V903" s="401"/>
      <c r="W903" s="401"/>
      <c r="X903" s="401"/>
      <c r="Y903" s="401"/>
      <c r="Z903" s="410">
        <v>1.00119</v>
      </c>
      <c r="AA903" s="330"/>
      <c r="AB903" s="360"/>
      <c r="AC903" s="394"/>
      <c r="AD903" s="174"/>
      <c r="AE903" s="3"/>
      <c r="AF903" s="395"/>
    </row>
    <row r="904" spans="3:32" ht="17.25" customHeight="1">
      <c r="C904" s="3"/>
      <c r="D904" s="3"/>
      <c r="E904" s="3"/>
      <c r="F904" s="171" t="s">
        <v>632</v>
      </c>
      <c r="G904" s="171" t="s">
        <v>633</v>
      </c>
      <c r="H904" s="180" t="s">
        <v>813</v>
      </c>
      <c r="I904" s="3" t="s">
        <v>1956</v>
      </c>
      <c r="J904" s="182">
        <v>45867</v>
      </c>
      <c r="K904" s="182">
        <v>45870</v>
      </c>
      <c r="L904" s="183"/>
      <c r="M904" s="172"/>
      <c r="N904" s="3"/>
      <c r="O904" s="389">
        <v>10020000</v>
      </c>
      <c r="P904" s="170">
        <v>0.88</v>
      </c>
      <c r="Q904" s="3"/>
      <c r="R904" s="331"/>
      <c r="S904" s="393">
        <f t="shared" si="101"/>
        <v>8828100</v>
      </c>
      <c r="T904" s="332"/>
      <c r="U904" s="3"/>
      <c r="V904" s="3"/>
      <c r="W904" s="3"/>
      <c r="X904" s="3"/>
      <c r="Y904" s="3"/>
      <c r="Z904" s="186">
        <v>1.00118</v>
      </c>
      <c r="AA904" s="330"/>
      <c r="AB904" s="360"/>
      <c r="AC904" s="394"/>
      <c r="AD904" s="174"/>
      <c r="AE904" s="3"/>
      <c r="AF904" s="395"/>
    </row>
    <row r="905" spans="3:32" ht="17.25" customHeight="1">
      <c r="C905" s="3"/>
      <c r="D905" s="3"/>
      <c r="E905" s="3"/>
      <c r="F905" s="842" t="s">
        <v>632</v>
      </c>
      <c r="G905" s="842" t="s">
        <v>633</v>
      </c>
      <c r="H905" s="843" t="s">
        <v>652</v>
      </c>
      <c r="I905" s="844" t="s">
        <v>1957</v>
      </c>
      <c r="J905" s="845">
        <v>45868</v>
      </c>
      <c r="K905" s="845">
        <v>45869</v>
      </c>
      <c r="L905" s="846"/>
      <c r="M905" s="847"/>
      <c r="N905" s="844"/>
      <c r="O905" s="848">
        <v>82256452</v>
      </c>
      <c r="P905" s="849">
        <v>0.88</v>
      </c>
      <c r="Q905" s="844"/>
      <c r="R905" s="850"/>
      <c r="S905" s="851">
        <v>72537300</v>
      </c>
      <c r="T905" s="852"/>
      <c r="U905" s="844"/>
      <c r="V905" s="844"/>
      <c r="W905" s="844"/>
      <c r="X905" s="844"/>
      <c r="Y905" s="844"/>
      <c r="Z905" s="853">
        <v>1.0021</v>
      </c>
      <c r="AA905" s="330"/>
      <c r="AB905" s="360"/>
      <c r="AC905" s="394"/>
      <c r="AD905" s="174"/>
      <c r="AE905" s="3"/>
      <c r="AF905" s="395"/>
    </row>
    <row r="906" spans="3:32" ht="17.25" customHeight="1">
      <c r="C906" s="643"/>
      <c r="D906" s="3"/>
      <c r="E906" s="3"/>
      <c r="F906" s="812" t="s">
        <v>1959</v>
      </c>
      <c r="G906" s="812" t="s">
        <v>1890</v>
      </c>
      <c r="H906" s="179" t="s">
        <v>1988</v>
      </c>
      <c r="I906" s="168" t="s">
        <v>1958</v>
      </c>
      <c r="J906" s="750">
        <v>45875</v>
      </c>
      <c r="K906" s="750">
        <v>45877</v>
      </c>
      <c r="L906" s="751"/>
      <c r="M906" s="752"/>
      <c r="N906" s="168"/>
      <c r="O906" s="389">
        <v>39039000</v>
      </c>
      <c r="P906" s="753">
        <v>0.88</v>
      </c>
      <c r="Q906" s="168"/>
      <c r="R906" s="754"/>
      <c r="S906" s="705">
        <f t="shared" si="101"/>
        <v>34393200</v>
      </c>
      <c r="T906" s="755"/>
      <c r="U906" s="168"/>
      <c r="V906" s="168"/>
      <c r="W906" s="168"/>
      <c r="X906" s="168"/>
      <c r="Y906" s="168"/>
      <c r="Z906" s="756">
        <v>1.0011300000000001</v>
      </c>
      <c r="AA906" s="330"/>
      <c r="AB906" s="360"/>
      <c r="AC906" s="194"/>
      <c r="AD906" s="174"/>
      <c r="AE906" s="3"/>
    </row>
    <row r="907" spans="3:32" ht="17.25" customHeight="1">
      <c r="C907" s="643"/>
      <c r="D907" s="3"/>
      <c r="E907" s="3"/>
      <c r="F907" s="812" t="s">
        <v>1959</v>
      </c>
      <c r="G907" s="812" t="s">
        <v>1399</v>
      </c>
      <c r="H907" s="179" t="s">
        <v>1988</v>
      </c>
      <c r="I907" s="168" t="s">
        <v>1958</v>
      </c>
      <c r="J907" s="750">
        <v>45875</v>
      </c>
      <c r="K907" s="750">
        <v>45877</v>
      </c>
      <c r="L907" s="751"/>
      <c r="M907" s="752"/>
      <c r="N907" s="168"/>
      <c r="O907" s="389">
        <v>39039000</v>
      </c>
      <c r="P907" s="753">
        <v>0.88</v>
      </c>
      <c r="Q907" s="168"/>
      <c r="R907" s="754"/>
      <c r="S907" s="705">
        <f t="shared" si="101"/>
        <v>34205300</v>
      </c>
      <c r="T907" s="755"/>
      <c r="U907" s="168"/>
      <c r="V907" s="168"/>
      <c r="W907" s="168"/>
      <c r="X907" s="168"/>
      <c r="Y907" s="168"/>
      <c r="Z907" s="756">
        <v>0.99565999999999999</v>
      </c>
      <c r="AA907" s="330"/>
      <c r="AB907" s="360"/>
      <c r="AC907" s="194"/>
      <c r="AD907" s="174"/>
      <c r="AE907" s="3"/>
    </row>
    <row r="908" spans="3:32" ht="17.25" customHeight="1">
      <c r="C908" s="3"/>
      <c r="D908" s="3"/>
      <c r="E908" s="3"/>
      <c r="F908" s="171" t="s">
        <v>632</v>
      </c>
      <c r="G908" s="171" t="s">
        <v>633</v>
      </c>
      <c r="H908" s="180" t="s">
        <v>690</v>
      </c>
      <c r="I908" s="3" t="s">
        <v>1960</v>
      </c>
      <c r="J908" s="182">
        <v>45868</v>
      </c>
      <c r="K908" s="182">
        <v>45875</v>
      </c>
      <c r="L908" s="183"/>
      <c r="M908" s="172"/>
      <c r="N908" s="3"/>
      <c r="O908" s="389">
        <v>19600000</v>
      </c>
      <c r="P908" s="170">
        <v>0.88</v>
      </c>
      <c r="Q908" s="3"/>
      <c r="R908" s="331"/>
      <c r="S908" s="393">
        <f t="shared" si="101"/>
        <v>17306700</v>
      </c>
      <c r="T908" s="332"/>
      <c r="U908" s="3"/>
      <c r="V908" s="3"/>
      <c r="W908" s="3"/>
      <c r="X908" s="3"/>
      <c r="Y908" s="3"/>
      <c r="Z908" s="186">
        <v>1.0034000000000001</v>
      </c>
      <c r="AA908" s="330"/>
      <c r="AB908" s="360"/>
      <c r="AC908" s="394"/>
      <c r="AD908" s="174"/>
      <c r="AE908" s="3"/>
      <c r="AF908" s="395"/>
    </row>
    <row r="909" spans="3:32" ht="17.25" customHeight="1">
      <c r="C909" s="3"/>
      <c r="D909" s="3"/>
      <c r="E909" s="3"/>
      <c r="F909" s="171" t="s">
        <v>661</v>
      </c>
      <c r="G909" s="171" t="s">
        <v>633</v>
      </c>
      <c r="H909" s="180" t="s">
        <v>662</v>
      </c>
      <c r="I909" s="3" t="s">
        <v>1961</v>
      </c>
      <c r="J909" s="182">
        <v>45869</v>
      </c>
      <c r="K909" s="182">
        <v>45875</v>
      </c>
      <c r="L909" s="183"/>
      <c r="M909" s="172"/>
      <c r="N909" s="3"/>
      <c r="O909" s="389">
        <v>12000000</v>
      </c>
      <c r="P909" s="170">
        <v>0.88</v>
      </c>
      <c r="Q909" s="3"/>
      <c r="R909" s="331"/>
      <c r="S909" s="393">
        <f t="shared" si="101"/>
        <v>10597200</v>
      </c>
      <c r="T909" s="332"/>
      <c r="U909" s="3"/>
      <c r="V909" s="3"/>
      <c r="W909" s="3"/>
      <c r="X909" s="3"/>
      <c r="Y909" s="3"/>
      <c r="Z909" s="186">
        <v>1.00352</v>
      </c>
      <c r="AA909" s="330"/>
      <c r="AB909" s="360"/>
      <c r="AC909" s="394"/>
      <c r="AD909" s="174"/>
      <c r="AE909" s="3"/>
      <c r="AF909" s="395"/>
    </row>
    <row r="910" spans="3:32" ht="17.25" customHeight="1">
      <c r="C910" s="3"/>
      <c r="D910" s="3"/>
      <c r="E910" s="3"/>
      <c r="F910" s="411" t="s">
        <v>632</v>
      </c>
      <c r="G910" s="411" t="s">
        <v>633</v>
      </c>
      <c r="H910" s="412" t="s">
        <v>652</v>
      </c>
      <c r="I910" s="438" t="s">
        <v>1962</v>
      </c>
      <c r="J910" s="439">
        <v>45869</v>
      </c>
      <c r="K910" s="439">
        <v>45874</v>
      </c>
      <c r="L910" s="440"/>
      <c r="M910" s="441"/>
      <c r="N910" s="438"/>
      <c r="O910" s="465">
        <v>86674096</v>
      </c>
      <c r="P910" s="443">
        <v>0.88</v>
      </c>
      <c r="Q910" s="438"/>
      <c r="R910" s="444"/>
      <c r="S910" s="676">
        <f>CEILING(Z910*P910*O910,100)</f>
        <v>76425800</v>
      </c>
      <c r="T910" s="446"/>
      <c r="U910" s="438"/>
      <c r="V910" s="438"/>
      <c r="W910" s="438"/>
      <c r="X910" s="438"/>
      <c r="Y910" s="438"/>
      <c r="Z910" s="447">
        <v>1.002</v>
      </c>
      <c r="AA910" s="541"/>
      <c r="AB910" s="542"/>
      <c r="AC910" s="628"/>
      <c r="AD910" s="629"/>
      <c r="AE910" s="438"/>
      <c r="AF910" s="395"/>
    </row>
    <row r="911" spans="3:32" ht="17.25" customHeight="1">
      <c r="C911" s="3"/>
      <c r="D911" s="3"/>
      <c r="E911" s="3"/>
      <c r="F911" s="411" t="s">
        <v>632</v>
      </c>
      <c r="G911" s="411" t="s">
        <v>633</v>
      </c>
      <c r="H911" s="412" t="s">
        <v>1018</v>
      </c>
      <c r="I911" s="438" t="s">
        <v>1963</v>
      </c>
      <c r="J911" s="439">
        <v>45869</v>
      </c>
      <c r="K911" s="439">
        <v>45873</v>
      </c>
      <c r="L911" s="440"/>
      <c r="M911" s="441"/>
      <c r="N911" s="438"/>
      <c r="O911" s="442">
        <v>58802087</v>
      </c>
      <c r="P911" s="443">
        <v>0.88</v>
      </c>
      <c r="Q911" s="438"/>
      <c r="R911" s="444"/>
      <c r="S911" s="470">
        <f t="shared" ref="S911:S915" si="103">CEILING(Z911*P911*O911,100)</f>
        <v>51917200</v>
      </c>
      <c r="T911" s="446"/>
      <c r="U911" s="438"/>
      <c r="V911" s="438"/>
      <c r="W911" s="438"/>
      <c r="X911" s="438"/>
      <c r="Y911" s="438"/>
      <c r="Z911" s="447">
        <v>1.0033099999999999</v>
      </c>
      <c r="AA911" s="330"/>
      <c r="AB911" s="360"/>
      <c r="AC911" s="394"/>
      <c r="AD911" s="174"/>
      <c r="AE911" s="3"/>
      <c r="AF911" s="395"/>
    </row>
    <row r="912" spans="3:32" ht="17.25" customHeight="1">
      <c r="C912" s="3"/>
      <c r="D912" s="3"/>
      <c r="E912" s="841"/>
      <c r="F912" s="411" t="s">
        <v>632</v>
      </c>
      <c r="G912" s="411" t="s">
        <v>633</v>
      </c>
      <c r="H912" s="412" t="s">
        <v>809</v>
      </c>
      <c r="I912" s="438" t="s">
        <v>1964</v>
      </c>
      <c r="J912" s="439">
        <v>45869</v>
      </c>
      <c r="K912" s="439">
        <v>45875</v>
      </c>
      <c r="L912" s="440"/>
      <c r="M912" s="441"/>
      <c r="N912" s="438"/>
      <c r="O912" s="442">
        <v>6000000</v>
      </c>
      <c r="P912" s="443">
        <v>0.88</v>
      </c>
      <c r="Q912" s="438"/>
      <c r="R912" s="444"/>
      <c r="S912" s="470">
        <f t="shared" si="103"/>
        <v>5314800</v>
      </c>
      <c r="T912" s="446"/>
      <c r="U912" s="438"/>
      <c r="V912" s="438"/>
      <c r="W912" s="438"/>
      <c r="X912" s="438"/>
      <c r="Y912" s="438"/>
      <c r="Z912" s="447">
        <v>1.00658</v>
      </c>
      <c r="AA912" s="541"/>
      <c r="AB912" s="542"/>
      <c r="AC912" s="628">
        <v>5302837</v>
      </c>
      <c r="AD912" s="630">
        <f>S912-AC912</f>
        <v>11963</v>
      </c>
      <c r="AE912" s="3"/>
      <c r="AF912" s="395"/>
    </row>
    <row r="913" spans="3:32" ht="17.25" customHeight="1">
      <c r="C913" s="3"/>
      <c r="D913" s="3"/>
      <c r="E913" s="3"/>
      <c r="F913" s="411" t="s">
        <v>632</v>
      </c>
      <c r="G913" s="411" t="s">
        <v>633</v>
      </c>
      <c r="H913" s="412" t="s">
        <v>733</v>
      </c>
      <c r="I913" s="438" t="s">
        <v>1967</v>
      </c>
      <c r="J913" s="439">
        <v>45868</v>
      </c>
      <c r="K913" s="439">
        <v>45875</v>
      </c>
      <c r="L913" s="440"/>
      <c r="M913" s="441"/>
      <c r="N913" s="438"/>
      <c r="O913" s="442">
        <v>66400000</v>
      </c>
      <c r="P913" s="443">
        <v>0.88</v>
      </c>
      <c r="Q913" s="438"/>
      <c r="R913" s="444"/>
      <c r="S913" s="470">
        <f t="shared" si="103"/>
        <v>58625500</v>
      </c>
      <c r="T913" s="446"/>
      <c r="U913" s="438"/>
      <c r="V913" s="438"/>
      <c r="W913" s="438"/>
      <c r="X913" s="438"/>
      <c r="Y913" s="438"/>
      <c r="Z913" s="447">
        <v>1.0033099999999999</v>
      </c>
      <c r="AA913" s="330"/>
      <c r="AB913" s="360"/>
      <c r="AC913" s="394"/>
      <c r="AD913" s="174"/>
      <c r="AE913" s="3"/>
      <c r="AF913" s="395"/>
    </row>
    <row r="914" spans="3:32" ht="17.25" customHeight="1">
      <c r="C914" s="3"/>
      <c r="D914" s="3"/>
      <c r="E914" s="3"/>
      <c r="F914" s="399" t="s">
        <v>661</v>
      </c>
      <c r="G914" s="399" t="s">
        <v>633</v>
      </c>
      <c r="H914" s="400" t="s">
        <v>662</v>
      </c>
      <c r="I914" s="401" t="s">
        <v>1965</v>
      </c>
      <c r="J914" s="402">
        <v>45868</v>
      </c>
      <c r="K914" s="402">
        <v>45874</v>
      </c>
      <c r="L914" s="403"/>
      <c r="M914" s="404"/>
      <c r="N914" s="401"/>
      <c r="O914" s="405">
        <v>4800000</v>
      </c>
      <c r="P914" s="406">
        <v>0.88</v>
      </c>
      <c r="Q914" s="401"/>
      <c r="R914" s="407"/>
      <c r="S914" s="454">
        <f t="shared" si="103"/>
        <v>4248900</v>
      </c>
      <c r="T914" s="409"/>
      <c r="U914" s="401"/>
      <c r="V914" s="401"/>
      <c r="W914" s="401"/>
      <c r="X914" s="401"/>
      <c r="Y914" s="401"/>
      <c r="Z914" s="410">
        <v>1.00589</v>
      </c>
      <c r="AA914" s="330"/>
      <c r="AB914" s="360"/>
      <c r="AC914" s="394"/>
      <c r="AD914" s="174"/>
      <c r="AE914" s="3"/>
      <c r="AF914" s="395"/>
    </row>
    <row r="915" spans="3:32" ht="17.25" customHeight="1">
      <c r="C915" s="3"/>
      <c r="D915" s="3"/>
      <c r="E915" s="3"/>
      <c r="F915" s="399" t="s">
        <v>632</v>
      </c>
      <c r="G915" s="399" t="s">
        <v>633</v>
      </c>
      <c r="H915" s="400" t="s">
        <v>904</v>
      </c>
      <c r="I915" s="401" t="s">
        <v>1968</v>
      </c>
      <c r="J915" s="402">
        <v>45870</v>
      </c>
      <c r="K915" s="402">
        <v>45875</v>
      </c>
      <c r="L915" s="403"/>
      <c r="M915" s="404"/>
      <c r="N915" s="401"/>
      <c r="O915" s="405">
        <v>4444250</v>
      </c>
      <c r="P915" s="406">
        <v>0.88</v>
      </c>
      <c r="Q915" s="401"/>
      <c r="R915" s="407"/>
      <c r="S915" s="454">
        <f t="shared" si="103"/>
        <v>3933700</v>
      </c>
      <c r="T915" s="409"/>
      <c r="U915" s="401"/>
      <c r="V915" s="401"/>
      <c r="W915" s="401"/>
      <c r="X915" s="401"/>
      <c r="Y915" s="401"/>
      <c r="Z915" s="410">
        <v>1.0058</v>
      </c>
      <c r="AA915" s="541"/>
      <c r="AB915" s="542"/>
      <c r="AC915" s="628">
        <v>3938522</v>
      </c>
      <c r="AD915" s="630">
        <f>S915-AC915</f>
        <v>-4822</v>
      </c>
      <c r="AE915" s="3"/>
      <c r="AF915" s="395"/>
    </row>
    <row r="916" spans="3:32" ht="17.25" customHeight="1">
      <c r="C916" s="3"/>
      <c r="D916" s="3"/>
      <c r="E916" s="3"/>
      <c r="F916" s="171" t="s">
        <v>632</v>
      </c>
      <c r="G916" s="171" t="s">
        <v>633</v>
      </c>
      <c r="H916" s="180" t="s">
        <v>634</v>
      </c>
      <c r="I916" s="3" t="s">
        <v>1969</v>
      </c>
      <c r="J916" s="182">
        <v>45870</v>
      </c>
      <c r="K916" s="182">
        <v>45875</v>
      </c>
      <c r="L916" s="183"/>
      <c r="M916" s="172"/>
      <c r="N916" s="3"/>
      <c r="O916" s="389">
        <v>12000000</v>
      </c>
      <c r="P916" s="170">
        <v>0.88</v>
      </c>
      <c r="Q916" s="3"/>
      <c r="R916" s="331"/>
      <c r="S916" s="393">
        <f t="shared" si="101"/>
        <v>10596100</v>
      </c>
      <c r="T916" s="332"/>
      <c r="U916" s="3"/>
      <c r="V916" s="3"/>
      <c r="W916" s="3"/>
      <c r="X916" s="3"/>
      <c r="Y916" s="3"/>
      <c r="Z916" s="186">
        <v>1.0034099999999999</v>
      </c>
      <c r="AA916" s="330"/>
      <c r="AB916" s="360"/>
      <c r="AC916" s="394"/>
      <c r="AD916" s="174"/>
      <c r="AE916" s="3"/>
      <c r="AF916" s="395"/>
    </row>
    <row r="917" spans="3:32" ht="17.25" customHeight="1">
      <c r="C917" s="3"/>
      <c r="D917" s="3"/>
      <c r="E917" s="3"/>
      <c r="F917" s="171" t="s">
        <v>632</v>
      </c>
      <c r="G917" s="171" t="s">
        <v>633</v>
      </c>
      <c r="H917" s="180" t="s">
        <v>685</v>
      </c>
      <c r="I917" s="3" t="s">
        <v>1970</v>
      </c>
      <c r="J917" s="182">
        <v>45869</v>
      </c>
      <c r="K917" s="182">
        <v>45877</v>
      </c>
      <c r="L917" s="183"/>
      <c r="M917" s="172"/>
      <c r="N917" s="3"/>
      <c r="O917" s="389">
        <v>120259200</v>
      </c>
      <c r="P917" s="170">
        <v>0.88</v>
      </c>
      <c r="Q917" s="3"/>
      <c r="R917" s="331"/>
      <c r="S917" s="393">
        <f t="shared" si="101"/>
        <v>105840800</v>
      </c>
      <c r="T917" s="332"/>
      <c r="U917" s="3"/>
      <c r="V917" s="3"/>
      <c r="W917" s="3"/>
      <c r="X917" s="3"/>
      <c r="Y917" s="3"/>
      <c r="Z917" s="186">
        <v>1.0001199999999999</v>
      </c>
      <c r="AA917" s="330"/>
      <c r="AB917" s="360"/>
      <c r="AC917" s="394"/>
      <c r="AD917" s="174"/>
      <c r="AE917" s="3"/>
      <c r="AF917" s="395"/>
    </row>
    <row r="918" spans="3:32" ht="17.25" customHeight="1">
      <c r="C918" s="3"/>
      <c r="D918" s="3"/>
      <c r="E918" s="3"/>
      <c r="F918" s="411" t="s">
        <v>632</v>
      </c>
      <c r="G918" s="411" t="s">
        <v>633</v>
      </c>
      <c r="H918" s="412" t="s">
        <v>809</v>
      </c>
      <c r="I918" s="438" t="s">
        <v>1971</v>
      </c>
      <c r="J918" s="439">
        <v>45870</v>
      </c>
      <c r="K918" s="439">
        <v>45876</v>
      </c>
      <c r="L918" s="440"/>
      <c r="M918" s="441"/>
      <c r="N918" s="438"/>
      <c r="O918" s="442">
        <v>19656777</v>
      </c>
      <c r="P918" s="443">
        <v>0.88</v>
      </c>
      <c r="Q918" s="438"/>
      <c r="R918" s="444"/>
      <c r="S918" s="470">
        <f t="shared" si="101"/>
        <v>17356300</v>
      </c>
      <c r="T918" s="446"/>
      <c r="U918" s="438"/>
      <c r="V918" s="438"/>
      <c r="W918" s="438"/>
      <c r="X918" s="438"/>
      <c r="Y918" s="438"/>
      <c r="Z918" s="447">
        <v>1.0033700000000001</v>
      </c>
      <c r="AA918" s="541"/>
      <c r="AB918" s="542"/>
      <c r="AC918" s="628">
        <v>17341015</v>
      </c>
      <c r="AD918" s="630">
        <f>S918-AC918</f>
        <v>15285</v>
      </c>
      <c r="AE918" s="3"/>
      <c r="AF918" s="395"/>
    </row>
    <row r="919" spans="3:32" ht="17.25" customHeight="1">
      <c r="C919" s="3"/>
      <c r="D919" s="3"/>
      <c r="E919" s="3"/>
      <c r="F919" s="171" t="s">
        <v>632</v>
      </c>
      <c r="G919" s="171" t="s">
        <v>633</v>
      </c>
      <c r="H919" s="180" t="s">
        <v>809</v>
      </c>
      <c r="I919" s="3" t="s">
        <v>1972</v>
      </c>
      <c r="J919" s="182">
        <v>45870</v>
      </c>
      <c r="K919" s="182">
        <v>45873</v>
      </c>
      <c r="L919" s="183"/>
      <c r="M919" s="172"/>
      <c r="N919" s="3"/>
      <c r="O919" s="396">
        <v>170170000</v>
      </c>
      <c r="P919" s="170">
        <v>0.88</v>
      </c>
      <c r="Q919" s="3"/>
      <c r="R919" s="331"/>
      <c r="S919" s="595">
        <v>149853000</v>
      </c>
      <c r="T919" s="332"/>
      <c r="U919" s="3"/>
      <c r="V919" s="3"/>
      <c r="W919" s="3"/>
      <c r="X919" s="3"/>
      <c r="Y919" s="3"/>
      <c r="Z919" s="186">
        <v>1.0006999999999999</v>
      </c>
      <c r="AA919" s="330"/>
      <c r="AB919" s="360"/>
      <c r="AC919" s="394"/>
      <c r="AD919" s="174"/>
      <c r="AE919" s="3"/>
      <c r="AF919" s="395"/>
    </row>
    <row r="920" spans="3:32" ht="17.25" customHeight="1">
      <c r="C920" s="3"/>
      <c r="D920" s="3"/>
      <c r="E920" s="3"/>
      <c r="F920" s="399" t="s">
        <v>632</v>
      </c>
      <c r="G920" s="399" t="s">
        <v>633</v>
      </c>
      <c r="H920" s="400" t="s">
        <v>932</v>
      </c>
      <c r="I920" s="401" t="s">
        <v>1973</v>
      </c>
      <c r="J920" s="402">
        <v>45869</v>
      </c>
      <c r="K920" s="402">
        <v>45873</v>
      </c>
      <c r="L920" s="403"/>
      <c r="M920" s="404"/>
      <c r="N920" s="401"/>
      <c r="O920" s="405">
        <v>10800000</v>
      </c>
      <c r="P920" s="406">
        <v>0.88</v>
      </c>
      <c r="Q920" s="401"/>
      <c r="R920" s="407"/>
      <c r="S920" s="454">
        <f t="shared" si="101"/>
        <v>9536100</v>
      </c>
      <c r="T920" s="409"/>
      <c r="U920" s="401"/>
      <c r="V920" s="401"/>
      <c r="W920" s="401"/>
      <c r="X920" s="401"/>
      <c r="Y920" s="401"/>
      <c r="Z920" s="410">
        <v>1.0033700000000001</v>
      </c>
      <c r="AA920" s="330"/>
      <c r="AB920" s="360"/>
      <c r="AC920" s="394"/>
      <c r="AD920" s="174"/>
      <c r="AE920" s="3"/>
      <c r="AF920" s="395"/>
    </row>
    <row r="921" spans="3:32" ht="17.25" customHeight="1">
      <c r="C921" s="3"/>
      <c r="D921" s="3"/>
      <c r="E921" s="3"/>
      <c r="F921" s="171" t="s">
        <v>632</v>
      </c>
      <c r="G921" s="171" t="s">
        <v>633</v>
      </c>
      <c r="H921" s="180" t="s">
        <v>1048</v>
      </c>
      <c r="I921" s="3" t="s">
        <v>1974</v>
      </c>
      <c r="J921" s="182">
        <v>45869</v>
      </c>
      <c r="K921" s="182">
        <v>45873</v>
      </c>
      <c r="L921" s="183"/>
      <c r="M921" s="172"/>
      <c r="N921" s="3"/>
      <c r="O921" s="389">
        <v>9000000</v>
      </c>
      <c r="P921" s="170">
        <v>0.88</v>
      </c>
      <c r="Q921" s="3"/>
      <c r="R921" s="331"/>
      <c r="S921" s="393">
        <f t="shared" si="101"/>
        <v>7963600</v>
      </c>
      <c r="T921" s="332"/>
      <c r="U921" s="3"/>
      <c r="V921" s="3"/>
      <c r="W921" s="3"/>
      <c r="X921" s="3"/>
      <c r="Y921" s="3"/>
      <c r="Z921" s="186">
        <v>1.0055000000000001</v>
      </c>
      <c r="AA921" s="330"/>
      <c r="AB921" s="360"/>
      <c r="AC921" s="394"/>
      <c r="AD921" s="174"/>
      <c r="AE921" s="3"/>
      <c r="AF921" s="395"/>
    </row>
    <row r="922" spans="3:32" ht="17.25" customHeight="1">
      <c r="C922" s="3"/>
      <c r="D922" s="3"/>
      <c r="E922" s="3"/>
      <c r="F922" s="171" t="s">
        <v>632</v>
      </c>
      <c r="G922" s="171" t="s">
        <v>633</v>
      </c>
      <c r="H922" s="180" t="s">
        <v>650</v>
      </c>
      <c r="I922" s="3" t="s">
        <v>1976</v>
      </c>
      <c r="J922" s="182">
        <v>45870</v>
      </c>
      <c r="K922" s="182">
        <v>45874</v>
      </c>
      <c r="L922" s="183"/>
      <c r="M922" s="172"/>
      <c r="N922" s="3"/>
      <c r="O922" s="389">
        <v>20020000</v>
      </c>
      <c r="P922" s="170">
        <v>0.95</v>
      </c>
      <c r="Q922" s="3"/>
      <c r="R922" s="331"/>
      <c r="S922" s="359" t="s">
        <v>651</v>
      </c>
      <c r="T922" s="332"/>
      <c r="U922" s="3"/>
      <c r="V922" s="3"/>
      <c r="W922" s="3"/>
      <c r="X922" s="3"/>
      <c r="Y922" s="3"/>
      <c r="Z922" s="186"/>
      <c r="AA922" s="330"/>
      <c r="AB922" s="360"/>
      <c r="AC922" s="394"/>
      <c r="AD922" s="174"/>
      <c r="AE922" s="3"/>
      <c r="AF922" s="395"/>
    </row>
    <row r="923" spans="3:32" ht="17.25" customHeight="1">
      <c r="C923" s="3"/>
      <c r="D923" s="3"/>
      <c r="E923" s="3"/>
      <c r="F923" s="171" t="s">
        <v>632</v>
      </c>
      <c r="G923" s="171" t="s">
        <v>633</v>
      </c>
      <c r="H923" s="180" t="s">
        <v>685</v>
      </c>
      <c r="I923" s="3" t="s">
        <v>1977</v>
      </c>
      <c r="J923" s="182">
        <v>45870</v>
      </c>
      <c r="K923" s="182">
        <v>45877</v>
      </c>
      <c r="L923" s="183"/>
      <c r="M923" s="172"/>
      <c r="N923" s="3"/>
      <c r="O923" s="389">
        <v>23650000</v>
      </c>
      <c r="P923" s="170">
        <v>0.88</v>
      </c>
      <c r="Q923" s="3"/>
      <c r="R923" s="331"/>
      <c r="S923" s="393">
        <f t="shared" si="101"/>
        <v>20876800</v>
      </c>
      <c r="T923" s="332"/>
      <c r="U923" s="3"/>
      <c r="V923" s="3"/>
      <c r="W923" s="3"/>
      <c r="X923" s="3"/>
      <c r="Y923" s="3"/>
      <c r="Z923" s="186">
        <v>1.0031099999999999</v>
      </c>
      <c r="AA923" s="330"/>
      <c r="AB923" s="360"/>
      <c r="AC923" s="394"/>
      <c r="AD923" s="174"/>
      <c r="AE923" s="3"/>
      <c r="AF923" s="395"/>
    </row>
    <row r="924" spans="3:32" ht="17.25" customHeight="1">
      <c r="C924" s="3"/>
      <c r="D924" s="3"/>
      <c r="E924" s="3"/>
      <c r="F924" s="171" t="s">
        <v>632</v>
      </c>
      <c r="G924" s="171" t="s">
        <v>633</v>
      </c>
      <c r="H924" s="180" t="s">
        <v>813</v>
      </c>
      <c r="I924" s="3" t="s">
        <v>1978</v>
      </c>
      <c r="J924" s="182">
        <v>45873</v>
      </c>
      <c r="K924" s="182">
        <v>45877</v>
      </c>
      <c r="L924" s="183"/>
      <c r="M924" s="172"/>
      <c r="N924" s="3"/>
      <c r="O924" s="389">
        <v>8000000</v>
      </c>
      <c r="P924" s="170">
        <v>0.88</v>
      </c>
      <c r="Q924" s="3"/>
      <c r="R924" s="331"/>
      <c r="S924" s="393">
        <f t="shared" ref="S924" si="104">CEILING(Z924*P924*O924,100)</f>
        <v>7054800</v>
      </c>
      <c r="T924" s="332"/>
      <c r="U924" s="3"/>
      <c r="V924" s="3"/>
      <c r="W924" s="3"/>
      <c r="X924" s="3"/>
      <c r="Y924" s="3"/>
      <c r="Z924" s="186">
        <v>1.0021</v>
      </c>
      <c r="AA924" s="330"/>
      <c r="AB924" s="360"/>
      <c r="AC924" s="394"/>
      <c r="AD924" s="174"/>
      <c r="AE924" s="3"/>
      <c r="AF924" s="395"/>
    </row>
    <row r="925" spans="3:32" ht="17.25" customHeight="1">
      <c r="C925" s="3"/>
      <c r="D925" s="3"/>
      <c r="E925" s="3"/>
      <c r="F925" s="171" t="s">
        <v>304</v>
      </c>
      <c r="G925" s="171" t="s">
        <v>121</v>
      </c>
      <c r="H925" s="180" t="s">
        <v>1481</v>
      </c>
      <c r="I925" s="3" t="s">
        <v>1979</v>
      </c>
      <c r="J925" s="182">
        <v>45873</v>
      </c>
      <c r="K925" s="182">
        <v>45877</v>
      </c>
      <c r="L925" s="183"/>
      <c r="M925" s="172"/>
      <c r="N925" s="3"/>
      <c r="O925" s="396">
        <v>107678214</v>
      </c>
      <c r="P925" s="170">
        <v>0.87744999999999995</v>
      </c>
      <c r="Q925" s="3"/>
      <c r="R925" s="331"/>
      <c r="S925" s="595">
        <v>94681400.000000015</v>
      </c>
      <c r="T925" s="332"/>
      <c r="U925" s="3"/>
      <c r="V925" s="3"/>
      <c r="W925" s="3"/>
      <c r="X925" s="3"/>
      <c r="Y925" s="3"/>
      <c r="Z925" s="186">
        <v>1.0021100000000001</v>
      </c>
      <c r="AA925" s="330"/>
      <c r="AB925" s="360"/>
      <c r="AC925" s="194"/>
      <c r="AD925" s="174"/>
      <c r="AE925" s="3"/>
    </row>
    <row r="926" spans="3:32" ht="17.25" customHeight="1">
      <c r="C926" s="3"/>
      <c r="D926" s="3"/>
      <c r="E926" s="3"/>
      <c r="F926" s="411" t="s">
        <v>632</v>
      </c>
      <c r="G926" s="411" t="s">
        <v>633</v>
      </c>
      <c r="H926" s="412" t="s">
        <v>690</v>
      </c>
      <c r="I926" s="438" t="s">
        <v>1984</v>
      </c>
      <c r="J926" s="439">
        <v>45873</v>
      </c>
      <c r="K926" s="439">
        <v>45880</v>
      </c>
      <c r="L926" s="440"/>
      <c r="M926" s="441"/>
      <c r="N926" s="438"/>
      <c r="O926" s="442">
        <v>8181820</v>
      </c>
      <c r="P926" s="443">
        <v>0.88</v>
      </c>
      <c r="Q926" s="438"/>
      <c r="R926" s="444"/>
      <c r="S926" s="470">
        <f t="shared" ref="S926:S931" si="105">CEILING(Z926*P926*O926,100)</f>
        <v>7235300</v>
      </c>
      <c r="T926" s="446"/>
      <c r="U926" s="438"/>
      <c r="V926" s="438"/>
      <c r="W926" s="438"/>
      <c r="X926" s="438"/>
      <c r="Y926" s="438"/>
      <c r="Z926" s="447">
        <v>1.0048999999999999</v>
      </c>
      <c r="AA926" s="541"/>
      <c r="AB926" s="542"/>
      <c r="AC926" s="628">
        <v>7230166</v>
      </c>
      <c r="AD926" s="630">
        <f>S926-AC926</f>
        <v>5134</v>
      </c>
      <c r="AE926" s="3"/>
      <c r="AF926" s="395"/>
    </row>
    <row r="927" spans="3:32" ht="17.25" customHeight="1">
      <c r="C927" s="3"/>
      <c r="D927" s="3"/>
      <c r="E927" s="3"/>
      <c r="F927" s="171" t="s">
        <v>632</v>
      </c>
      <c r="G927" s="171" t="s">
        <v>633</v>
      </c>
      <c r="H927" s="180" t="s">
        <v>692</v>
      </c>
      <c r="I927" s="3" t="s">
        <v>1985</v>
      </c>
      <c r="J927" s="182">
        <v>45873</v>
      </c>
      <c r="K927" s="182">
        <v>45880</v>
      </c>
      <c r="L927" s="183"/>
      <c r="M927" s="172"/>
      <c r="N927" s="3"/>
      <c r="O927" s="396">
        <v>155029233</v>
      </c>
      <c r="P927" s="170">
        <v>0.87744999999999995</v>
      </c>
      <c r="Q927" s="3"/>
      <c r="R927" s="331"/>
      <c r="S927" s="595">
        <v>136084300</v>
      </c>
      <c r="T927" s="332"/>
      <c r="U927" s="3"/>
      <c r="V927" s="3"/>
      <c r="W927" s="3"/>
      <c r="X927" s="3"/>
      <c r="Y927" s="3"/>
      <c r="Z927" s="186">
        <v>1.0004</v>
      </c>
      <c r="AA927" s="330"/>
      <c r="AB927" s="360"/>
      <c r="AC927" s="394"/>
      <c r="AD927" s="174"/>
      <c r="AE927" s="3"/>
      <c r="AF927" s="395"/>
    </row>
    <row r="928" spans="3:32" ht="17.25" customHeight="1">
      <c r="C928" s="3"/>
      <c r="D928" s="3"/>
      <c r="E928" s="3"/>
      <c r="F928" s="171" t="s">
        <v>632</v>
      </c>
      <c r="G928" s="171" t="s">
        <v>633</v>
      </c>
      <c r="H928" s="180" t="s">
        <v>1048</v>
      </c>
      <c r="I928" s="3" t="s">
        <v>1986</v>
      </c>
      <c r="J928" s="182">
        <v>45873</v>
      </c>
      <c r="K928" s="182">
        <v>45877</v>
      </c>
      <c r="L928" s="183"/>
      <c r="M928" s="172"/>
      <c r="N928" s="3"/>
      <c r="O928" s="396">
        <v>34600000</v>
      </c>
      <c r="P928" s="170">
        <v>0.88</v>
      </c>
      <c r="Q928" s="3"/>
      <c r="R928" s="331"/>
      <c r="S928" s="595">
        <v>30547000.000000004</v>
      </c>
      <c r="T928" s="332"/>
      <c r="U928" s="3"/>
      <c r="V928" s="3"/>
      <c r="W928" s="3"/>
      <c r="X928" s="3"/>
      <c r="Y928" s="3"/>
      <c r="Z928" s="186">
        <v>1.0033099999999999</v>
      </c>
      <c r="AA928" s="330"/>
      <c r="AB928" s="360"/>
      <c r="AC928" s="394"/>
      <c r="AD928" s="174"/>
      <c r="AE928" s="3"/>
      <c r="AF928" s="395"/>
    </row>
    <row r="929" spans="3:32" ht="17.25" customHeight="1">
      <c r="C929" s="3"/>
      <c r="D929" s="3"/>
      <c r="E929" s="3"/>
      <c r="F929" s="399" t="s">
        <v>632</v>
      </c>
      <c r="G929" s="399" t="s">
        <v>121</v>
      </c>
      <c r="H929" s="400" t="s">
        <v>694</v>
      </c>
      <c r="I929" s="401" t="s">
        <v>2050</v>
      </c>
      <c r="J929" s="402">
        <v>45873</v>
      </c>
      <c r="K929" s="402">
        <v>45880</v>
      </c>
      <c r="L929" s="403"/>
      <c r="M929" s="404"/>
      <c r="N929" s="401"/>
      <c r="O929" s="693">
        <v>9000000</v>
      </c>
      <c r="P929" s="406">
        <v>0.88</v>
      </c>
      <c r="Q929" s="401"/>
      <c r="R929" s="407"/>
      <c r="S929" s="694">
        <v>7928800.0000000009</v>
      </c>
      <c r="T929" s="409"/>
      <c r="U929" s="401"/>
      <c r="V929" s="401"/>
      <c r="W929" s="401"/>
      <c r="X929" s="401"/>
      <c r="Y929" s="401"/>
      <c r="Z929" s="410">
        <v>1.0012099999999999</v>
      </c>
      <c r="AA929" s="330"/>
      <c r="AB929" s="360"/>
      <c r="AC929" s="394"/>
      <c r="AD929" s="174"/>
      <c r="AE929" s="3"/>
      <c r="AF929" s="395"/>
    </row>
    <row r="930" spans="3:32" ht="17.25" customHeight="1">
      <c r="C930" s="3"/>
      <c r="D930" s="3"/>
      <c r="E930" s="3"/>
      <c r="F930" s="399" t="s">
        <v>632</v>
      </c>
      <c r="G930" s="399" t="s">
        <v>633</v>
      </c>
      <c r="H930" s="400" t="s">
        <v>729</v>
      </c>
      <c r="I930" s="401" t="s">
        <v>1987</v>
      </c>
      <c r="J930" s="402">
        <v>45873</v>
      </c>
      <c r="K930" s="402">
        <v>45875</v>
      </c>
      <c r="L930" s="403"/>
      <c r="M930" s="404"/>
      <c r="N930" s="401"/>
      <c r="O930" s="693">
        <v>27720000</v>
      </c>
      <c r="P930" s="406">
        <v>0.88</v>
      </c>
      <c r="Q930" s="401"/>
      <c r="R930" s="407"/>
      <c r="S930" s="694">
        <v>24472800.000000004</v>
      </c>
      <c r="T930" s="409"/>
      <c r="U930" s="401"/>
      <c r="V930" s="401"/>
      <c r="W930" s="401"/>
      <c r="X930" s="401"/>
      <c r="Y930" s="401"/>
      <c r="Z930" s="410">
        <v>1.0032700000000001</v>
      </c>
      <c r="AA930" s="861">
        <f>S930/1.1</f>
        <v>22248000</v>
      </c>
      <c r="AB930" s="360"/>
      <c r="AC930" s="394"/>
      <c r="AD930" s="174"/>
      <c r="AE930" s="3"/>
      <c r="AF930" s="395"/>
    </row>
    <row r="931" spans="3:32" ht="17.25" customHeight="1">
      <c r="C931" s="3"/>
      <c r="D931" s="3"/>
      <c r="E931" s="3"/>
      <c r="F931" s="543" t="s">
        <v>1939</v>
      </c>
      <c r="G931" s="543" t="s">
        <v>633</v>
      </c>
      <c r="H931" s="544" t="s">
        <v>2059</v>
      </c>
      <c r="I931" s="3" t="s">
        <v>2058</v>
      </c>
      <c r="J931" s="182">
        <v>45869</v>
      </c>
      <c r="K931" s="182">
        <v>45889</v>
      </c>
      <c r="L931" s="183"/>
      <c r="M931" s="172"/>
      <c r="N931" s="3"/>
      <c r="O931" s="389">
        <v>238038000</v>
      </c>
      <c r="P931" s="170">
        <v>0.88</v>
      </c>
      <c r="Q931" s="3"/>
      <c r="R931" s="331"/>
      <c r="S931" s="393">
        <f t="shared" si="105"/>
        <v>209502800</v>
      </c>
      <c r="T931" s="332"/>
      <c r="U931" s="3"/>
      <c r="V931" s="3"/>
      <c r="W931" s="3"/>
      <c r="X931" s="3"/>
      <c r="Y931" s="3"/>
      <c r="Z931" s="186">
        <v>1.00014</v>
      </c>
      <c r="AA931" s="330"/>
      <c r="AB931" s="360"/>
      <c r="AC931" s="394"/>
      <c r="AD931" s="174"/>
      <c r="AE931" s="3"/>
      <c r="AF931" s="395"/>
    </row>
    <row r="932" spans="3:32" ht="17.25" customHeight="1">
      <c r="C932" s="3"/>
      <c r="D932" s="3"/>
      <c r="E932" s="3"/>
      <c r="F932" s="171" t="s">
        <v>1939</v>
      </c>
      <c r="G932" s="171" t="s">
        <v>633</v>
      </c>
      <c r="H932" s="180" t="s">
        <v>650</v>
      </c>
      <c r="I932" s="563" t="s">
        <v>2105</v>
      </c>
      <c r="J932" s="182">
        <v>45866</v>
      </c>
      <c r="K932" s="182">
        <v>45876</v>
      </c>
      <c r="L932" s="183"/>
      <c r="M932" s="172"/>
      <c r="N932" s="3"/>
      <c r="O932" s="389">
        <v>159841465</v>
      </c>
      <c r="P932" s="170">
        <v>0.88</v>
      </c>
      <c r="Q932" s="3"/>
      <c r="R932" s="331"/>
      <c r="S932" s="393">
        <f t="shared" ref="S932:S935" si="106">CEILING(Z932*P932*O932,100)</f>
        <v>140680200</v>
      </c>
      <c r="T932" s="332"/>
      <c r="U932" s="3"/>
      <c r="V932" s="3"/>
      <c r="W932" s="3"/>
      <c r="X932" s="3"/>
      <c r="Y932" s="3"/>
      <c r="Z932" s="186">
        <v>1.00014</v>
      </c>
      <c r="AA932" s="330"/>
      <c r="AB932" s="360"/>
      <c r="AC932" s="394"/>
      <c r="AD932" s="174"/>
      <c r="AE932" s="3"/>
      <c r="AF932" s="395"/>
    </row>
    <row r="933" spans="3:32" ht="17.25" customHeight="1">
      <c r="C933" s="3"/>
      <c r="D933" s="3"/>
      <c r="E933" s="3"/>
      <c r="F933" s="171" t="s">
        <v>1991</v>
      </c>
      <c r="G933" s="171" t="s">
        <v>633</v>
      </c>
      <c r="H933" s="180" t="s">
        <v>1990</v>
      </c>
      <c r="I933" s="3" t="s">
        <v>1989</v>
      </c>
      <c r="J933" s="182">
        <v>45874</v>
      </c>
      <c r="K933" s="182">
        <v>45876</v>
      </c>
      <c r="L933" s="183"/>
      <c r="M933" s="172"/>
      <c r="N933" s="3"/>
      <c r="O933" s="389">
        <v>87240000</v>
      </c>
      <c r="P933" s="170">
        <v>0.88</v>
      </c>
      <c r="Q933" s="3"/>
      <c r="R933" s="331"/>
      <c r="S933" s="393">
        <f t="shared" si="106"/>
        <v>76944800</v>
      </c>
      <c r="T933" s="332"/>
      <c r="U933" s="3"/>
      <c r="V933" s="3"/>
      <c r="W933" s="3"/>
      <c r="X933" s="3"/>
      <c r="Y933" s="3"/>
      <c r="Z933" s="186">
        <v>1.0022599999999999</v>
      </c>
      <c r="AA933" s="330"/>
      <c r="AB933" s="360"/>
      <c r="AC933" s="394"/>
      <c r="AD933" s="174"/>
      <c r="AE933" s="3"/>
      <c r="AF933" s="395"/>
    </row>
    <row r="934" spans="3:32" ht="17.25" customHeight="1">
      <c r="C934" s="3"/>
      <c r="D934" s="3"/>
      <c r="E934" s="3"/>
      <c r="F934" s="171" t="s">
        <v>304</v>
      </c>
      <c r="G934" s="171" t="s">
        <v>121</v>
      </c>
      <c r="H934" s="180" t="s">
        <v>1481</v>
      </c>
      <c r="I934" s="3" t="s">
        <v>1993</v>
      </c>
      <c r="J934" s="182">
        <v>45875</v>
      </c>
      <c r="K934" s="182">
        <v>45881</v>
      </c>
      <c r="L934" s="183"/>
      <c r="M934" s="172"/>
      <c r="N934" s="3"/>
      <c r="O934" s="396">
        <v>17000000</v>
      </c>
      <c r="P934" s="170">
        <v>0.87744999999999995</v>
      </c>
      <c r="Q934" s="3"/>
      <c r="R934" s="331"/>
      <c r="S934" s="595">
        <f t="shared" si="106"/>
        <v>14949700</v>
      </c>
      <c r="T934" s="332"/>
      <c r="U934" s="3"/>
      <c r="V934" s="3"/>
      <c r="W934" s="3"/>
      <c r="X934" s="3"/>
      <c r="Y934" s="3"/>
      <c r="Z934" s="186">
        <v>1.00221</v>
      </c>
      <c r="AA934" s="330"/>
      <c r="AB934" s="360"/>
      <c r="AC934" s="194"/>
      <c r="AD934" s="174"/>
      <c r="AE934" s="3"/>
    </row>
    <row r="935" spans="3:32" ht="17.25" customHeight="1">
      <c r="C935" s="3"/>
      <c r="D935" s="3"/>
      <c r="E935" s="3"/>
      <c r="F935" s="171" t="s">
        <v>632</v>
      </c>
      <c r="G935" s="171" t="s">
        <v>633</v>
      </c>
      <c r="H935" s="180" t="s">
        <v>1048</v>
      </c>
      <c r="I935" s="3" t="s">
        <v>1994</v>
      </c>
      <c r="J935" s="182">
        <v>45874</v>
      </c>
      <c r="K935" s="182">
        <v>45877</v>
      </c>
      <c r="L935" s="183"/>
      <c r="M935" s="172"/>
      <c r="N935" s="3"/>
      <c r="O935" s="389">
        <v>3000000</v>
      </c>
      <c r="P935" s="170">
        <v>0.88</v>
      </c>
      <c r="Q935" s="3"/>
      <c r="R935" s="331"/>
      <c r="S935" s="393">
        <f t="shared" si="106"/>
        <v>2655100</v>
      </c>
      <c r="T935" s="332"/>
      <c r="U935" s="3"/>
      <c r="V935" s="3"/>
      <c r="W935" s="3"/>
      <c r="X935" s="3"/>
      <c r="Y935" s="3"/>
      <c r="Z935" s="186">
        <v>1.0057100000000001</v>
      </c>
      <c r="AA935" s="330"/>
      <c r="AB935" s="360"/>
      <c r="AC935" s="394"/>
      <c r="AD935" s="174"/>
      <c r="AE935" s="3"/>
      <c r="AF935" s="395"/>
    </row>
    <row r="936" spans="3:32" ht="17.25" customHeight="1">
      <c r="C936" s="3"/>
      <c r="D936" s="3"/>
      <c r="E936" s="3"/>
      <c r="F936" s="171" t="s">
        <v>304</v>
      </c>
      <c r="G936" s="171" t="s">
        <v>633</v>
      </c>
      <c r="H936" s="180" t="s">
        <v>701</v>
      </c>
      <c r="I936" s="3" t="s">
        <v>1995</v>
      </c>
      <c r="J936" s="182">
        <v>45874</v>
      </c>
      <c r="K936" s="182">
        <v>45882</v>
      </c>
      <c r="L936" s="183"/>
      <c r="M936" s="172"/>
      <c r="N936" s="3"/>
      <c r="O936" s="396">
        <v>176907500</v>
      </c>
      <c r="P936" s="170">
        <v>0.88</v>
      </c>
      <c r="Q936" s="3"/>
      <c r="R936" s="331"/>
      <c r="S936" s="595">
        <v>155694000</v>
      </c>
      <c r="T936" s="332"/>
      <c r="U936" s="3"/>
      <c r="V936" s="3"/>
      <c r="W936" s="3"/>
      <c r="X936" s="3"/>
      <c r="Y936" s="3"/>
      <c r="Z936" s="186">
        <v>1.0001</v>
      </c>
      <c r="AA936" s="330"/>
      <c r="AB936" s="360"/>
      <c r="AC936" s="194"/>
      <c r="AD936" s="174"/>
      <c r="AE936" s="3"/>
    </row>
    <row r="937" spans="3:32" ht="17.25" customHeight="1">
      <c r="C937" s="3"/>
      <c r="D937" s="3"/>
      <c r="E937" s="3"/>
      <c r="F937" s="411" t="s">
        <v>632</v>
      </c>
      <c r="G937" s="411" t="s">
        <v>633</v>
      </c>
      <c r="H937" s="412" t="s">
        <v>670</v>
      </c>
      <c r="I937" s="438" t="s">
        <v>1996</v>
      </c>
      <c r="J937" s="439">
        <v>45874</v>
      </c>
      <c r="K937" s="439">
        <v>45880</v>
      </c>
      <c r="L937" s="440"/>
      <c r="M937" s="441"/>
      <c r="N937" s="438"/>
      <c r="O937" s="465">
        <v>24200000</v>
      </c>
      <c r="P937" s="443">
        <v>0.88</v>
      </c>
      <c r="Q937" s="438"/>
      <c r="R937" s="444"/>
      <c r="S937" s="676">
        <v>21362000</v>
      </c>
      <c r="T937" s="446"/>
      <c r="U937" s="438"/>
      <c r="V937" s="438"/>
      <c r="W937" s="438"/>
      <c r="X937" s="438"/>
      <c r="Y937" s="438"/>
      <c r="Z937" s="447">
        <v>1.0031000000000001</v>
      </c>
      <c r="AA937" s="541"/>
      <c r="AB937" s="542"/>
      <c r="AC937" s="628">
        <v>21552531</v>
      </c>
      <c r="AD937" s="630">
        <f>S937-AC937</f>
        <v>-190531</v>
      </c>
      <c r="AE937" s="3"/>
      <c r="AF937" s="395"/>
    </row>
    <row r="938" spans="3:32" ht="17.25" customHeight="1">
      <c r="C938" s="3"/>
      <c r="D938" s="3"/>
      <c r="E938" s="3"/>
      <c r="F938" s="171" t="s">
        <v>632</v>
      </c>
      <c r="G938" s="171" t="s">
        <v>633</v>
      </c>
      <c r="H938" s="180" t="s">
        <v>790</v>
      </c>
      <c r="I938" s="3" t="s">
        <v>1997</v>
      </c>
      <c r="J938" s="182">
        <v>45873</v>
      </c>
      <c r="K938" s="182">
        <v>45881</v>
      </c>
      <c r="L938" s="183"/>
      <c r="M938" s="172"/>
      <c r="N938" s="3"/>
      <c r="O938" s="389">
        <v>36000000</v>
      </c>
      <c r="P938" s="170">
        <v>0.88</v>
      </c>
      <c r="Q938" s="3"/>
      <c r="R938" s="331"/>
      <c r="S938" s="393">
        <f t="shared" ref="S938:S943" si="107">CEILING(Z938*P938*O938,100)</f>
        <v>31781700</v>
      </c>
      <c r="T938" s="332"/>
      <c r="U938" s="3"/>
      <c r="V938" s="3"/>
      <c r="W938" s="3"/>
      <c r="X938" s="3"/>
      <c r="Y938" s="3"/>
      <c r="Z938" s="186">
        <v>1.0032099999999999</v>
      </c>
      <c r="AA938" s="330"/>
      <c r="AB938" s="360"/>
      <c r="AC938" s="394"/>
      <c r="AD938" s="174"/>
      <c r="AE938" s="3"/>
      <c r="AF938" s="395"/>
    </row>
    <row r="939" spans="3:32" ht="17.25" customHeight="1">
      <c r="C939" s="3"/>
      <c r="D939" s="3"/>
      <c r="E939" s="3"/>
      <c r="F939" s="171" t="s">
        <v>1026</v>
      </c>
      <c r="G939" s="171" t="s">
        <v>633</v>
      </c>
      <c r="H939" s="180" t="s">
        <v>1999</v>
      </c>
      <c r="I939" s="3" t="s">
        <v>1998</v>
      </c>
      <c r="J939" s="182">
        <v>45882</v>
      </c>
      <c r="K939" s="182">
        <v>45887</v>
      </c>
      <c r="L939" s="183"/>
      <c r="M939" s="172"/>
      <c r="N939" s="3"/>
      <c r="O939" s="389">
        <v>54790000</v>
      </c>
      <c r="P939" s="170">
        <v>0.87744999999999995</v>
      </c>
      <c r="Q939" s="3"/>
      <c r="R939" s="331"/>
      <c r="S939" s="393">
        <f t="shared" si="107"/>
        <v>48167400</v>
      </c>
      <c r="T939" s="332"/>
      <c r="U939" s="3"/>
      <c r="V939" s="3"/>
      <c r="W939" s="3"/>
      <c r="X939" s="3"/>
      <c r="Y939" s="3"/>
      <c r="Z939" s="186">
        <v>1.0019100000000001</v>
      </c>
      <c r="AA939" s="330"/>
      <c r="AB939" s="360"/>
      <c r="AC939" s="394"/>
      <c r="AD939" s="174"/>
      <c r="AE939" s="3"/>
      <c r="AF939" s="395"/>
    </row>
    <row r="940" spans="3:32" ht="17.25" customHeight="1">
      <c r="C940" s="3"/>
      <c r="D940" s="3"/>
      <c r="E940" s="3"/>
      <c r="F940" s="411" t="s">
        <v>632</v>
      </c>
      <c r="G940" s="411" t="s">
        <v>633</v>
      </c>
      <c r="H940" s="412" t="s">
        <v>1395</v>
      </c>
      <c r="I940" s="438" t="s">
        <v>2000</v>
      </c>
      <c r="J940" s="439">
        <v>45876</v>
      </c>
      <c r="K940" s="439">
        <v>45883</v>
      </c>
      <c r="L940" s="440"/>
      <c r="M940" s="441"/>
      <c r="N940" s="438"/>
      <c r="O940" s="465">
        <v>336699000</v>
      </c>
      <c r="P940" s="443">
        <v>0.88</v>
      </c>
      <c r="Q940" s="438"/>
      <c r="R940" s="444"/>
      <c r="S940" s="676">
        <f>269390000*1.1</f>
        <v>296329000</v>
      </c>
      <c r="T940" s="446"/>
      <c r="U940" s="438"/>
      <c r="V940" s="438"/>
      <c r="W940" s="438"/>
      <c r="X940" s="438"/>
      <c r="Y940" s="438"/>
      <c r="Z940" s="447">
        <v>1.0001199999999999</v>
      </c>
      <c r="AA940" s="330"/>
      <c r="AB940" s="360"/>
      <c r="AC940" s="394"/>
      <c r="AD940" s="174"/>
      <c r="AE940" s="3"/>
      <c r="AF940" s="395"/>
    </row>
    <row r="941" spans="3:32" ht="17.25" customHeight="1">
      <c r="C941" s="3"/>
      <c r="D941" s="3"/>
      <c r="E941" s="3"/>
      <c r="F941" s="399" t="s">
        <v>304</v>
      </c>
      <c r="G941" s="399" t="s">
        <v>633</v>
      </c>
      <c r="H941" s="400" t="s">
        <v>642</v>
      </c>
      <c r="I941" s="401" t="s">
        <v>2001</v>
      </c>
      <c r="J941" s="402">
        <v>45876</v>
      </c>
      <c r="K941" s="402">
        <v>45882</v>
      </c>
      <c r="L941" s="403"/>
      <c r="M941" s="404"/>
      <c r="N941" s="401"/>
      <c r="O941" s="693">
        <v>6400000</v>
      </c>
      <c r="P941" s="406">
        <v>0.88</v>
      </c>
      <c r="Q941" s="401"/>
      <c r="R941" s="407"/>
      <c r="S941" s="694">
        <f>5146000*1.1</f>
        <v>5660600</v>
      </c>
      <c r="T941" s="409"/>
      <c r="U941" s="401"/>
      <c r="V941" s="401"/>
      <c r="W941" s="401"/>
      <c r="X941" s="401"/>
      <c r="Y941" s="401"/>
      <c r="Z941" s="410">
        <v>1.0051099999999999</v>
      </c>
      <c r="AA941" s="330"/>
      <c r="AB941" s="360"/>
      <c r="AC941" s="194"/>
      <c r="AD941" s="174"/>
      <c r="AE941" s="3"/>
    </row>
    <row r="942" spans="3:32" ht="17.25" customHeight="1">
      <c r="C942" s="3"/>
      <c r="D942" s="3"/>
      <c r="E942" s="3"/>
      <c r="F942" s="171" t="s">
        <v>632</v>
      </c>
      <c r="G942" s="171" t="s">
        <v>121</v>
      </c>
      <c r="H942" s="180" t="s">
        <v>1725</v>
      </c>
      <c r="I942" s="3" t="s">
        <v>2002</v>
      </c>
      <c r="J942" s="182">
        <v>45876</v>
      </c>
      <c r="K942" s="182">
        <v>45882</v>
      </c>
      <c r="L942" s="183"/>
      <c r="M942" s="172"/>
      <c r="N942" s="3"/>
      <c r="O942" s="389">
        <v>12800000</v>
      </c>
      <c r="P942" s="170">
        <v>0.87744999999999995</v>
      </c>
      <c r="Q942" s="3"/>
      <c r="R942" s="331"/>
      <c r="S942" s="393">
        <f>CEILING(Z942*P942*O942,100)</f>
        <v>11255000</v>
      </c>
      <c r="T942" s="332"/>
      <c r="U942" s="3"/>
      <c r="V942" s="3"/>
      <c r="W942" s="3"/>
      <c r="X942" s="3"/>
      <c r="Y942" s="3"/>
      <c r="Z942" s="186">
        <v>1.0021</v>
      </c>
      <c r="AA942" s="330"/>
      <c r="AB942" s="360"/>
      <c r="AC942" s="394"/>
      <c r="AD942" s="174"/>
      <c r="AE942" s="3"/>
      <c r="AF942" s="395"/>
    </row>
    <row r="943" spans="3:32" ht="17.25" customHeight="1">
      <c r="C943" s="3"/>
      <c r="D943" s="3"/>
      <c r="E943" s="3"/>
      <c r="F943" s="171" t="s">
        <v>632</v>
      </c>
      <c r="G943" s="171" t="s">
        <v>633</v>
      </c>
      <c r="H943" s="180" t="s">
        <v>733</v>
      </c>
      <c r="I943" s="3" t="s">
        <v>2003</v>
      </c>
      <c r="J943" s="182">
        <v>45876</v>
      </c>
      <c r="K943" s="182">
        <v>45883</v>
      </c>
      <c r="L943" s="183"/>
      <c r="M943" s="172"/>
      <c r="N943" s="3"/>
      <c r="O943" s="389">
        <v>9000000</v>
      </c>
      <c r="P943" s="170">
        <v>0.88</v>
      </c>
      <c r="Q943" s="3"/>
      <c r="R943" s="331"/>
      <c r="S943" s="393">
        <f t="shared" si="107"/>
        <v>7958200</v>
      </c>
      <c r="T943" s="332"/>
      <c r="U943" s="3"/>
      <c r="V943" s="3"/>
      <c r="W943" s="3"/>
      <c r="X943" s="3"/>
      <c r="Y943" s="3"/>
      <c r="Z943" s="186">
        <v>1.00482</v>
      </c>
      <c r="AA943" s="330"/>
      <c r="AB943" s="360"/>
      <c r="AC943" s="394"/>
      <c r="AD943" s="174"/>
      <c r="AE943" s="3"/>
      <c r="AF943" s="395"/>
    </row>
    <row r="944" spans="3:32" ht="17.25" customHeight="1">
      <c r="C944" s="3"/>
      <c r="D944" s="3"/>
      <c r="E944" s="3"/>
      <c r="F944" s="171" t="s">
        <v>761</v>
      </c>
      <c r="G944" s="171" t="s">
        <v>121</v>
      </c>
      <c r="H944" s="180" t="s">
        <v>2005</v>
      </c>
      <c r="I944" s="3" t="s">
        <v>2004</v>
      </c>
      <c r="J944" s="182">
        <v>45880</v>
      </c>
      <c r="K944" s="182">
        <v>45882</v>
      </c>
      <c r="L944" s="183"/>
      <c r="M944" s="172"/>
      <c r="N944" s="3"/>
      <c r="O944" s="389">
        <v>55682000</v>
      </c>
      <c r="P944" s="170">
        <v>0.88</v>
      </c>
      <c r="Q944" s="3"/>
      <c r="R944" s="331"/>
      <c r="S944" s="393">
        <f t="shared" ref="S944" si="108">CEILING(Z944*P944*O944,100)</f>
        <v>49094500</v>
      </c>
      <c r="T944" s="332"/>
      <c r="U944" s="3"/>
      <c r="V944" s="3"/>
      <c r="W944" s="3"/>
      <c r="X944" s="3"/>
      <c r="Y944" s="3"/>
      <c r="Z944" s="186">
        <v>1.0019251429093021</v>
      </c>
      <c r="AA944" s="330"/>
      <c r="AB944" s="360"/>
      <c r="AC944" s="194"/>
      <c r="AD944" s="174"/>
      <c r="AE944" s="3"/>
    </row>
    <row r="945" spans="3:32" ht="17.25" customHeight="1">
      <c r="C945" s="3"/>
      <c r="D945" s="168" t="s">
        <v>2008</v>
      </c>
      <c r="E945" s="919" t="s">
        <v>2074</v>
      </c>
      <c r="F945" s="545" t="s">
        <v>761</v>
      </c>
      <c r="G945" s="545" t="s">
        <v>633</v>
      </c>
      <c r="H945" s="546" t="s">
        <v>2006</v>
      </c>
      <c r="I945" s="3" t="s">
        <v>2007</v>
      </c>
      <c r="J945" s="182">
        <v>45877</v>
      </c>
      <c r="K945" s="863">
        <v>45887</v>
      </c>
      <c r="L945" s="183"/>
      <c r="M945" s="172"/>
      <c r="N945" s="3"/>
      <c r="O945" s="389">
        <v>170380000</v>
      </c>
      <c r="P945" s="170">
        <v>0.86745000000000005</v>
      </c>
      <c r="Q945" s="547"/>
      <c r="R945" s="554"/>
      <c r="S945" s="860"/>
      <c r="T945" s="555"/>
      <c r="U945" s="547"/>
      <c r="V945" s="547"/>
      <c r="W945" s="547"/>
      <c r="X945" s="547"/>
      <c r="Y945" s="547"/>
      <c r="Z945" s="556"/>
      <c r="AA945" s="330"/>
      <c r="AB945" s="360"/>
      <c r="AC945" s="194"/>
      <c r="AD945" s="174"/>
      <c r="AE945" s="3"/>
    </row>
    <row r="946" spans="3:32" ht="17.25" customHeight="1">
      <c r="C946" s="3"/>
      <c r="D946" s="168" t="s">
        <v>2008</v>
      </c>
      <c r="E946" s="920"/>
      <c r="F946" s="545" t="s">
        <v>761</v>
      </c>
      <c r="G946" s="545" t="s">
        <v>121</v>
      </c>
      <c r="H946" s="546" t="s">
        <v>2006</v>
      </c>
      <c r="I946" s="3" t="s">
        <v>2007</v>
      </c>
      <c r="J946" s="182">
        <v>45877</v>
      </c>
      <c r="K946" s="863">
        <v>45887</v>
      </c>
      <c r="L946" s="183"/>
      <c r="M946" s="172"/>
      <c r="N946" s="3"/>
      <c r="O946" s="389">
        <v>170380000</v>
      </c>
      <c r="P946" s="170">
        <v>0.86745000000000005</v>
      </c>
      <c r="Q946" s="547"/>
      <c r="R946" s="554"/>
      <c r="S946" s="826"/>
      <c r="T946" s="555"/>
      <c r="U946" s="547"/>
      <c r="V946" s="547"/>
      <c r="W946" s="547"/>
      <c r="X946" s="547"/>
      <c r="Y946" s="547"/>
      <c r="Z946" s="556"/>
      <c r="AA946" s="330"/>
      <c r="AB946" s="360"/>
      <c r="AC946" s="194"/>
      <c r="AD946" s="174"/>
      <c r="AE946" s="3"/>
    </row>
    <row r="947" spans="3:32" ht="17.25" customHeight="1">
      <c r="C947" s="3"/>
      <c r="D947" s="168"/>
      <c r="E947" s="3"/>
      <c r="F947" s="399" t="s">
        <v>304</v>
      </c>
      <c r="G947" s="399" t="s">
        <v>121</v>
      </c>
      <c r="H947" s="400" t="s">
        <v>1481</v>
      </c>
      <c r="I947" s="401" t="s">
        <v>2039</v>
      </c>
      <c r="J947" s="402">
        <v>45877</v>
      </c>
      <c r="K947" s="402">
        <v>45887</v>
      </c>
      <c r="L947" s="403"/>
      <c r="M947" s="404"/>
      <c r="N947" s="401"/>
      <c r="O947" s="405">
        <v>3000000</v>
      </c>
      <c r="P947" s="406">
        <v>0.87744999999999995</v>
      </c>
      <c r="Q947" s="401"/>
      <c r="R947" s="407"/>
      <c r="S947" s="454">
        <f t="shared" ref="S947:S948" si="109">CEILING(Z947*P947*O947,100)</f>
        <v>2638900</v>
      </c>
      <c r="T947" s="409"/>
      <c r="U947" s="401"/>
      <c r="V947" s="401"/>
      <c r="W947" s="401"/>
      <c r="X947" s="401"/>
      <c r="Y947" s="401"/>
      <c r="Z947" s="410">
        <v>1.00247</v>
      </c>
      <c r="AA947" s="330"/>
      <c r="AB947" s="360"/>
      <c r="AC947" s="194"/>
      <c r="AD947" s="174"/>
      <c r="AE947" s="3"/>
    </row>
    <row r="948" spans="3:32" ht="17.25" customHeight="1">
      <c r="C948" s="3"/>
      <c r="D948" s="3"/>
      <c r="E948" s="3"/>
      <c r="F948" s="171" t="s">
        <v>661</v>
      </c>
      <c r="G948" s="171" t="s">
        <v>633</v>
      </c>
      <c r="H948" s="180" t="s">
        <v>662</v>
      </c>
      <c r="I948" s="3" t="s">
        <v>2009</v>
      </c>
      <c r="J948" s="182">
        <v>45880</v>
      </c>
      <c r="K948" s="182">
        <v>45887</v>
      </c>
      <c r="L948" s="183"/>
      <c r="M948" s="172"/>
      <c r="N948" s="3"/>
      <c r="O948" s="389">
        <v>25600000</v>
      </c>
      <c r="P948" s="170">
        <v>0.88</v>
      </c>
      <c r="Q948" s="3"/>
      <c r="R948" s="331"/>
      <c r="S948" s="393">
        <f t="shared" si="109"/>
        <v>22601000</v>
      </c>
      <c r="T948" s="332"/>
      <c r="U948" s="3"/>
      <c r="V948" s="3"/>
      <c r="W948" s="3"/>
      <c r="X948" s="3"/>
      <c r="Y948" s="3"/>
      <c r="Z948" s="186">
        <v>1.0032399999999999</v>
      </c>
      <c r="AA948" s="330"/>
      <c r="AB948" s="360"/>
      <c r="AC948" s="394"/>
      <c r="AD948" s="174"/>
      <c r="AE948" s="3"/>
      <c r="AF948" s="395"/>
    </row>
    <row r="949" spans="3:32" ht="17.25" customHeight="1">
      <c r="C949" s="3"/>
      <c r="D949" s="3"/>
      <c r="E949" s="416" t="s">
        <v>1877</v>
      </c>
      <c r="F949" s="414" t="s">
        <v>761</v>
      </c>
      <c r="G949" s="414" t="s">
        <v>121</v>
      </c>
      <c r="H949" s="415" t="s">
        <v>2010</v>
      </c>
      <c r="I949" s="416" t="s">
        <v>2011</v>
      </c>
      <c r="J949" s="417">
        <v>45881</v>
      </c>
      <c r="K949" s="417">
        <v>45883</v>
      </c>
      <c r="L949" s="418"/>
      <c r="M949" s="419"/>
      <c r="N949" s="416"/>
      <c r="O949" s="420">
        <v>60400000</v>
      </c>
      <c r="P949" s="421">
        <v>0.88</v>
      </c>
      <c r="Q949" s="416"/>
      <c r="R949" s="422"/>
      <c r="S949" s="698">
        <f t="shared" ref="S949:S990" si="110">CEILING(Z949*P949*O949,100)</f>
        <v>52941700</v>
      </c>
      <c r="T949" s="424"/>
      <c r="U949" s="416"/>
      <c r="V949" s="416"/>
      <c r="W949" s="416"/>
      <c r="X949" s="416"/>
      <c r="Y949" s="416"/>
      <c r="Z949" s="425">
        <v>0.99604199393799286</v>
      </c>
      <c r="AA949" s="330"/>
      <c r="AB949" s="360"/>
      <c r="AC949" s="194"/>
      <c r="AD949" s="174"/>
      <c r="AE949" s="3"/>
    </row>
    <row r="950" spans="3:32" ht="17.25" customHeight="1">
      <c r="C950" s="3"/>
      <c r="D950" s="3"/>
      <c r="E950" s="416" t="s">
        <v>1877</v>
      </c>
      <c r="F950" s="414" t="s">
        <v>761</v>
      </c>
      <c r="G950" s="414" t="s">
        <v>121</v>
      </c>
      <c r="H950" s="415" t="s">
        <v>2012</v>
      </c>
      <c r="I950" s="416" t="s">
        <v>2013</v>
      </c>
      <c r="J950" s="417">
        <v>45881</v>
      </c>
      <c r="K950" s="417">
        <v>45883</v>
      </c>
      <c r="L950" s="418"/>
      <c r="M950" s="419"/>
      <c r="N950" s="416"/>
      <c r="O950" s="420">
        <v>58200000</v>
      </c>
      <c r="P950" s="421">
        <v>0.88</v>
      </c>
      <c r="Q950" s="416"/>
      <c r="R950" s="422"/>
      <c r="S950" s="698">
        <f t="shared" si="110"/>
        <v>50959800</v>
      </c>
      <c r="T950" s="424"/>
      <c r="U950" s="416"/>
      <c r="V950" s="416"/>
      <c r="W950" s="416"/>
      <c r="X950" s="416"/>
      <c r="Y950" s="416"/>
      <c r="Z950" s="425">
        <v>0.99499662400638367</v>
      </c>
      <c r="AA950" s="330"/>
      <c r="AB950" s="360"/>
      <c r="AC950" s="194"/>
      <c r="AD950" s="174"/>
      <c r="AE950" s="3"/>
    </row>
    <row r="951" spans="3:32" ht="17.25" customHeight="1">
      <c r="C951" s="3"/>
      <c r="D951" s="3"/>
      <c r="E951" s="3"/>
      <c r="F951" s="171" t="s">
        <v>761</v>
      </c>
      <c r="G951" s="171" t="s">
        <v>121</v>
      </c>
      <c r="H951" s="180" t="s">
        <v>2014</v>
      </c>
      <c r="I951" s="3" t="s">
        <v>2015</v>
      </c>
      <c r="J951" s="182">
        <v>45881</v>
      </c>
      <c r="K951" s="182">
        <v>45883</v>
      </c>
      <c r="L951" s="183"/>
      <c r="M951" s="172"/>
      <c r="N951" s="3"/>
      <c r="O951" s="389">
        <v>55473000</v>
      </c>
      <c r="P951" s="170">
        <v>0.88</v>
      </c>
      <c r="Q951" s="3"/>
      <c r="R951" s="331"/>
      <c r="S951" s="393">
        <f t="shared" si="110"/>
        <v>48550800</v>
      </c>
      <c r="T951" s="332"/>
      <c r="U951" s="3"/>
      <c r="V951" s="3"/>
      <c r="W951" s="3"/>
      <c r="X951" s="3"/>
      <c r="Y951" s="3"/>
      <c r="Z951" s="186">
        <v>0.99456213597237253</v>
      </c>
      <c r="AA951" s="330"/>
      <c r="AB951" s="360"/>
      <c r="AC951" s="194"/>
      <c r="AD951" s="174"/>
      <c r="AE951" s="3"/>
    </row>
    <row r="952" spans="3:32" ht="17.25" customHeight="1">
      <c r="C952" s="3"/>
      <c r="D952" s="3"/>
      <c r="E952" s="3"/>
      <c r="F952" s="171" t="s">
        <v>761</v>
      </c>
      <c r="G952" s="171" t="s">
        <v>121</v>
      </c>
      <c r="H952" s="180" t="s">
        <v>2016</v>
      </c>
      <c r="I952" s="3" t="s">
        <v>2017</v>
      </c>
      <c r="J952" s="182">
        <v>45881</v>
      </c>
      <c r="K952" s="182">
        <v>45883</v>
      </c>
      <c r="L952" s="183"/>
      <c r="M952" s="172"/>
      <c r="N952" s="3"/>
      <c r="O952" s="389">
        <v>47861000</v>
      </c>
      <c r="P952" s="170">
        <v>0.88</v>
      </c>
      <c r="Q952" s="3"/>
      <c r="R952" s="331"/>
      <c r="S952" s="393">
        <f t="shared" si="110"/>
        <v>42057400</v>
      </c>
      <c r="T952" s="332"/>
      <c r="U952" s="3"/>
      <c r="V952" s="3"/>
      <c r="W952" s="3"/>
      <c r="X952" s="3"/>
      <c r="Y952" s="3"/>
      <c r="Z952" s="186">
        <v>0.99856722183522262</v>
      </c>
      <c r="AA952" s="330"/>
      <c r="AB952" s="360"/>
      <c r="AC952" s="194"/>
      <c r="AD952" s="174"/>
      <c r="AE952" s="3"/>
    </row>
    <row r="953" spans="3:32" ht="17.25" customHeight="1">
      <c r="C953" s="3"/>
      <c r="D953" s="3"/>
      <c r="E953" s="3"/>
      <c r="F953" s="171" t="s">
        <v>761</v>
      </c>
      <c r="G953" s="171" t="s">
        <v>121</v>
      </c>
      <c r="H953" s="180" t="s">
        <v>2018</v>
      </c>
      <c r="I953" s="3" t="s">
        <v>2019</v>
      </c>
      <c r="J953" s="182">
        <v>45881</v>
      </c>
      <c r="K953" s="182">
        <v>45883</v>
      </c>
      <c r="L953" s="183"/>
      <c r="M953" s="172"/>
      <c r="N953" s="3"/>
      <c r="O953" s="389">
        <v>42053000</v>
      </c>
      <c r="P953" s="170">
        <v>0.88</v>
      </c>
      <c r="Q953" s="3"/>
      <c r="R953" s="331"/>
      <c r="S953" s="393">
        <f t="shared" si="110"/>
        <v>36546100</v>
      </c>
      <c r="T953" s="332"/>
      <c r="U953" s="3"/>
      <c r="V953" s="3"/>
      <c r="W953" s="3"/>
      <c r="X953" s="3"/>
      <c r="Y953" s="3"/>
      <c r="Z953" s="186">
        <v>0.9875549092979744</v>
      </c>
      <c r="AA953" s="330"/>
      <c r="AB953" s="360"/>
      <c r="AC953" s="194"/>
      <c r="AD953" s="174"/>
      <c r="AE953" s="3"/>
    </row>
    <row r="954" spans="3:32" ht="17.25" customHeight="1">
      <c r="C954" s="3"/>
      <c r="D954" s="3"/>
      <c r="E954" s="3"/>
      <c r="F954" s="171" t="s">
        <v>761</v>
      </c>
      <c r="G954" s="171" t="s">
        <v>121</v>
      </c>
      <c r="H954" s="180" t="s">
        <v>2020</v>
      </c>
      <c r="I954" s="3" t="s">
        <v>2021</v>
      </c>
      <c r="J954" s="182">
        <v>45881</v>
      </c>
      <c r="K954" s="182">
        <v>45883</v>
      </c>
      <c r="L954" s="183"/>
      <c r="M954" s="172"/>
      <c r="N954" s="3"/>
      <c r="O954" s="389">
        <v>45914000</v>
      </c>
      <c r="P954" s="170">
        <v>0.88</v>
      </c>
      <c r="Q954" s="3"/>
      <c r="R954" s="331"/>
      <c r="S954" s="393">
        <f t="shared" si="110"/>
        <v>39832900</v>
      </c>
      <c r="T954" s="332"/>
      <c r="U954" s="3"/>
      <c r="V954" s="3"/>
      <c r="W954" s="3"/>
      <c r="X954" s="3"/>
      <c r="Y954" s="3"/>
      <c r="Z954" s="186">
        <v>0.9858563130345972</v>
      </c>
      <c r="AA954" s="330"/>
      <c r="AB954" s="360"/>
      <c r="AC954" s="194"/>
      <c r="AD954" s="174"/>
      <c r="AE954" s="3"/>
    </row>
    <row r="955" spans="3:32" ht="17.25" customHeight="1">
      <c r="C955" s="3"/>
      <c r="D955" s="3"/>
      <c r="E955" s="3"/>
      <c r="F955" s="171" t="s">
        <v>2043</v>
      </c>
      <c r="G955" s="171" t="s">
        <v>633</v>
      </c>
      <c r="H955" s="180" t="s">
        <v>2022</v>
      </c>
      <c r="I955" s="3" t="s">
        <v>2023</v>
      </c>
      <c r="J955" s="182">
        <v>45877</v>
      </c>
      <c r="K955" s="182">
        <v>45883</v>
      </c>
      <c r="L955" s="183"/>
      <c r="M955" s="172"/>
      <c r="N955" s="3"/>
      <c r="O955" s="389">
        <v>88235294</v>
      </c>
      <c r="P955" s="170">
        <v>0.88</v>
      </c>
      <c r="Q955" s="3"/>
      <c r="R955" s="331"/>
      <c r="S955" s="393">
        <f t="shared" si="110"/>
        <v>77795400</v>
      </c>
      <c r="T955" s="332"/>
      <c r="U955" s="3"/>
      <c r="V955" s="3"/>
      <c r="W955" s="3"/>
      <c r="X955" s="3"/>
      <c r="Y955" s="3"/>
      <c r="Z955" s="186">
        <v>1.0019100000000001</v>
      </c>
      <c r="AA955" s="330"/>
      <c r="AB955" s="360"/>
      <c r="AC955" s="394"/>
      <c r="AD955" s="174"/>
      <c r="AE955" s="3"/>
      <c r="AF955" s="395"/>
    </row>
    <row r="956" spans="3:32" ht="17.25" customHeight="1">
      <c r="C956" s="3"/>
      <c r="D956" s="3"/>
      <c r="E956" s="3"/>
      <c r="F956" s="171" t="s">
        <v>2043</v>
      </c>
      <c r="G956" s="171" t="s">
        <v>633</v>
      </c>
      <c r="H956" s="180" t="s">
        <v>2024</v>
      </c>
      <c r="I956" s="3" t="s">
        <v>2025</v>
      </c>
      <c r="J956" s="182">
        <v>45877</v>
      </c>
      <c r="K956" s="182">
        <v>45883</v>
      </c>
      <c r="L956" s="183"/>
      <c r="M956" s="172"/>
      <c r="N956" s="3"/>
      <c r="O956" s="389">
        <v>48728431</v>
      </c>
      <c r="P956" s="170">
        <v>0.88</v>
      </c>
      <c r="Q956" s="3"/>
      <c r="R956" s="331"/>
      <c r="S956" s="393">
        <f t="shared" si="110"/>
        <v>42963600</v>
      </c>
      <c r="T956" s="332"/>
      <c r="U956" s="3"/>
      <c r="V956" s="3"/>
      <c r="W956" s="3"/>
      <c r="X956" s="3"/>
      <c r="Y956" s="3"/>
      <c r="Z956" s="186">
        <v>1.001925</v>
      </c>
      <c r="AA956" s="330"/>
      <c r="AB956" s="360"/>
      <c r="AC956" s="394"/>
      <c r="AD956" s="174"/>
      <c r="AE956" s="3"/>
      <c r="AF956" s="395"/>
    </row>
    <row r="957" spans="3:32" ht="17.25" customHeight="1">
      <c r="C957" s="3"/>
      <c r="D957" s="3"/>
      <c r="E957" s="3"/>
      <c r="F957" s="411" t="s">
        <v>632</v>
      </c>
      <c r="G957" s="411" t="s">
        <v>633</v>
      </c>
      <c r="H957" s="412" t="s">
        <v>770</v>
      </c>
      <c r="I957" s="438" t="s">
        <v>2026</v>
      </c>
      <c r="J957" s="439">
        <v>45880</v>
      </c>
      <c r="K957" s="439">
        <v>45882</v>
      </c>
      <c r="L957" s="440"/>
      <c r="M957" s="441"/>
      <c r="N957" s="438"/>
      <c r="O957" s="442">
        <v>71838000</v>
      </c>
      <c r="P957" s="443">
        <v>0.88</v>
      </c>
      <c r="Q957" s="438"/>
      <c r="R957" s="444"/>
      <c r="S957" s="470">
        <v>63407000</v>
      </c>
      <c r="T957" s="446"/>
      <c r="U957" s="438"/>
      <c r="V957" s="438"/>
      <c r="W957" s="438"/>
      <c r="X957" s="438"/>
      <c r="Y957" s="438"/>
      <c r="Z957" s="447">
        <v>1.0029999999999999</v>
      </c>
      <c r="AA957" s="541"/>
      <c r="AB957" s="542"/>
      <c r="AC957" s="628">
        <v>62832870</v>
      </c>
      <c r="AD957" s="630">
        <f>S957-AC957</f>
        <v>574130</v>
      </c>
      <c r="AE957" s="3"/>
      <c r="AF957" s="395"/>
    </row>
    <row r="958" spans="3:32" ht="17.25" customHeight="1">
      <c r="C958" s="3"/>
      <c r="D958" s="3"/>
      <c r="E958" s="3"/>
      <c r="F958" s="171" t="s">
        <v>632</v>
      </c>
      <c r="G958" s="171" t="s">
        <v>633</v>
      </c>
      <c r="H958" s="180" t="s">
        <v>650</v>
      </c>
      <c r="I958" s="3" t="s">
        <v>2027</v>
      </c>
      <c r="J958" s="182">
        <v>45880</v>
      </c>
      <c r="K958" s="182">
        <v>45882</v>
      </c>
      <c r="L958" s="183"/>
      <c r="M958" s="172"/>
      <c r="N958" s="3"/>
      <c r="O958" s="389">
        <v>6000000</v>
      </c>
      <c r="P958" s="170">
        <v>0.95</v>
      </c>
      <c r="Q958" s="3"/>
      <c r="R958" s="331"/>
      <c r="S958" s="464" t="s">
        <v>651</v>
      </c>
      <c r="T958" s="332"/>
      <c r="U958" s="3"/>
      <c r="V958" s="3"/>
      <c r="W958" s="3"/>
      <c r="X958" s="3"/>
      <c r="Y958" s="3"/>
      <c r="Z958" s="186"/>
      <c r="AA958" s="330"/>
      <c r="AB958" s="360"/>
      <c r="AC958" s="194"/>
      <c r="AD958" s="174"/>
      <c r="AE958" s="3"/>
    </row>
    <row r="959" spans="3:32" ht="17.25" customHeight="1">
      <c r="C959" s="3"/>
      <c r="D959" s="3"/>
      <c r="E959" s="3"/>
      <c r="F959" s="171" t="s">
        <v>632</v>
      </c>
      <c r="G959" s="171" t="s">
        <v>633</v>
      </c>
      <c r="H959" s="180" t="s">
        <v>790</v>
      </c>
      <c r="I959" s="3" t="s">
        <v>2028</v>
      </c>
      <c r="J959" s="182">
        <v>45880</v>
      </c>
      <c r="K959" s="182">
        <v>45887</v>
      </c>
      <c r="L959" s="183"/>
      <c r="M959" s="172"/>
      <c r="N959" s="3"/>
      <c r="O959" s="389">
        <v>12000000</v>
      </c>
      <c r="P959" s="170">
        <v>0.88</v>
      </c>
      <c r="Q959" s="3"/>
      <c r="R959" s="331"/>
      <c r="S959" s="393">
        <f t="shared" si="110"/>
        <v>10594700</v>
      </c>
      <c r="T959" s="332"/>
      <c r="U959" s="3"/>
      <c r="V959" s="3"/>
      <c r="W959" s="3"/>
      <c r="X959" s="3"/>
      <c r="Y959" s="3"/>
      <c r="Z959" s="186">
        <v>1.0032799999999999</v>
      </c>
      <c r="AA959" s="330"/>
      <c r="AB959" s="360"/>
      <c r="AC959" s="394"/>
      <c r="AD959" s="174"/>
      <c r="AE959" s="3"/>
      <c r="AF959" s="395"/>
    </row>
    <row r="960" spans="3:32" ht="17.25" customHeight="1">
      <c r="C960" s="3"/>
      <c r="D960" s="3"/>
      <c r="E960" s="3"/>
      <c r="F960" s="171" t="s">
        <v>632</v>
      </c>
      <c r="G960" s="171" t="s">
        <v>633</v>
      </c>
      <c r="H960" s="180" t="s">
        <v>790</v>
      </c>
      <c r="I960" s="3" t="s">
        <v>1997</v>
      </c>
      <c r="J960" s="182">
        <v>45881</v>
      </c>
      <c r="K960" s="182">
        <v>45889</v>
      </c>
      <c r="L960" s="183"/>
      <c r="M960" s="172"/>
      <c r="N960" s="3"/>
      <c r="O960" s="389">
        <v>51023149</v>
      </c>
      <c r="P960" s="170">
        <v>0.88</v>
      </c>
      <c r="Q960" s="3"/>
      <c r="R960" s="331"/>
      <c r="S960" s="393">
        <f t="shared" si="110"/>
        <v>45040500</v>
      </c>
      <c r="T960" s="332"/>
      <c r="U960" s="3"/>
      <c r="V960" s="3"/>
      <c r="W960" s="3"/>
      <c r="X960" s="3"/>
      <c r="Y960" s="3"/>
      <c r="Z960" s="186">
        <v>1.00312</v>
      </c>
      <c r="AA960" s="330"/>
      <c r="AB960" s="360"/>
      <c r="AC960" s="394"/>
      <c r="AD960" s="174"/>
      <c r="AE960" s="3"/>
      <c r="AF960" s="395"/>
    </row>
    <row r="961" spans="1:32" ht="17.25" customHeight="1">
      <c r="B961" s="915" t="s">
        <v>2033</v>
      </c>
      <c r="C961" s="915"/>
      <c r="D961" s="915"/>
      <c r="E961" s="916"/>
      <c r="F961" s="171" t="s">
        <v>918</v>
      </c>
      <c r="G961" s="171" t="s">
        <v>633</v>
      </c>
      <c r="H961" s="180" t="s">
        <v>2031</v>
      </c>
      <c r="I961" s="3" t="s">
        <v>2032</v>
      </c>
      <c r="J961" s="182">
        <v>45881</v>
      </c>
      <c r="K961" s="182">
        <v>45888</v>
      </c>
      <c r="L961" s="183"/>
      <c r="M961" s="172"/>
      <c r="N961" s="3"/>
      <c r="O961" s="389">
        <v>21844000</v>
      </c>
      <c r="P961" s="170">
        <v>0.88</v>
      </c>
      <c r="Q961" s="3"/>
      <c r="R961" s="331"/>
      <c r="S961" s="393">
        <f t="shared" si="110"/>
        <v>19249300</v>
      </c>
      <c r="T961" s="332"/>
      <c r="U961" s="3"/>
      <c r="V961" s="3"/>
      <c r="W961" s="3"/>
      <c r="X961" s="3"/>
      <c r="Y961" s="3"/>
      <c r="Z961" s="186">
        <v>1.0013799999999999</v>
      </c>
      <c r="AA961" s="330"/>
      <c r="AB961" s="360"/>
      <c r="AC961" s="394"/>
      <c r="AD961" s="174"/>
      <c r="AE961" s="3"/>
      <c r="AF961" s="395"/>
    </row>
    <row r="962" spans="1:32" ht="17.25" customHeight="1">
      <c r="B962" s="915"/>
      <c r="C962" s="915"/>
      <c r="D962" s="915"/>
      <c r="E962" s="916"/>
      <c r="F962" s="171" t="s">
        <v>918</v>
      </c>
      <c r="G962" s="171" t="s">
        <v>121</v>
      </c>
      <c r="H962" s="180" t="s">
        <v>2031</v>
      </c>
      <c r="I962" s="3" t="s">
        <v>2032</v>
      </c>
      <c r="J962" s="182">
        <v>45881</v>
      </c>
      <c r="K962" s="182">
        <v>45888</v>
      </c>
      <c r="L962" s="183"/>
      <c r="M962" s="172"/>
      <c r="N962" s="3"/>
      <c r="O962" s="389">
        <v>21844000</v>
      </c>
      <c r="P962" s="170">
        <v>0.88</v>
      </c>
      <c r="Q962" s="3"/>
      <c r="R962" s="331"/>
      <c r="S962" s="393">
        <f t="shared" si="110"/>
        <v>19219100</v>
      </c>
      <c r="T962" s="332"/>
      <c r="U962" s="3"/>
      <c r="V962" s="3"/>
      <c r="W962" s="3"/>
      <c r="X962" s="3"/>
      <c r="Y962" s="3"/>
      <c r="Z962" s="186">
        <v>0.99980999999999998</v>
      </c>
      <c r="AA962" s="330"/>
      <c r="AB962" s="360"/>
      <c r="AC962" s="194"/>
      <c r="AD962" s="174"/>
      <c r="AE962" s="3"/>
    </row>
    <row r="963" spans="1:32" ht="17.25" customHeight="1">
      <c r="C963" s="3"/>
      <c r="D963" s="3"/>
      <c r="E963" s="3"/>
      <c r="F963" s="171" t="s">
        <v>632</v>
      </c>
      <c r="G963" s="171" t="s">
        <v>633</v>
      </c>
      <c r="H963" s="180" t="s">
        <v>813</v>
      </c>
      <c r="I963" s="3" t="s">
        <v>2034</v>
      </c>
      <c r="J963" s="182">
        <v>45882</v>
      </c>
      <c r="K963" s="182">
        <v>45888</v>
      </c>
      <c r="L963" s="183"/>
      <c r="M963" s="172"/>
      <c r="N963" s="3"/>
      <c r="O963" s="389">
        <v>9000000</v>
      </c>
      <c r="P963" s="170">
        <v>0.88</v>
      </c>
      <c r="Q963" s="3"/>
      <c r="R963" s="331"/>
      <c r="S963" s="393">
        <f t="shared" si="110"/>
        <v>7951700</v>
      </c>
      <c r="T963" s="332"/>
      <c r="U963" s="3"/>
      <c r="V963" s="3"/>
      <c r="W963" s="3"/>
      <c r="X963" s="3"/>
      <c r="Y963" s="3"/>
      <c r="Z963" s="186">
        <v>1.004</v>
      </c>
      <c r="AA963" s="330"/>
      <c r="AB963" s="360"/>
      <c r="AC963" s="394"/>
      <c r="AD963" s="174"/>
      <c r="AE963" s="3"/>
      <c r="AF963" s="395"/>
    </row>
    <row r="964" spans="1:32" ht="17.25" customHeight="1">
      <c r="C964" s="862"/>
      <c r="D964" s="862"/>
      <c r="E964" s="862"/>
      <c r="F964" s="411" t="s">
        <v>304</v>
      </c>
      <c r="G964" s="411" t="s">
        <v>633</v>
      </c>
      <c r="H964" s="412" t="s">
        <v>642</v>
      </c>
      <c r="I964" s="438" t="s">
        <v>2035</v>
      </c>
      <c r="J964" s="439">
        <v>45882</v>
      </c>
      <c r="K964" s="439">
        <v>45891</v>
      </c>
      <c r="L964" s="440"/>
      <c r="M964" s="441"/>
      <c r="N964" s="438"/>
      <c r="O964" s="465">
        <v>9900000</v>
      </c>
      <c r="P964" s="443">
        <v>0.88</v>
      </c>
      <c r="Q964" s="438"/>
      <c r="R964" s="444"/>
      <c r="S964" s="676">
        <v>8756000</v>
      </c>
      <c r="T964" s="446"/>
      <c r="U964" s="438"/>
      <c r="V964" s="438"/>
      <c r="W964" s="438"/>
      <c r="X964" s="438"/>
      <c r="Y964" s="438"/>
      <c r="Z964" s="447">
        <v>1.0051000000000001</v>
      </c>
      <c r="AA964" s="541"/>
      <c r="AB964" s="542"/>
      <c r="AC964" s="631">
        <v>8751700</v>
      </c>
      <c r="AD964" s="630">
        <f>S964-AC964</f>
        <v>4300</v>
      </c>
      <c r="AE964" s="3"/>
      <c r="AF964" s="395"/>
    </row>
    <row r="965" spans="1:32" ht="17.25" customHeight="1">
      <c r="A965" s="911" t="s">
        <v>2038</v>
      </c>
      <c r="B965" s="911"/>
      <c r="C965" s="911"/>
      <c r="D965" s="911"/>
      <c r="E965" s="911"/>
      <c r="F965" s="545" t="s">
        <v>1026</v>
      </c>
      <c r="G965" s="545" t="s">
        <v>633</v>
      </c>
      <c r="H965" s="546" t="s">
        <v>2037</v>
      </c>
      <c r="I965" s="3" t="s">
        <v>2036</v>
      </c>
      <c r="J965" s="182">
        <v>45888</v>
      </c>
      <c r="K965" s="182">
        <v>45889</v>
      </c>
      <c r="L965" s="183"/>
      <c r="M965" s="172"/>
      <c r="N965" s="3"/>
      <c r="O965" s="389">
        <v>54268500</v>
      </c>
      <c r="P965" s="170">
        <v>0.87744999999999995</v>
      </c>
      <c r="Q965" s="3"/>
      <c r="R965" s="331"/>
      <c r="S965" s="393"/>
      <c r="T965" s="332"/>
      <c r="U965" s="3"/>
      <c r="V965" s="3"/>
      <c r="W965" s="3"/>
      <c r="X965" s="3"/>
      <c r="Y965" s="3"/>
      <c r="Z965" s="186"/>
      <c r="AA965" s="330"/>
      <c r="AB965" s="360"/>
      <c r="AC965" s="194"/>
      <c r="AD965" s="174"/>
      <c r="AE965" s="3"/>
    </row>
    <row r="966" spans="1:32" ht="17.25" customHeight="1">
      <c r="A966" s="911" t="s">
        <v>2042</v>
      </c>
      <c r="B966" s="911"/>
      <c r="C966" s="911"/>
      <c r="D966" s="911"/>
      <c r="E966" s="911"/>
      <c r="F966" s="543" t="s">
        <v>1026</v>
      </c>
      <c r="G966" s="543" t="s">
        <v>633</v>
      </c>
      <c r="H966" s="544" t="s">
        <v>2037</v>
      </c>
      <c r="I966" s="3" t="s">
        <v>2036</v>
      </c>
      <c r="J966" s="182">
        <v>45888</v>
      </c>
      <c r="K966" s="182">
        <v>45890</v>
      </c>
      <c r="L966" s="183"/>
      <c r="M966" s="172"/>
      <c r="N966" s="3"/>
      <c r="O966" s="389">
        <v>54268500</v>
      </c>
      <c r="P966" s="170">
        <v>0.87744999999999995</v>
      </c>
      <c r="Q966" s="3"/>
      <c r="R966" s="331"/>
      <c r="S966" s="393">
        <f t="shared" ref="S966" si="111">CEILING(Z966*P966*O966,100)</f>
        <v>47770800</v>
      </c>
      <c r="T966" s="332"/>
      <c r="U966" s="3"/>
      <c r="V966" s="3"/>
      <c r="W966" s="3"/>
      <c r="X966" s="3"/>
      <c r="Y966" s="3"/>
      <c r="Z966" s="186">
        <v>1.0032099999999999</v>
      </c>
      <c r="AA966" s="330"/>
      <c r="AB966" s="360"/>
      <c r="AC966" s="194"/>
      <c r="AD966" s="174"/>
      <c r="AE966" s="3"/>
    </row>
    <row r="967" spans="1:32" ht="17.25" customHeight="1">
      <c r="C967" s="864"/>
      <c r="D967" s="864"/>
      <c r="E967" s="864"/>
      <c r="F967" s="171" t="s">
        <v>304</v>
      </c>
      <c r="G967" s="171" t="s">
        <v>633</v>
      </c>
      <c r="H967" s="180" t="s">
        <v>1488</v>
      </c>
      <c r="I967" s="3" t="s">
        <v>2040</v>
      </c>
      <c r="J967" s="182">
        <v>45883</v>
      </c>
      <c r="K967" s="182">
        <v>45890</v>
      </c>
      <c r="L967" s="183"/>
      <c r="M967" s="172"/>
      <c r="N967" s="3"/>
      <c r="O967" s="396">
        <v>12000000</v>
      </c>
      <c r="P967" s="170">
        <v>0.8</v>
      </c>
      <c r="Q967" s="3"/>
      <c r="R967" s="331"/>
      <c r="S967" s="595">
        <v>9630500</v>
      </c>
      <c r="T967" s="332"/>
      <c r="U967" s="3"/>
      <c r="V967" s="3"/>
      <c r="W967" s="3"/>
      <c r="X967" s="3"/>
      <c r="Y967" s="3"/>
      <c r="Z967" s="186">
        <v>1.0032799999999999</v>
      </c>
      <c r="AA967" s="330"/>
      <c r="AB967" s="360"/>
      <c r="AC967" s="394"/>
      <c r="AD967" s="174"/>
      <c r="AE967" s="3"/>
      <c r="AF967" s="395"/>
    </row>
    <row r="968" spans="1:32" ht="17.25" customHeight="1">
      <c r="C968" s="3"/>
      <c r="D968" s="3"/>
      <c r="E968" s="3"/>
      <c r="F968" s="171" t="s">
        <v>632</v>
      </c>
      <c r="G968" s="171" t="s">
        <v>633</v>
      </c>
      <c r="H968" s="180" t="s">
        <v>809</v>
      </c>
      <c r="I968" s="3" t="s">
        <v>2041</v>
      </c>
      <c r="J968" s="182">
        <v>45887</v>
      </c>
      <c r="K968" s="182">
        <v>45888</v>
      </c>
      <c r="L968" s="183"/>
      <c r="M968" s="172"/>
      <c r="N968" s="3"/>
      <c r="O968" s="389">
        <v>8000000</v>
      </c>
      <c r="P968" s="170">
        <v>0.88</v>
      </c>
      <c r="Q968" s="3"/>
      <c r="R968" s="331"/>
      <c r="S968" s="393">
        <f t="shared" si="110"/>
        <v>7069400</v>
      </c>
      <c r="T968" s="332"/>
      <c r="U968" s="3"/>
      <c r="V968" s="3"/>
      <c r="W968" s="3"/>
      <c r="X968" s="3"/>
      <c r="Y968" s="3"/>
      <c r="Z968" s="186">
        <v>1.00417</v>
      </c>
      <c r="AA968" s="330"/>
      <c r="AB968" s="360"/>
      <c r="AC968" s="394"/>
      <c r="AD968" s="174"/>
      <c r="AE968" s="3"/>
      <c r="AF968" s="395"/>
    </row>
    <row r="969" spans="1:32" ht="17.25" customHeight="1">
      <c r="C969" s="3"/>
      <c r="D969" s="3"/>
      <c r="E969" s="3"/>
      <c r="F969" s="545" t="s">
        <v>761</v>
      </c>
      <c r="G969" s="545" t="s">
        <v>121</v>
      </c>
      <c r="H969" s="546" t="s">
        <v>2044</v>
      </c>
      <c r="I969" s="3" t="s">
        <v>2045</v>
      </c>
      <c r="J969" s="182">
        <v>45889</v>
      </c>
      <c r="K969" s="182">
        <v>45891</v>
      </c>
      <c r="L969" s="183"/>
      <c r="M969" s="172"/>
      <c r="N969" s="3"/>
      <c r="O969" s="389">
        <v>63085000</v>
      </c>
      <c r="P969" s="170">
        <v>0.88</v>
      </c>
      <c r="Q969" s="3"/>
      <c r="R969" s="331"/>
      <c r="S969" s="393">
        <f t="shared" si="110"/>
        <v>55656400</v>
      </c>
      <c r="T969" s="332"/>
      <c r="U969" s="3"/>
      <c r="V969" s="3"/>
      <c r="W969" s="3"/>
      <c r="X969" s="3"/>
      <c r="Y969" s="3"/>
      <c r="Z969" s="186">
        <v>1.0025500000000001</v>
      </c>
      <c r="AA969" s="330"/>
      <c r="AB969" s="360"/>
      <c r="AC969" s="194"/>
      <c r="AD969" s="174"/>
      <c r="AE969" s="3"/>
    </row>
    <row r="970" spans="1:32" ht="17.25" customHeight="1">
      <c r="C970" s="3"/>
      <c r="D970" s="3"/>
      <c r="E970" s="3"/>
      <c r="F970" s="545" t="s">
        <v>761</v>
      </c>
      <c r="G970" s="545" t="s">
        <v>121</v>
      </c>
      <c r="H970" s="546" t="s">
        <v>2046</v>
      </c>
      <c r="I970" s="3" t="s">
        <v>2047</v>
      </c>
      <c r="J970" s="182">
        <v>45889</v>
      </c>
      <c r="K970" s="182">
        <v>45891</v>
      </c>
      <c r="L970" s="183"/>
      <c r="M970" s="172"/>
      <c r="N970" s="3"/>
      <c r="O970" s="389">
        <v>98494000</v>
      </c>
      <c r="P970" s="170">
        <v>0.88</v>
      </c>
      <c r="Q970" s="3"/>
      <c r="R970" s="331"/>
      <c r="S970" s="393">
        <f t="shared" si="110"/>
        <v>86896700</v>
      </c>
      <c r="T970" s="332"/>
      <c r="U970" s="3"/>
      <c r="V970" s="3"/>
      <c r="W970" s="3"/>
      <c r="X970" s="3"/>
      <c r="Y970" s="3"/>
      <c r="Z970" s="186">
        <v>1.0025599999999999</v>
      </c>
      <c r="AA970" s="330"/>
      <c r="AB970" s="360"/>
      <c r="AC970" s="194"/>
      <c r="AD970" s="174"/>
      <c r="AE970" s="3"/>
    </row>
    <row r="971" spans="1:32" ht="17.25" customHeight="1">
      <c r="C971" s="3"/>
      <c r="D971" s="3"/>
      <c r="E971" s="3"/>
      <c r="F971" s="545" t="s">
        <v>918</v>
      </c>
      <c r="G971" s="545" t="s">
        <v>121</v>
      </c>
      <c r="H971" s="546" t="s">
        <v>2048</v>
      </c>
      <c r="I971" s="3" t="s">
        <v>2049</v>
      </c>
      <c r="J971" s="182">
        <v>45889</v>
      </c>
      <c r="K971" s="182">
        <v>45891</v>
      </c>
      <c r="L971" s="183"/>
      <c r="M971" s="172"/>
      <c r="N971" s="3"/>
      <c r="O971" s="389">
        <v>30261765</v>
      </c>
      <c r="P971" s="170">
        <v>0.88</v>
      </c>
      <c r="Q971" s="3"/>
      <c r="R971" s="331"/>
      <c r="S971" s="393">
        <f t="shared" si="110"/>
        <v>26725500</v>
      </c>
      <c r="T971" s="332"/>
      <c r="U971" s="3"/>
      <c r="V971" s="3"/>
      <c r="W971" s="3"/>
      <c r="X971" s="3"/>
      <c r="Y971" s="3"/>
      <c r="Z971" s="186">
        <v>1.0035700000000001</v>
      </c>
      <c r="AA971" s="330"/>
      <c r="AB971" s="360"/>
      <c r="AC971" s="194"/>
      <c r="AD971" s="174"/>
      <c r="AE971" s="3"/>
    </row>
    <row r="972" spans="1:32" ht="17.25" customHeight="1">
      <c r="C972" s="3"/>
      <c r="D972" s="3"/>
      <c r="E972" s="3"/>
      <c r="F972" s="171" t="s">
        <v>632</v>
      </c>
      <c r="G972" s="171" t="s">
        <v>633</v>
      </c>
      <c r="H972" s="180" t="s">
        <v>813</v>
      </c>
      <c r="I972" s="3" t="s">
        <v>2051</v>
      </c>
      <c r="J972" s="182">
        <v>45887</v>
      </c>
      <c r="K972" s="182">
        <v>45889</v>
      </c>
      <c r="L972" s="183"/>
      <c r="M972" s="172"/>
      <c r="N972" s="3"/>
      <c r="O972" s="389">
        <v>12000000</v>
      </c>
      <c r="P972" s="170">
        <v>0.88</v>
      </c>
      <c r="Q972" s="3"/>
      <c r="R972" s="331"/>
      <c r="S972" s="393">
        <f t="shared" si="110"/>
        <v>10572700</v>
      </c>
      <c r="T972" s="332"/>
      <c r="U972" s="3"/>
      <c r="V972" s="3"/>
      <c r="W972" s="3"/>
      <c r="X972" s="3"/>
      <c r="Y972" s="3"/>
      <c r="Z972" s="186">
        <v>1.0012000000000001</v>
      </c>
      <c r="AA972" s="330"/>
      <c r="AB972" s="360"/>
      <c r="AC972" s="394"/>
      <c r="AD972" s="174"/>
      <c r="AE972" s="3"/>
      <c r="AF972" s="395"/>
    </row>
    <row r="973" spans="1:32" ht="17.25" customHeight="1">
      <c r="C973" s="3"/>
      <c r="D973" s="3"/>
      <c r="E973" s="3"/>
      <c r="F973" s="171" t="s">
        <v>632</v>
      </c>
      <c r="G973" s="171" t="s">
        <v>633</v>
      </c>
      <c r="H973" s="180" t="s">
        <v>932</v>
      </c>
      <c r="I973" s="3" t="s">
        <v>2062</v>
      </c>
      <c r="J973" s="182">
        <v>45887</v>
      </c>
      <c r="K973" s="182">
        <v>45889</v>
      </c>
      <c r="L973" s="183"/>
      <c r="M973" s="172"/>
      <c r="N973" s="3"/>
      <c r="O973" s="389">
        <v>11400000</v>
      </c>
      <c r="P973" s="170">
        <v>0.88</v>
      </c>
      <c r="Q973" s="3"/>
      <c r="R973" s="331"/>
      <c r="S973" s="393">
        <f t="shared" si="110"/>
        <v>10064900</v>
      </c>
      <c r="T973" s="332"/>
      <c r="U973" s="3"/>
      <c r="V973" s="3"/>
      <c r="W973" s="3"/>
      <c r="X973" s="3"/>
      <c r="Y973" s="3"/>
      <c r="Z973" s="186">
        <v>1.0032700000000001</v>
      </c>
      <c r="AA973" s="330"/>
      <c r="AB973" s="360"/>
      <c r="AC973" s="394"/>
      <c r="AD973" s="174"/>
      <c r="AE973" s="3"/>
      <c r="AF973" s="395"/>
    </row>
    <row r="974" spans="1:32" ht="17.25" customHeight="1">
      <c r="C974" s="3"/>
      <c r="D974" s="3"/>
      <c r="E974" s="3"/>
      <c r="F974" s="171" t="s">
        <v>661</v>
      </c>
      <c r="G974" s="171" t="s">
        <v>633</v>
      </c>
      <c r="H974" s="180" t="s">
        <v>1031</v>
      </c>
      <c r="I974" s="3" t="s">
        <v>2052</v>
      </c>
      <c r="J974" s="182">
        <v>45887</v>
      </c>
      <c r="K974" s="182">
        <v>45890</v>
      </c>
      <c r="L974" s="183"/>
      <c r="M974" s="172"/>
      <c r="N974" s="3"/>
      <c r="O974" s="396">
        <v>80400000</v>
      </c>
      <c r="P974" s="170">
        <v>0.88</v>
      </c>
      <c r="Q974" s="3"/>
      <c r="R974" s="331"/>
      <c r="S974" s="595">
        <v>70922500</v>
      </c>
      <c r="T974" s="332"/>
      <c r="U974" s="3"/>
      <c r="V974" s="3"/>
      <c r="W974" s="3"/>
      <c r="X974" s="3"/>
      <c r="Y974" s="3"/>
      <c r="Z974" s="186">
        <v>1.0024</v>
      </c>
      <c r="AA974" s="330"/>
      <c r="AB974" s="360"/>
      <c r="AC974" s="394"/>
      <c r="AD974" s="174"/>
      <c r="AE974" s="3"/>
      <c r="AF974" s="395"/>
    </row>
    <row r="975" spans="1:32" ht="17.25" customHeight="1">
      <c r="C975" s="3"/>
      <c r="D975" s="3"/>
      <c r="E975" s="3"/>
      <c r="F975" s="411" t="s">
        <v>632</v>
      </c>
      <c r="G975" s="411" t="s">
        <v>633</v>
      </c>
      <c r="H975" s="412" t="s">
        <v>690</v>
      </c>
      <c r="I975" s="438" t="s">
        <v>2053</v>
      </c>
      <c r="J975" s="439">
        <v>45887</v>
      </c>
      <c r="K975" s="439">
        <v>45894</v>
      </c>
      <c r="L975" s="440"/>
      <c r="M975" s="441"/>
      <c r="N975" s="438"/>
      <c r="O975" s="442">
        <v>3000000</v>
      </c>
      <c r="P975" s="443">
        <v>0.88</v>
      </c>
      <c r="Q975" s="438"/>
      <c r="R975" s="444"/>
      <c r="S975" s="470">
        <f t="shared" ref="S975" si="112">CEILING(Z975*P975*O975,100)</f>
        <v>2655400</v>
      </c>
      <c r="T975" s="446"/>
      <c r="U975" s="438"/>
      <c r="V975" s="438"/>
      <c r="W975" s="438"/>
      <c r="X975" s="438"/>
      <c r="Y975" s="438"/>
      <c r="Z975" s="447">
        <v>1.0058100000000001</v>
      </c>
      <c r="AA975" s="541"/>
      <c r="AB975" s="542"/>
      <c r="AC975" s="628">
        <v>2669394</v>
      </c>
      <c r="AD975" s="630">
        <f>S975-AC975</f>
        <v>-13994</v>
      </c>
      <c r="AE975" s="3"/>
      <c r="AF975" s="395"/>
    </row>
    <row r="976" spans="1:32" ht="17.25" customHeight="1">
      <c r="C976" s="3"/>
      <c r="D976" s="3"/>
      <c r="E976" s="3"/>
      <c r="F976" s="411" t="s">
        <v>632</v>
      </c>
      <c r="G976" s="411" t="s">
        <v>633</v>
      </c>
      <c r="H976" s="412" t="s">
        <v>690</v>
      </c>
      <c r="I976" s="438" t="s">
        <v>2054</v>
      </c>
      <c r="J976" s="439">
        <v>45887</v>
      </c>
      <c r="K976" s="439">
        <v>45894</v>
      </c>
      <c r="L976" s="440"/>
      <c r="M976" s="441"/>
      <c r="N976" s="438"/>
      <c r="O976" s="442">
        <v>20454545</v>
      </c>
      <c r="P976" s="443">
        <v>0.88</v>
      </c>
      <c r="Q976" s="438"/>
      <c r="R976" s="444"/>
      <c r="S976" s="470">
        <f t="shared" si="110"/>
        <v>18059800</v>
      </c>
      <c r="T976" s="446"/>
      <c r="U976" s="438"/>
      <c r="V976" s="438"/>
      <c r="W976" s="438"/>
      <c r="X976" s="438"/>
      <c r="Y976" s="438"/>
      <c r="Z976" s="447">
        <v>1.00332</v>
      </c>
      <c r="AA976" s="541"/>
      <c r="AB976" s="542"/>
      <c r="AC976" s="628">
        <v>18078264</v>
      </c>
      <c r="AD976" s="630">
        <f>S976-AC976</f>
        <v>-18464</v>
      </c>
      <c r="AE976" s="3"/>
      <c r="AF976" s="395"/>
    </row>
    <row r="977" spans="3:32" ht="17.25" customHeight="1">
      <c r="C977" s="3"/>
      <c r="D977" s="3"/>
      <c r="E977" s="3"/>
      <c r="F977" s="171" t="s">
        <v>304</v>
      </c>
      <c r="G977" s="171" t="s">
        <v>121</v>
      </c>
      <c r="H977" s="180" t="s">
        <v>792</v>
      </c>
      <c r="I977" s="3" t="s">
        <v>2055</v>
      </c>
      <c r="J977" s="182">
        <v>45887</v>
      </c>
      <c r="K977" s="182">
        <v>45894</v>
      </c>
      <c r="L977" s="183"/>
      <c r="M977" s="172"/>
      <c r="N977" s="3"/>
      <c r="O977" s="389">
        <v>3000000</v>
      </c>
      <c r="P977" s="170">
        <v>0.88</v>
      </c>
      <c r="Q977" s="3"/>
      <c r="R977" s="331"/>
      <c r="S977" s="393">
        <f t="shared" si="110"/>
        <v>2645600</v>
      </c>
      <c r="T977" s="332"/>
      <c r="U977" s="3"/>
      <c r="V977" s="3"/>
      <c r="W977" s="3"/>
      <c r="X977" s="3"/>
      <c r="Y977" s="3"/>
      <c r="Z977" s="186">
        <v>1.0021</v>
      </c>
      <c r="AA977" s="330"/>
      <c r="AB977" s="360"/>
      <c r="AC977" s="194"/>
      <c r="AD977" s="174"/>
      <c r="AE977" s="3"/>
    </row>
    <row r="978" spans="3:32" ht="17.25" customHeight="1">
      <c r="C978" s="3"/>
      <c r="D978" s="3"/>
      <c r="E978" s="3"/>
      <c r="F978" s="171" t="s">
        <v>304</v>
      </c>
      <c r="G978" s="171" t="s">
        <v>121</v>
      </c>
      <c r="H978" s="180" t="s">
        <v>792</v>
      </c>
      <c r="I978" s="3" t="s">
        <v>2056</v>
      </c>
      <c r="J978" s="182">
        <v>45887</v>
      </c>
      <c r="K978" s="182">
        <v>45894</v>
      </c>
      <c r="L978" s="183"/>
      <c r="M978" s="172"/>
      <c r="N978" s="3"/>
      <c r="O978" s="389">
        <v>3000000</v>
      </c>
      <c r="P978" s="170">
        <v>0.88</v>
      </c>
      <c r="Q978" s="3"/>
      <c r="R978" s="331"/>
      <c r="S978" s="393">
        <f t="shared" si="110"/>
        <v>2645100</v>
      </c>
      <c r="T978" s="332"/>
      <c r="U978" s="3"/>
      <c r="V978" s="3"/>
      <c r="W978" s="3"/>
      <c r="X978" s="3"/>
      <c r="Y978" s="3"/>
      <c r="Z978" s="186">
        <v>1.0019</v>
      </c>
      <c r="AA978" s="330"/>
      <c r="AB978" s="360"/>
      <c r="AC978" s="194"/>
      <c r="AD978" s="174"/>
      <c r="AE978" s="3"/>
    </row>
    <row r="979" spans="3:32" ht="17.25" customHeight="1">
      <c r="C979" s="3"/>
      <c r="D979" s="3"/>
      <c r="E979" s="3"/>
      <c r="F979" s="171" t="s">
        <v>632</v>
      </c>
      <c r="G979" s="171" t="s">
        <v>633</v>
      </c>
      <c r="H979" s="180" t="s">
        <v>1048</v>
      </c>
      <c r="I979" s="3" t="s">
        <v>2057</v>
      </c>
      <c r="J979" s="182">
        <v>45887</v>
      </c>
      <c r="K979" s="182">
        <v>45891</v>
      </c>
      <c r="L979" s="183"/>
      <c r="M979" s="172"/>
      <c r="N979" s="3"/>
      <c r="O979" s="389">
        <v>16800000</v>
      </c>
      <c r="P979" s="170">
        <v>0.88</v>
      </c>
      <c r="Q979" s="3"/>
      <c r="R979" s="331"/>
      <c r="S979" s="393">
        <f t="shared" si="110"/>
        <v>14832800</v>
      </c>
      <c r="T979" s="332"/>
      <c r="U979" s="3"/>
      <c r="V979" s="3"/>
      <c r="W979" s="3"/>
      <c r="X979" s="3"/>
      <c r="Y979" s="3"/>
      <c r="Z979" s="186">
        <v>1.0033000000000001</v>
      </c>
      <c r="AA979" s="330"/>
      <c r="AB979" s="360"/>
      <c r="AC979" s="194"/>
      <c r="AD979" s="174"/>
      <c r="AE979" s="3"/>
    </row>
    <row r="980" spans="3:32" ht="17.25" customHeight="1">
      <c r="C980" s="3"/>
      <c r="D980" s="3"/>
      <c r="E980" s="3"/>
      <c r="F980" s="171" t="s">
        <v>632</v>
      </c>
      <c r="G980" s="171" t="s">
        <v>633</v>
      </c>
      <c r="H980" s="180" t="s">
        <v>650</v>
      </c>
      <c r="I980" s="3" t="s">
        <v>2060</v>
      </c>
      <c r="J980" s="182">
        <v>45888</v>
      </c>
      <c r="K980" s="182">
        <v>45894</v>
      </c>
      <c r="L980" s="183"/>
      <c r="M980" s="172"/>
      <c r="N980" s="3"/>
      <c r="O980" s="389">
        <v>4360000</v>
      </c>
      <c r="P980" s="170">
        <v>0.95</v>
      </c>
      <c r="Q980" s="3"/>
      <c r="R980" s="331"/>
      <c r="S980" s="464" t="s">
        <v>651</v>
      </c>
      <c r="T980" s="332"/>
      <c r="U980" s="3"/>
      <c r="V980" s="3"/>
      <c r="W980" s="3"/>
      <c r="X980" s="3"/>
      <c r="Y980" s="3"/>
      <c r="Z980" s="186"/>
      <c r="AA980" s="330"/>
      <c r="AB980" s="360"/>
      <c r="AC980" s="394"/>
      <c r="AD980" s="174"/>
      <c r="AE980" s="3"/>
      <c r="AF980" s="395"/>
    </row>
    <row r="981" spans="3:32" ht="17.25" customHeight="1">
      <c r="C981" s="3"/>
      <c r="D981" s="3"/>
      <c r="E981" s="3"/>
      <c r="F981" s="171" t="s">
        <v>632</v>
      </c>
      <c r="G981" s="171" t="s">
        <v>633</v>
      </c>
      <c r="H981" s="180" t="s">
        <v>685</v>
      </c>
      <c r="I981" s="3" t="s">
        <v>2065</v>
      </c>
      <c r="J981" s="182">
        <v>45888</v>
      </c>
      <c r="K981" s="182">
        <v>45894</v>
      </c>
      <c r="L981" s="183"/>
      <c r="M981" s="172"/>
      <c r="N981" s="3"/>
      <c r="O981" s="389">
        <v>24000000</v>
      </c>
      <c r="P981" s="170">
        <v>0.88</v>
      </c>
      <c r="Q981" s="3"/>
      <c r="R981" s="331"/>
      <c r="S981" s="393">
        <f t="shared" si="110"/>
        <v>21190200</v>
      </c>
      <c r="T981" s="332"/>
      <c r="U981" s="3"/>
      <c r="V981" s="3"/>
      <c r="W981" s="3"/>
      <c r="X981" s="3"/>
      <c r="Y981" s="3"/>
      <c r="Z981" s="186">
        <v>1.00332</v>
      </c>
      <c r="AA981" s="330"/>
      <c r="AB981" s="360"/>
      <c r="AC981" s="394"/>
      <c r="AD981" s="174"/>
      <c r="AE981" s="3"/>
      <c r="AF981" s="395"/>
    </row>
    <row r="982" spans="3:32" ht="17.25" customHeight="1">
      <c r="C982" s="3"/>
      <c r="D982" s="3"/>
      <c r="E982" s="3"/>
      <c r="F982" s="842" t="s">
        <v>632</v>
      </c>
      <c r="G982" s="842" t="s">
        <v>633</v>
      </c>
      <c r="H982" s="843" t="s">
        <v>809</v>
      </c>
      <c r="I982" s="844" t="s">
        <v>2061</v>
      </c>
      <c r="J982" s="845">
        <v>45889</v>
      </c>
      <c r="K982" s="845">
        <v>45890</v>
      </c>
      <c r="L982" s="846"/>
      <c r="M982" s="847"/>
      <c r="N982" s="844"/>
      <c r="O982" s="858">
        <v>21138000</v>
      </c>
      <c r="P982" s="849">
        <v>0.88</v>
      </c>
      <c r="Q982" s="844"/>
      <c r="R982" s="850"/>
      <c r="S982" s="859">
        <f t="shared" si="110"/>
        <v>18664700</v>
      </c>
      <c r="T982" s="852"/>
      <c r="U982" s="844"/>
      <c r="V982" s="844"/>
      <c r="W982" s="844"/>
      <c r="X982" s="844"/>
      <c r="Y982" s="844"/>
      <c r="Z982" s="853">
        <v>1.0034000000000001</v>
      </c>
      <c r="AA982" s="854" t="s">
        <v>2099</v>
      </c>
      <c r="AB982" s="855" t="s">
        <v>2100</v>
      </c>
      <c r="AC982" s="856"/>
      <c r="AD982" s="866"/>
      <c r="AE982" s="3"/>
      <c r="AF982" s="395"/>
    </row>
    <row r="983" spans="3:32" ht="17.25" customHeight="1">
      <c r="C983" s="3"/>
      <c r="D983" s="3"/>
      <c r="E983" s="3"/>
      <c r="F983" s="545" t="s">
        <v>761</v>
      </c>
      <c r="G983" s="545" t="s">
        <v>121</v>
      </c>
      <c r="H983" s="546" t="s">
        <v>2063</v>
      </c>
      <c r="I983" s="3" t="s">
        <v>2064</v>
      </c>
      <c r="J983" s="182">
        <v>45889</v>
      </c>
      <c r="K983" s="182">
        <v>45891</v>
      </c>
      <c r="L983" s="183"/>
      <c r="M983" s="172"/>
      <c r="N983" s="3"/>
      <c r="O983" s="389">
        <v>97207000</v>
      </c>
      <c r="P983" s="170">
        <v>0.88</v>
      </c>
      <c r="Q983" s="3"/>
      <c r="R983" s="331"/>
      <c r="S983" s="393">
        <f t="shared" ref="S983" si="113">CEILING(Z983*P983*O983,100)</f>
        <v>85712400</v>
      </c>
      <c r="T983" s="332"/>
      <c r="U983" s="3"/>
      <c r="V983" s="3"/>
      <c r="W983" s="3"/>
      <c r="X983" s="3"/>
      <c r="Y983" s="3"/>
      <c r="Z983" s="186">
        <v>1.0019899999999999</v>
      </c>
      <c r="AA983" s="330"/>
      <c r="AB983" s="360"/>
      <c r="AC983" s="194"/>
      <c r="AD983" s="174"/>
      <c r="AE983" s="3"/>
    </row>
    <row r="984" spans="3:32" ht="17.25" customHeight="1">
      <c r="C984" s="3"/>
      <c r="D984" s="3"/>
      <c r="E984" s="3"/>
      <c r="F984" s="411" t="s">
        <v>632</v>
      </c>
      <c r="G984" s="411" t="s">
        <v>633</v>
      </c>
      <c r="H984" s="412" t="s">
        <v>690</v>
      </c>
      <c r="I984" s="438" t="s">
        <v>2066</v>
      </c>
      <c r="J984" s="439">
        <v>45889</v>
      </c>
      <c r="K984" s="439">
        <v>45896</v>
      </c>
      <c r="L984" s="440"/>
      <c r="M984" s="441"/>
      <c r="N984" s="438"/>
      <c r="O984" s="442">
        <v>2400000</v>
      </c>
      <c r="P984" s="443">
        <v>0.88</v>
      </c>
      <c r="Q984" s="438"/>
      <c r="R984" s="444"/>
      <c r="S984" s="470">
        <f t="shared" si="110"/>
        <v>2126000</v>
      </c>
      <c r="T984" s="446"/>
      <c r="U984" s="438"/>
      <c r="V984" s="438"/>
      <c r="W984" s="438"/>
      <c r="X984" s="438"/>
      <c r="Y984" s="438"/>
      <c r="Z984" s="447">
        <v>1.0065999999999999</v>
      </c>
      <c r="AA984" s="541"/>
      <c r="AB984" s="542"/>
      <c r="AC984" s="628">
        <v>2132692</v>
      </c>
      <c r="AD984" s="630">
        <f>S984-AC984</f>
        <v>-6692</v>
      </c>
      <c r="AE984" s="3"/>
      <c r="AF984" s="395"/>
    </row>
    <row r="985" spans="3:32" ht="17.25" customHeight="1">
      <c r="C985" s="3"/>
      <c r="D985" s="3"/>
      <c r="E985" s="3"/>
      <c r="F985" s="171" t="s">
        <v>632</v>
      </c>
      <c r="G985" s="171" t="s">
        <v>633</v>
      </c>
      <c r="H985" s="180" t="s">
        <v>670</v>
      </c>
      <c r="I985" s="3" t="s">
        <v>2067</v>
      </c>
      <c r="J985" s="182">
        <v>45890</v>
      </c>
      <c r="K985" s="182">
        <v>45897</v>
      </c>
      <c r="L985" s="183"/>
      <c r="M985" s="172"/>
      <c r="N985" s="3"/>
      <c r="O985" s="389">
        <v>58694791</v>
      </c>
      <c r="P985" s="170">
        <v>0.88</v>
      </c>
      <c r="Q985" s="3"/>
      <c r="R985" s="331"/>
      <c r="S985" s="393">
        <f t="shared" si="110"/>
        <v>51800200</v>
      </c>
      <c r="T985" s="332"/>
      <c r="U985" s="3"/>
      <c r="V985" s="3"/>
      <c r="W985" s="3"/>
      <c r="X985" s="3"/>
      <c r="Y985" s="3"/>
      <c r="Z985" s="186">
        <v>1.00288</v>
      </c>
      <c r="AA985" s="330"/>
      <c r="AB985" s="360"/>
      <c r="AC985" s="394"/>
      <c r="AD985" s="174"/>
      <c r="AE985" s="3"/>
      <c r="AF985" s="395"/>
    </row>
    <row r="986" spans="3:32" ht="17.25" customHeight="1">
      <c r="C986" s="3"/>
      <c r="D986" s="3"/>
      <c r="E986" s="3"/>
      <c r="F986" s="171" t="s">
        <v>304</v>
      </c>
      <c r="G986" s="171" t="s">
        <v>633</v>
      </c>
      <c r="H986" s="180" t="s">
        <v>642</v>
      </c>
      <c r="I986" s="3" t="s">
        <v>2068</v>
      </c>
      <c r="J986" s="182">
        <v>45890</v>
      </c>
      <c r="K986" s="182">
        <v>45898</v>
      </c>
      <c r="L986" s="183"/>
      <c r="M986" s="172"/>
      <c r="N986" s="3"/>
      <c r="O986" s="396">
        <v>16000000</v>
      </c>
      <c r="P986" s="170">
        <v>0.88</v>
      </c>
      <c r="Q986" s="3"/>
      <c r="R986" s="331"/>
      <c r="S986" s="595">
        <v>14127300.000000002</v>
      </c>
      <c r="T986" s="332"/>
      <c r="U986" s="3"/>
      <c r="V986" s="3"/>
      <c r="W986" s="3"/>
      <c r="X986" s="3"/>
      <c r="Y986" s="3"/>
      <c r="Z986" s="186">
        <v>1.0034000000000001</v>
      </c>
      <c r="AA986" s="330"/>
      <c r="AB986" s="360"/>
      <c r="AC986" s="394"/>
      <c r="AD986" s="174"/>
      <c r="AE986" s="3"/>
      <c r="AF986" s="395"/>
    </row>
    <row r="987" spans="3:32" ht="17.25" customHeight="1">
      <c r="C987" s="3"/>
      <c r="D987" s="3"/>
      <c r="E987" s="3"/>
      <c r="F987" s="171" t="s">
        <v>632</v>
      </c>
      <c r="G987" s="171" t="s">
        <v>633</v>
      </c>
      <c r="H987" s="180" t="s">
        <v>685</v>
      </c>
      <c r="I987" s="3" t="s">
        <v>2069</v>
      </c>
      <c r="J987" s="182">
        <v>45890</v>
      </c>
      <c r="K987" s="182">
        <v>45897</v>
      </c>
      <c r="L987" s="183"/>
      <c r="M987" s="172"/>
      <c r="N987" s="3"/>
      <c r="O987" s="389">
        <v>3000000</v>
      </c>
      <c r="P987" s="170">
        <v>0.88</v>
      </c>
      <c r="Q987" s="3"/>
      <c r="R987" s="331"/>
      <c r="S987" s="393">
        <f t="shared" si="110"/>
        <v>2656700</v>
      </c>
      <c r="T987" s="332"/>
      <c r="U987" s="3"/>
      <c r="V987" s="3"/>
      <c r="W987" s="3"/>
      <c r="X987" s="3"/>
      <c r="Y987" s="3"/>
      <c r="Z987" s="186">
        <v>1.0063</v>
      </c>
      <c r="AA987" s="330"/>
      <c r="AB987" s="360"/>
      <c r="AC987" s="394"/>
      <c r="AD987" s="174"/>
      <c r="AE987" s="3"/>
      <c r="AF987" s="395"/>
    </row>
    <row r="988" spans="3:32" ht="17.25" customHeight="1">
      <c r="C988" s="3"/>
      <c r="D988" s="3"/>
      <c r="E988" s="3"/>
      <c r="F988" s="171" t="s">
        <v>304</v>
      </c>
      <c r="G988" s="171" t="s">
        <v>121</v>
      </c>
      <c r="H988" s="180" t="s">
        <v>1038</v>
      </c>
      <c r="I988" s="3" t="s">
        <v>2070</v>
      </c>
      <c r="J988" s="182">
        <v>45889</v>
      </c>
      <c r="K988" s="182">
        <v>45891</v>
      </c>
      <c r="L988" s="183"/>
      <c r="M988" s="172"/>
      <c r="N988" s="3"/>
      <c r="O988" s="389">
        <v>3600000</v>
      </c>
      <c r="P988" s="170">
        <v>0.88</v>
      </c>
      <c r="Q988" s="3"/>
      <c r="R988" s="331"/>
      <c r="S988" s="393">
        <f t="shared" si="110"/>
        <v>3176000</v>
      </c>
      <c r="T988" s="332"/>
      <c r="U988" s="3"/>
      <c r="V988" s="3"/>
      <c r="W988" s="3"/>
      <c r="X988" s="3"/>
      <c r="Y988" s="3"/>
      <c r="Z988" s="186">
        <v>1.0024999999999999</v>
      </c>
      <c r="AA988" s="330"/>
      <c r="AB988" s="360"/>
      <c r="AC988" s="194"/>
      <c r="AD988" s="174"/>
      <c r="AE988" s="3"/>
    </row>
    <row r="989" spans="3:32" ht="17.25" customHeight="1">
      <c r="C989" s="3"/>
      <c r="D989" s="3"/>
      <c r="E989" s="416" t="s">
        <v>1877</v>
      </c>
      <c r="F989" s="414" t="s">
        <v>761</v>
      </c>
      <c r="G989" s="414" t="s">
        <v>633</v>
      </c>
      <c r="H989" s="415" t="s">
        <v>2071</v>
      </c>
      <c r="I989" s="416" t="s">
        <v>2072</v>
      </c>
      <c r="J989" s="417">
        <v>45895</v>
      </c>
      <c r="K989" s="417">
        <v>45897</v>
      </c>
      <c r="L989" s="418"/>
      <c r="M989" s="419"/>
      <c r="N989" s="416"/>
      <c r="O989" s="420">
        <v>142760000</v>
      </c>
      <c r="P989" s="421">
        <v>0.87744999999999995</v>
      </c>
      <c r="Q989" s="416"/>
      <c r="R989" s="422"/>
      <c r="S989" s="698">
        <f t="shared" si="110"/>
        <v>125218500</v>
      </c>
      <c r="T989" s="424"/>
      <c r="U989" s="416"/>
      <c r="V989" s="416"/>
      <c r="W989" s="416"/>
      <c r="X989" s="416"/>
      <c r="Y989" s="416"/>
      <c r="Z989" s="425">
        <v>0.99963000000000002</v>
      </c>
      <c r="AA989" s="330"/>
      <c r="AB989" s="360"/>
      <c r="AC989" s="394"/>
      <c r="AD989" s="174"/>
      <c r="AE989" s="3"/>
      <c r="AF989" s="395"/>
    </row>
    <row r="990" spans="3:32" ht="17.25" customHeight="1">
      <c r="C990" s="3"/>
      <c r="D990" s="643"/>
      <c r="E990" s="809" t="s">
        <v>2073</v>
      </c>
      <c r="F990" s="545" t="s">
        <v>761</v>
      </c>
      <c r="G990" s="545" t="s">
        <v>633</v>
      </c>
      <c r="H990" s="546" t="s">
        <v>2006</v>
      </c>
      <c r="I990" s="3" t="s">
        <v>2007</v>
      </c>
      <c r="J990" s="182">
        <v>45894</v>
      </c>
      <c r="K990" s="182">
        <v>45896</v>
      </c>
      <c r="L990" s="183"/>
      <c r="M990" s="172"/>
      <c r="N990" s="3"/>
      <c r="O990" s="389">
        <v>167796475</v>
      </c>
      <c r="P990" s="170">
        <v>0.86745000000000005</v>
      </c>
      <c r="Q990" s="3"/>
      <c r="R990" s="331"/>
      <c r="S990" s="393">
        <f t="shared" si="110"/>
        <v>145658700</v>
      </c>
      <c r="T990" s="332"/>
      <c r="U990" s="3"/>
      <c r="V990" s="3"/>
      <c r="W990" s="3"/>
      <c r="X990" s="3"/>
      <c r="Y990" s="3"/>
      <c r="Z990" s="186">
        <v>1.000712</v>
      </c>
      <c r="AA990" s="330"/>
      <c r="AB990" s="360"/>
      <c r="AC990" s="394"/>
      <c r="AD990" s="174"/>
      <c r="AE990" s="3"/>
      <c r="AF990" s="395"/>
    </row>
    <row r="991" spans="3:32" ht="17.25" customHeight="1">
      <c r="C991" s="3"/>
      <c r="D991" s="3"/>
      <c r="E991" s="891" t="s">
        <v>1877</v>
      </c>
      <c r="F991" s="536" t="s">
        <v>761</v>
      </c>
      <c r="G991" s="536" t="s">
        <v>121</v>
      </c>
      <c r="H991" s="537" t="s">
        <v>2076</v>
      </c>
      <c r="I991" s="538" t="s">
        <v>2077</v>
      </c>
      <c r="J991" s="539">
        <v>45894</v>
      </c>
      <c r="K991" s="539">
        <v>45897</v>
      </c>
      <c r="L991" s="618"/>
      <c r="M991" s="619"/>
      <c r="N991" s="538"/>
      <c r="O991" s="620">
        <v>41931000</v>
      </c>
      <c r="P991" s="621">
        <v>0.88</v>
      </c>
      <c r="Q991" s="538"/>
      <c r="R991" s="622"/>
      <c r="S991" s="865"/>
      <c r="T991" s="624"/>
      <c r="U991" s="538"/>
      <c r="V991" s="538"/>
      <c r="W991" s="538"/>
      <c r="X991" s="538"/>
      <c r="Y991" s="538"/>
      <c r="Z991" s="625"/>
      <c r="AA991" s="330"/>
      <c r="AB991" s="360"/>
      <c r="AC991" s="194"/>
      <c r="AD991" s="174"/>
      <c r="AE991" s="3"/>
    </row>
    <row r="992" spans="3:32" ht="17.25" customHeight="1">
      <c r="C992" s="3"/>
      <c r="D992" s="3"/>
      <c r="E992" s="3"/>
      <c r="F992" s="171" t="s">
        <v>632</v>
      </c>
      <c r="G992" s="171" t="s">
        <v>633</v>
      </c>
      <c r="H992" s="180" t="s">
        <v>650</v>
      </c>
      <c r="I992" s="3" t="s">
        <v>2078</v>
      </c>
      <c r="J992" s="182">
        <v>45891</v>
      </c>
      <c r="K992" s="182">
        <v>45901</v>
      </c>
      <c r="L992" s="183"/>
      <c r="M992" s="172"/>
      <c r="N992" s="3"/>
      <c r="O992" s="389">
        <v>3600000</v>
      </c>
      <c r="P992" s="170">
        <v>0.95</v>
      </c>
      <c r="Q992" s="3"/>
      <c r="R992" s="331"/>
      <c r="S992" s="359" t="s">
        <v>651</v>
      </c>
      <c r="T992" s="332"/>
      <c r="U992" s="3"/>
      <c r="V992" s="3"/>
      <c r="W992" s="3"/>
      <c r="X992" s="3"/>
      <c r="Y992" s="3"/>
      <c r="Z992" s="186"/>
      <c r="AA992" s="330"/>
      <c r="AB992" s="360"/>
      <c r="AC992" s="394"/>
      <c r="AD992" s="174"/>
      <c r="AE992" s="3"/>
      <c r="AF992" s="395"/>
    </row>
    <row r="993" spans="1:32" ht="17.25" customHeight="1">
      <c r="C993" s="3"/>
      <c r="D993" s="3"/>
      <c r="E993" s="3"/>
      <c r="F993" s="399" t="s">
        <v>761</v>
      </c>
      <c r="G993" s="399" t="s">
        <v>121</v>
      </c>
      <c r="H993" s="400" t="s">
        <v>2079</v>
      </c>
      <c r="I993" s="401" t="s">
        <v>2080</v>
      </c>
      <c r="J993" s="402">
        <v>45894</v>
      </c>
      <c r="K993" s="402">
        <v>45897</v>
      </c>
      <c r="L993" s="403"/>
      <c r="M993" s="404"/>
      <c r="N993" s="401"/>
      <c r="O993" s="405">
        <v>72996000</v>
      </c>
      <c r="P993" s="406">
        <v>0.88</v>
      </c>
      <c r="Q993" s="401"/>
      <c r="R993" s="407"/>
      <c r="S993" s="454">
        <f>CEILING(Z993*P993*O993,100)</f>
        <v>64971900</v>
      </c>
      <c r="T993" s="409"/>
      <c r="U993" s="401"/>
      <c r="V993" s="401"/>
      <c r="W993" s="401"/>
      <c r="X993" s="401"/>
      <c r="Y993" s="401"/>
      <c r="Z993" s="410">
        <v>1.01144845688832</v>
      </c>
      <c r="AA993" s="330"/>
      <c r="AB993" s="360"/>
      <c r="AC993" s="194"/>
      <c r="AD993" s="174"/>
      <c r="AE993" s="3">
        <f>Z993*P993</f>
        <v>0.8900746420617216</v>
      </c>
    </row>
    <row r="994" spans="1:32" ht="17.25" customHeight="1">
      <c r="C994" s="3"/>
      <c r="D994" s="3"/>
      <c r="E994" s="3"/>
      <c r="F994" s="545" t="s">
        <v>761</v>
      </c>
      <c r="G994" s="545" t="s">
        <v>121</v>
      </c>
      <c r="H994" s="546" t="s">
        <v>2081</v>
      </c>
      <c r="I994" s="3" t="s">
        <v>2082</v>
      </c>
      <c r="J994" s="182">
        <v>45894</v>
      </c>
      <c r="K994" s="182">
        <v>45897</v>
      </c>
      <c r="L994" s="183"/>
      <c r="M994" s="172"/>
      <c r="N994" s="3"/>
      <c r="O994" s="389">
        <v>89309000</v>
      </c>
      <c r="P994" s="170">
        <v>0.88</v>
      </c>
      <c r="Q994" s="3"/>
      <c r="R994" s="331"/>
      <c r="S994" s="393">
        <f t="shared" ref="S994:S1020" si="114">CEILING(Z994*P994*O994,100)</f>
        <v>79082500</v>
      </c>
      <c r="T994" s="332"/>
      <c r="U994" s="3"/>
      <c r="V994" s="3"/>
      <c r="W994" s="3"/>
      <c r="X994" s="3"/>
      <c r="Y994" s="3"/>
      <c r="Z994" s="186">
        <v>1.0062415774871185</v>
      </c>
      <c r="AA994" s="330"/>
      <c r="AB994" s="360"/>
      <c r="AC994" s="194"/>
      <c r="AD994" s="174"/>
      <c r="AE994" s="3"/>
    </row>
    <row r="995" spans="1:32" ht="17.25" customHeight="1">
      <c r="C995" s="3"/>
      <c r="D995" s="3"/>
      <c r="E995" s="3"/>
      <c r="F995" s="545" t="s">
        <v>761</v>
      </c>
      <c r="G995" s="545" t="s">
        <v>121</v>
      </c>
      <c r="H995" s="546" t="s">
        <v>2083</v>
      </c>
      <c r="I995" s="3" t="s">
        <v>2084</v>
      </c>
      <c r="J995" s="182">
        <v>45894</v>
      </c>
      <c r="K995" s="182">
        <v>45897</v>
      </c>
      <c r="L995" s="183"/>
      <c r="M995" s="172"/>
      <c r="N995" s="3"/>
      <c r="O995" s="389">
        <v>65791000</v>
      </c>
      <c r="P995" s="170">
        <v>0.88</v>
      </c>
      <c r="Q995" s="3"/>
      <c r="R995" s="331"/>
      <c r="S995" s="393">
        <f t="shared" si="114"/>
        <v>58341700</v>
      </c>
      <c r="T995" s="332"/>
      <c r="U995" s="3"/>
      <c r="V995" s="3"/>
      <c r="W995" s="3"/>
      <c r="X995" s="3"/>
      <c r="Y995" s="3"/>
      <c r="Z995" s="186">
        <v>1.0076958042563509</v>
      </c>
      <c r="AA995" s="330"/>
      <c r="AB995" s="360"/>
      <c r="AC995" s="194"/>
      <c r="AD995" s="174"/>
      <c r="AE995" s="3">
        <f>Z996*P996</f>
        <v>0.87959551569506722</v>
      </c>
    </row>
    <row r="996" spans="1:32" ht="17.25" customHeight="1">
      <c r="C996" s="3"/>
      <c r="D996" s="3"/>
      <c r="E996" s="3"/>
      <c r="F996" s="399" t="s">
        <v>761</v>
      </c>
      <c r="G996" s="399" t="s">
        <v>121</v>
      </c>
      <c r="H996" s="400" t="s">
        <v>2085</v>
      </c>
      <c r="I996" s="401" t="s">
        <v>2086</v>
      </c>
      <c r="J996" s="402">
        <v>45894</v>
      </c>
      <c r="K996" s="402">
        <v>45897</v>
      </c>
      <c r="L996" s="403"/>
      <c r="M996" s="404"/>
      <c r="N996" s="401"/>
      <c r="O996" s="405">
        <v>93368000</v>
      </c>
      <c r="P996" s="406">
        <v>0.88</v>
      </c>
      <c r="Q996" s="401"/>
      <c r="R996" s="407"/>
      <c r="S996" s="454">
        <f t="shared" si="114"/>
        <v>82126100</v>
      </c>
      <c r="T996" s="409"/>
      <c r="U996" s="401"/>
      <c r="V996" s="401"/>
      <c r="W996" s="401"/>
      <c r="X996" s="401"/>
      <c r="Y996" s="401"/>
      <c r="Z996" s="410">
        <v>0.99954035874439462</v>
      </c>
      <c r="AA996" s="330"/>
      <c r="AB996" s="360"/>
      <c r="AC996" s="194"/>
      <c r="AD996" s="174"/>
      <c r="AE996" s="3"/>
    </row>
    <row r="997" spans="1:32" ht="17.25" customHeight="1">
      <c r="C997" s="3"/>
      <c r="D997" s="3"/>
      <c r="E997" s="3"/>
      <c r="F997" s="545" t="s">
        <v>761</v>
      </c>
      <c r="G997" s="545" t="s">
        <v>121</v>
      </c>
      <c r="H997" s="546" t="s">
        <v>2087</v>
      </c>
      <c r="I997" s="3" t="s">
        <v>2088</v>
      </c>
      <c r="J997" s="182">
        <v>45894</v>
      </c>
      <c r="K997" s="182">
        <v>45897</v>
      </c>
      <c r="L997" s="183"/>
      <c r="M997" s="172"/>
      <c r="N997" s="3"/>
      <c r="O997" s="389">
        <v>83765000</v>
      </c>
      <c r="P997" s="170">
        <v>0.88</v>
      </c>
      <c r="Q997" s="3"/>
      <c r="R997" s="331"/>
      <c r="S997" s="393">
        <f t="shared" si="114"/>
        <v>73699100</v>
      </c>
      <c r="T997" s="332"/>
      <c r="U997" s="3"/>
      <c r="V997" s="3"/>
      <c r="W997" s="3"/>
      <c r="X997" s="3"/>
      <c r="Y997" s="3"/>
      <c r="Z997">
        <v>0.99980800520663848</v>
      </c>
      <c r="AA997" s="330"/>
      <c r="AB997" s="360"/>
      <c r="AC997" s="194"/>
      <c r="AD997" s="174"/>
      <c r="AE997" s="3"/>
    </row>
    <row r="998" spans="1:32" ht="17.25" customHeight="1">
      <c r="C998" s="3"/>
      <c r="D998" s="3"/>
      <c r="E998" s="3" t="s">
        <v>1877</v>
      </c>
      <c r="F998" s="536" t="s">
        <v>918</v>
      </c>
      <c r="G998" s="536" t="s">
        <v>633</v>
      </c>
      <c r="H998" s="537" t="s">
        <v>2089</v>
      </c>
      <c r="I998" s="538" t="s">
        <v>2090</v>
      </c>
      <c r="J998" s="539">
        <v>45894</v>
      </c>
      <c r="K998" s="539">
        <v>45897</v>
      </c>
      <c r="L998" s="618"/>
      <c r="M998" s="619"/>
      <c r="N998" s="538"/>
      <c r="O998" s="620">
        <v>50000000</v>
      </c>
      <c r="P998" s="621">
        <v>0.88</v>
      </c>
      <c r="Q998" s="538"/>
      <c r="R998" s="622"/>
      <c r="S998" s="865">
        <f t="shared" si="114"/>
        <v>44039500</v>
      </c>
      <c r="T998" s="624"/>
      <c r="U998" s="538"/>
      <c r="V998" s="538"/>
      <c r="W998" s="538"/>
      <c r="X998" s="538"/>
      <c r="Y998" s="538"/>
      <c r="Z998" s="625">
        <v>1.0008969999999999</v>
      </c>
      <c r="AA998" s="330"/>
      <c r="AB998" s="360"/>
      <c r="AC998" s="194"/>
      <c r="AD998" s="174"/>
      <c r="AE998" s="3"/>
    </row>
    <row r="999" spans="1:32" ht="17.25" customHeight="1">
      <c r="C999" s="3"/>
      <c r="D999" s="3"/>
      <c r="E999" s="3"/>
      <c r="F999" s="411" t="s">
        <v>632</v>
      </c>
      <c r="G999" s="411" t="s">
        <v>633</v>
      </c>
      <c r="H999" s="412" t="s">
        <v>809</v>
      </c>
      <c r="I999" s="438" t="s">
        <v>2091</v>
      </c>
      <c r="J999" s="439">
        <v>45895</v>
      </c>
      <c r="K999" s="439">
        <v>45901</v>
      </c>
      <c r="L999" s="440"/>
      <c r="M999" s="441"/>
      <c r="N999" s="438"/>
      <c r="O999" s="442">
        <v>18000000</v>
      </c>
      <c r="P999" s="443">
        <v>0.88</v>
      </c>
      <c r="Q999" s="438"/>
      <c r="R999" s="444"/>
      <c r="S999" s="470">
        <f t="shared" si="114"/>
        <v>15893900</v>
      </c>
      <c r="T999" s="446"/>
      <c r="U999" s="438"/>
      <c r="V999" s="438"/>
      <c r="W999" s="438"/>
      <c r="X999" s="438"/>
      <c r="Y999" s="438"/>
      <c r="Z999" s="447">
        <v>1.0034000000000001</v>
      </c>
      <c r="AA999" s="541"/>
      <c r="AB999" s="542"/>
      <c r="AC999" s="628">
        <v>15884598</v>
      </c>
      <c r="AD999" s="630">
        <f>S999-AC999</f>
        <v>9302</v>
      </c>
      <c r="AE999" s="3"/>
      <c r="AF999" s="395"/>
    </row>
    <row r="1000" spans="1:32" ht="17.25" customHeight="1">
      <c r="C1000" s="3"/>
      <c r="D1000" s="3"/>
      <c r="E1000" s="3"/>
      <c r="F1000" s="171" t="s">
        <v>632</v>
      </c>
      <c r="G1000" s="171" t="s">
        <v>633</v>
      </c>
      <c r="H1000" s="180" t="s">
        <v>1115</v>
      </c>
      <c r="I1000" s="3" t="s">
        <v>2092</v>
      </c>
      <c r="J1000" s="182">
        <v>45895</v>
      </c>
      <c r="K1000" s="182">
        <v>45902</v>
      </c>
      <c r="L1000" s="183"/>
      <c r="M1000" s="172"/>
      <c r="N1000" s="3"/>
      <c r="O1000" s="389">
        <v>6000000</v>
      </c>
      <c r="P1000" s="170">
        <v>0.88</v>
      </c>
      <c r="Q1000" s="3"/>
      <c r="R1000" s="331"/>
      <c r="S1000" s="393">
        <f t="shared" si="114"/>
        <v>5310200</v>
      </c>
      <c r="T1000" s="332"/>
      <c r="U1000" s="3"/>
      <c r="V1000" s="3"/>
      <c r="W1000" s="3"/>
      <c r="X1000" s="3"/>
      <c r="Y1000" s="3"/>
      <c r="Z1000" s="186">
        <v>1.0057100000000001</v>
      </c>
      <c r="AA1000" s="330"/>
      <c r="AB1000" s="360"/>
      <c r="AC1000" s="394"/>
      <c r="AD1000" s="174"/>
      <c r="AE1000" s="3"/>
      <c r="AF1000" s="395"/>
    </row>
    <row r="1001" spans="1:32" ht="17.25" customHeight="1">
      <c r="B1001" s="889"/>
      <c r="C1001" s="563"/>
      <c r="D1001" s="563"/>
      <c r="E1001" s="428" t="s">
        <v>2142</v>
      </c>
      <c r="F1001" s="426" t="s">
        <v>632</v>
      </c>
      <c r="G1001" s="426" t="s">
        <v>121</v>
      </c>
      <c r="H1001" s="427" t="s">
        <v>694</v>
      </c>
      <c r="I1001" s="428" t="s">
        <v>2093</v>
      </c>
      <c r="J1001" s="429">
        <v>45894</v>
      </c>
      <c r="K1001" s="429">
        <v>45901</v>
      </c>
      <c r="L1001" s="430"/>
      <c r="M1001" s="431"/>
      <c r="N1001" s="428"/>
      <c r="O1001" s="828">
        <v>6600000</v>
      </c>
      <c r="P1001" s="432">
        <v>0.88</v>
      </c>
      <c r="Q1001" s="428"/>
      <c r="R1001" s="433"/>
      <c r="S1001" s="829">
        <f t="shared" si="114"/>
        <v>5822600</v>
      </c>
      <c r="T1001" s="435"/>
      <c r="U1001" s="428"/>
      <c r="V1001" s="428"/>
      <c r="W1001" s="428"/>
      <c r="X1001" s="428"/>
      <c r="Y1001" s="428"/>
      <c r="Z1001" s="436">
        <v>1.0024999999999999</v>
      </c>
      <c r="AA1001" s="330"/>
      <c r="AB1001" s="360"/>
      <c r="AC1001" s="394"/>
      <c r="AD1001" s="174"/>
      <c r="AE1001" s="563"/>
      <c r="AF1001" s="395"/>
    </row>
    <row r="1002" spans="1:32" ht="17.25" customHeight="1">
      <c r="C1002" s="3"/>
      <c r="D1002" s="3"/>
      <c r="E1002" s="3"/>
      <c r="F1002" s="171" t="s">
        <v>632</v>
      </c>
      <c r="G1002" s="171" t="s">
        <v>633</v>
      </c>
      <c r="H1002" s="890" t="s">
        <v>650</v>
      </c>
      <c r="I1002" s="3" t="s">
        <v>2094</v>
      </c>
      <c r="J1002" s="182">
        <v>45895</v>
      </c>
      <c r="K1002" s="182">
        <v>45902</v>
      </c>
      <c r="L1002" s="183"/>
      <c r="M1002" s="172"/>
      <c r="N1002" s="3"/>
      <c r="O1002" s="389">
        <v>4000000</v>
      </c>
      <c r="P1002" s="170">
        <v>0.95</v>
      </c>
      <c r="Q1002" s="3"/>
      <c r="R1002" s="331"/>
      <c r="S1002" s="359" t="s">
        <v>651</v>
      </c>
      <c r="T1002" s="332"/>
      <c r="U1002" s="3"/>
      <c r="V1002" s="3"/>
      <c r="W1002" s="3"/>
      <c r="X1002" s="3"/>
      <c r="Y1002" s="3"/>
      <c r="Z1002" s="186">
        <v>5820100</v>
      </c>
      <c r="AA1002" s="330"/>
      <c r="AB1002" s="360"/>
      <c r="AC1002" s="394"/>
      <c r="AD1002" s="174"/>
      <c r="AE1002" s="3"/>
      <c r="AF1002" s="395"/>
    </row>
    <row r="1003" spans="1:32" ht="17.25" customHeight="1">
      <c r="C1003" s="3"/>
      <c r="D1003" s="3"/>
      <c r="E1003" s="3"/>
      <c r="F1003" s="171" t="s">
        <v>632</v>
      </c>
      <c r="G1003" s="171" t="s">
        <v>121</v>
      </c>
      <c r="H1003" s="180" t="s">
        <v>717</v>
      </c>
      <c r="I1003" s="3" t="s">
        <v>2095</v>
      </c>
      <c r="J1003" s="182">
        <v>45895</v>
      </c>
      <c r="K1003" s="182">
        <v>45902</v>
      </c>
      <c r="L1003" s="183"/>
      <c r="M1003" s="172"/>
      <c r="N1003" s="3"/>
      <c r="O1003" s="396">
        <v>6600000</v>
      </c>
      <c r="P1003" s="170">
        <v>0.87744999999999995</v>
      </c>
      <c r="Q1003" s="3"/>
      <c r="R1003" s="331"/>
      <c r="S1003" s="595">
        <v>5803200</v>
      </c>
      <c r="T1003" s="332"/>
      <c r="U1003" s="3"/>
      <c r="V1003" s="3"/>
      <c r="W1003" s="3"/>
      <c r="X1003" s="3"/>
      <c r="Y1003" s="3"/>
      <c r="Z1003" s="186">
        <v>1.0021100000000001</v>
      </c>
      <c r="AA1003" s="330"/>
      <c r="AB1003" s="360"/>
      <c r="AC1003" s="394"/>
      <c r="AD1003" s="174"/>
      <c r="AE1003" s="3"/>
      <c r="AF1003" s="395"/>
    </row>
    <row r="1004" spans="1:32" ht="17.25" customHeight="1">
      <c r="C1004" s="3"/>
      <c r="D1004" s="3"/>
      <c r="E1004" s="3"/>
      <c r="F1004" s="171" t="s">
        <v>632</v>
      </c>
      <c r="G1004" s="171" t="s">
        <v>633</v>
      </c>
      <c r="H1004" s="180" t="s">
        <v>685</v>
      </c>
      <c r="I1004" s="3" t="s">
        <v>2096</v>
      </c>
      <c r="J1004" s="182">
        <v>45894</v>
      </c>
      <c r="K1004" s="182">
        <v>45902</v>
      </c>
      <c r="L1004" s="183"/>
      <c r="M1004" s="172"/>
      <c r="N1004" s="3"/>
      <c r="O1004" s="396">
        <v>4800000</v>
      </c>
      <c r="P1004" s="170">
        <v>0.88</v>
      </c>
      <c r="Q1004" s="3"/>
      <c r="R1004" s="331"/>
      <c r="S1004" s="595">
        <v>4248200</v>
      </c>
      <c r="T1004" s="332"/>
      <c r="U1004" s="3"/>
      <c r="V1004" s="3"/>
      <c r="W1004" s="3"/>
      <c r="X1004" s="3"/>
      <c r="Y1004" s="3"/>
      <c r="Z1004" s="186">
        <v>1.00589</v>
      </c>
      <c r="AA1004" s="330"/>
      <c r="AB1004" s="360"/>
      <c r="AC1004" s="394"/>
      <c r="AD1004" s="174"/>
      <c r="AE1004" s="3"/>
      <c r="AF1004" s="395"/>
    </row>
    <row r="1005" spans="1:32" ht="17.25" customHeight="1">
      <c r="C1005" s="3"/>
      <c r="D1005" s="3"/>
      <c r="E1005" s="3"/>
      <c r="F1005" s="171" t="s">
        <v>661</v>
      </c>
      <c r="G1005" s="171" t="s">
        <v>633</v>
      </c>
      <c r="H1005" s="180" t="s">
        <v>1031</v>
      </c>
      <c r="I1005" s="3" t="s">
        <v>2097</v>
      </c>
      <c r="J1005" s="182">
        <v>45896</v>
      </c>
      <c r="K1005" s="182">
        <v>45902</v>
      </c>
      <c r="L1005" s="183"/>
      <c r="M1005" s="172"/>
      <c r="N1005" s="3"/>
      <c r="O1005" s="396">
        <v>22880000</v>
      </c>
      <c r="P1005" s="170">
        <v>0.88</v>
      </c>
      <c r="Q1005" s="3"/>
      <c r="R1005" s="331"/>
      <c r="S1005" s="595">
        <v>20202600</v>
      </c>
      <c r="T1005" s="332"/>
      <c r="U1005" s="3"/>
      <c r="V1005" s="3"/>
      <c r="W1005" s="3"/>
      <c r="X1005" s="3"/>
      <c r="Y1005" s="3"/>
      <c r="Z1005" s="186">
        <v>1.0033799999999999</v>
      </c>
      <c r="AA1005" s="330"/>
      <c r="AB1005" s="360"/>
      <c r="AC1005" s="394"/>
      <c r="AD1005" s="174"/>
      <c r="AE1005" s="3"/>
      <c r="AF1005" s="395"/>
    </row>
    <row r="1006" spans="1:32" ht="17.25" customHeight="1">
      <c r="C1006" s="3"/>
      <c r="D1006" s="3"/>
      <c r="E1006" s="3"/>
      <c r="F1006" s="171" t="s">
        <v>632</v>
      </c>
      <c r="G1006" s="171" t="s">
        <v>633</v>
      </c>
      <c r="H1006" s="180" t="s">
        <v>690</v>
      </c>
      <c r="I1006" s="3" t="s">
        <v>2098</v>
      </c>
      <c r="J1006" s="182">
        <v>45895</v>
      </c>
      <c r="K1006" s="182">
        <v>45902</v>
      </c>
      <c r="L1006" s="183"/>
      <c r="M1006" s="172"/>
      <c r="N1006" s="3"/>
      <c r="O1006" s="389">
        <v>12000000</v>
      </c>
      <c r="P1006" s="170">
        <v>0.88</v>
      </c>
      <c r="Q1006" s="3"/>
      <c r="R1006" s="331"/>
      <c r="S1006" s="393">
        <f t="shared" si="114"/>
        <v>10596000</v>
      </c>
      <c r="T1006" s="332"/>
      <c r="U1006" s="3"/>
      <c r="V1006" s="3"/>
      <c r="W1006" s="3"/>
      <c r="X1006" s="3"/>
      <c r="Y1006" s="3"/>
      <c r="Z1006" s="186">
        <v>1.0034000000000001</v>
      </c>
      <c r="AA1006" s="330"/>
      <c r="AB1006" s="360"/>
      <c r="AC1006" s="394"/>
      <c r="AD1006" s="174"/>
      <c r="AE1006" s="3"/>
      <c r="AF1006" s="395"/>
    </row>
    <row r="1007" spans="1:32" ht="17.25" customHeight="1">
      <c r="A1007" s="911"/>
      <c r="B1007" s="911"/>
      <c r="C1007" s="911"/>
      <c r="D1007" s="911"/>
      <c r="E1007" s="911" t="s">
        <v>2075</v>
      </c>
      <c r="F1007" s="545" t="s">
        <v>761</v>
      </c>
      <c r="G1007" s="545" t="s">
        <v>633</v>
      </c>
      <c r="H1007" s="546" t="s">
        <v>2101</v>
      </c>
      <c r="I1007" s="3" t="s">
        <v>2102</v>
      </c>
      <c r="J1007" s="182">
        <v>45895</v>
      </c>
      <c r="K1007" s="182">
        <v>45898</v>
      </c>
      <c r="L1007" s="183"/>
      <c r="M1007" s="172"/>
      <c r="N1007" s="3"/>
      <c r="O1007" s="389">
        <v>62040000</v>
      </c>
      <c r="P1007" s="170">
        <v>0.88</v>
      </c>
      <c r="Q1007" s="3"/>
      <c r="R1007" s="331"/>
      <c r="S1007" s="393">
        <f t="shared" si="114"/>
        <v>54680400</v>
      </c>
      <c r="T1007" s="332"/>
      <c r="U1007" s="3"/>
      <c r="V1007" s="3"/>
      <c r="W1007" s="3"/>
      <c r="X1007" s="3"/>
      <c r="Y1007" s="3"/>
      <c r="Z1007" s="186">
        <v>1.0015590000000001</v>
      </c>
      <c r="AA1007" s="330"/>
      <c r="AB1007" s="360"/>
      <c r="AC1007" s="194"/>
      <c r="AD1007" s="174"/>
      <c r="AE1007" s="3"/>
    </row>
    <row r="1008" spans="1:32" ht="17.25" customHeight="1">
      <c r="C1008" s="3"/>
      <c r="D1008" s="3"/>
      <c r="E1008" s="3" t="s">
        <v>2075</v>
      </c>
      <c r="F1008" s="545" t="s">
        <v>918</v>
      </c>
      <c r="G1008" s="545" t="s">
        <v>633</v>
      </c>
      <c r="H1008" s="546" t="s">
        <v>2103</v>
      </c>
      <c r="I1008" s="3" t="s">
        <v>2104</v>
      </c>
      <c r="J1008" s="182">
        <v>45896</v>
      </c>
      <c r="K1008" s="182">
        <v>45902</v>
      </c>
      <c r="L1008" s="183"/>
      <c r="M1008" s="172"/>
      <c r="N1008" s="3"/>
      <c r="O1008" s="389">
        <v>105330000</v>
      </c>
      <c r="P1008" s="170">
        <v>0.88</v>
      </c>
      <c r="Q1008" s="3"/>
      <c r="R1008" s="331"/>
      <c r="S1008" s="393">
        <f t="shared" si="114"/>
        <v>92922600</v>
      </c>
      <c r="T1008" s="332"/>
      <c r="U1008" s="3"/>
      <c r="V1008" s="3"/>
      <c r="W1008" s="3"/>
      <c r="X1008" s="3"/>
      <c r="Y1008" s="3"/>
      <c r="Z1008" s="186">
        <v>1.0025047010953534</v>
      </c>
      <c r="AA1008" s="330"/>
      <c r="AB1008" s="360"/>
      <c r="AC1008" s="394"/>
      <c r="AD1008" s="174"/>
      <c r="AE1008" s="3"/>
      <c r="AF1008" s="395"/>
    </row>
    <row r="1009" spans="3:32" ht="17.25" customHeight="1">
      <c r="C1009" s="3"/>
      <c r="D1009" s="3"/>
      <c r="E1009" s="3" t="s">
        <v>2075</v>
      </c>
      <c r="F1009" s="545" t="s">
        <v>918</v>
      </c>
      <c r="G1009" s="545" t="s">
        <v>121</v>
      </c>
      <c r="H1009" s="546" t="s">
        <v>2103</v>
      </c>
      <c r="I1009" s="3" t="s">
        <v>2104</v>
      </c>
      <c r="J1009" s="182">
        <v>45896</v>
      </c>
      <c r="K1009" s="182">
        <v>45902</v>
      </c>
      <c r="L1009" s="183"/>
      <c r="M1009" s="172"/>
      <c r="N1009" s="3"/>
      <c r="O1009" s="389">
        <v>105330000</v>
      </c>
      <c r="P1009" s="170">
        <v>0.88</v>
      </c>
      <c r="Q1009" s="3"/>
      <c r="R1009" s="331"/>
      <c r="S1009" s="393">
        <f t="shared" si="114"/>
        <v>92584800</v>
      </c>
      <c r="T1009" s="332"/>
      <c r="U1009" s="3"/>
      <c r="V1009" s="3"/>
      <c r="W1009" s="3"/>
      <c r="X1009" s="3"/>
      <c r="Y1009" s="3"/>
      <c r="Z1009" s="186">
        <v>0.99885999999999997</v>
      </c>
      <c r="AA1009" s="330"/>
      <c r="AB1009" s="360"/>
      <c r="AC1009" s="194"/>
      <c r="AD1009" s="174"/>
      <c r="AE1009" s="3"/>
    </row>
    <row r="1010" spans="3:32" ht="17.25" customHeight="1">
      <c r="C1010" s="3"/>
      <c r="D1010" s="3"/>
      <c r="E1010" s="3"/>
      <c r="F1010" s="171" t="s">
        <v>304</v>
      </c>
      <c r="G1010" s="171" t="s">
        <v>633</v>
      </c>
      <c r="H1010" s="180" t="s">
        <v>642</v>
      </c>
      <c r="I1010" s="3" t="s">
        <v>2106</v>
      </c>
      <c r="J1010" s="182">
        <v>45896</v>
      </c>
      <c r="K1010" s="182">
        <v>45904</v>
      </c>
      <c r="L1010" s="183"/>
      <c r="M1010" s="172"/>
      <c r="N1010" s="3"/>
      <c r="O1010" s="396">
        <v>17600000</v>
      </c>
      <c r="P1010" s="170">
        <v>0.88</v>
      </c>
      <c r="Q1010" s="3"/>
      <c r="R1010" s="331"/>
      <c r="S1010" s="393">
        <f t="shared" si="114"/>
        <v>15540900</v>
      </c>
      <c r="T1010" s="332"/>
      <c r="U1010" s="3"/>
      <c r="V1010" s="3"/>
      <c r="W1010" s="3"/>
      <c r="X1010" s="3"/>
      <c r="Y1010" s="3"/>
      <c r="Z1010" s="186">
        <v>1.0034099999999999</v>
      </c>
      <c r="AA1010" s="330"/>
      <c r="AB1010" s="360"/>
      <c r="AC1010" s="394"/>
      <c r="AD1010" s="174"/>
      <c r="AE1010" s="3"/>
      <c r="AF1010" s="395"/>
    </row>
    <row r="1011" spans="3:32" ht="17.25" customHeight="1">
      <c r="C1011" s="3"/>
      <c r="D1011" s="3"/>
      <c r="E1011" s="3"/>
      <c r="F1011" s="543" t="s">
        <v>1939</v>
      </c>
      <c r="G1011" s="543" t="s">
        <v>121</v>
      </c>
      <c r="H1011" s="544" t="s">
        <v>1940</v>
      </c>
      <c r="I1011" s="3" t="s">
        <v>2107</v>
      </c>
      <c r="J1011" s="182">
        <v>45897</v>
      </c>
      <c r="K1011" s="182">
        <v>45904</v>
      </c>
      <c r="L1011" s="183"/>
      <c r="M1011" s="172"/>
      <c r="N1011" s="3"/>
      <c r="O1011" s="396">
        <v>16005000</v>
      </c>
      <c r="P1011" s="170">
        <v>0.88</v>
      </c>
      <c r="Q1011" s="3"/>
      <c r="R1011" s="331"/>
      <c r="S1011" s="595">
        <v>14124000</v>
      </c>
      <c r="T1011" s="332"/>
      <c r="U1011" s="3"/>
      <c r="V1011" s="3"/>
      <c r="W1011" s="3"/>
      <c r="X1011" s="3"/>
      <c r="Y1011" s="3"/>
      <c r="Z1011" s="186">
        <v>1.00278</v>
      </c>
      <c r="AA1011" s="330"/>
      <c r="AB1011" s="360"/>
      <c r="AC1011" s="194"/>
      <c r="AD1011" s="174"/>
      <c r="AE1011" s="3"/>
    </row>
    <row r="1012" spans="3:32" ht="17.25" customHeight="1">
      <c r="C1012" s="3"/>
      <c r="D1012" s="3"/>
      <c r="E1012" s="3"/>
      <c r="F1012" s="171" t="s">
        <v>661</v>
      </c>
      <c r="G1012" s="171" t="s">
        <v>121</v>
      </c>
      <c r="H1012" s="180" t="s">
        <v>2109</v>
      </c>
      <c r="I1012" s="3" t="s">
        <v>2108</v>
      </c>
      <c r="J1012" s="182">
        <v>45897</v>
      </c>
      <c r="K1012" s="182">
        <v>45905</v>
      </c>
      <c r="L1012" s="183"/>
      <c r="M1012" s="172"/>
      <c r="N1012" s="3"/>
      <c r="O1012" s="389">
        <v>21200000</v>
      </c>
      <c r="P1012" s="170">
        <v>0.88</v>
      </c>
      <c r="Q1012" s="3"/>
      <c r="R1012" s="331"/>
      <c r="S1012" s="393">
        <f t="shared" si="114"/>
        <v>18696000</v>
      </c>
      <c r="T1012" s="332"/>
      <c r="U1012" s="3"/>
      <c r="V1012" s="3"/>
      <c r="W1012" s="3"/>
      <c r="X1012" s="3"/>
      <c r="Y1012" s="3"/>
      <c r="Z1012" s="186">
        <v>1.00214</v>
      </c>
      <c r="AA1012" s="330"/>
      <c r="AB1012" s="360"/>
      <c r="AC1012" s="194"/>
      <c r="AD1012" s="174"/>
      <c r="AE1012" s="3"/>
    </row>
    <row r="1013" spans="3:32" ht="17.25" customHeight="1">
      <c r="C1013" s="3"/>
      <c r="D1013" s="3"/>
      <c r="E1013" s="3"/>
      <c r="F1013" s="171" t="s">
        <v>632</v>
      </c>
      <c r="G1013" s="171" t="s">
        <v>633</v>
      </c>
      <c r="H1013" s="180" t="s">
        <v>809</v>
      </c>
      <c r="I1013" s="3" t="s">
        <v>2110</v>
      </c>
      <c r="J1013" s="182">
        <v>45897</v>
      </c>
      <c r="K1013" s="182">
        <v>45903</v>
      </c>
      <c r="L1013" s="183"/>
      <c r="M1013" s="172"/>
      <c r="N1013" s="3"/>
      <c r="O1013" s="389">
        <v>15000000</v>
      </c>
      <c r="P1013" s="170">
        <v>0.88</v>
      </c>
      <c r="Q1013" s="3"/>
      <c r="R1013" s="331"/>
      <c r="S1013" s="393">
        <f t="shared" si="114"/>
        <v>13244900</v>
      </c>
      <c r="T1013" s="332"/>
      <c r="U1013" s="3"/>
      <c r="V1013" s="3"/>
      <c r="W1013" s="3"/>
      <c r="X1013" s="3"/>
      <c r="Y1013" s="3"/>
      <c r="Z1013" s="186">
        <v>1.0034000000000001</v>
      </c>
      <c r="AA1013" s="330"/>
      <c r="AB1013" s="360"/>
      <c r="AC1013" s="394"/>
      <c r="AD1013" s="174"/>
      <c r="AE1013" s="3"/>
      <c r="AF1013" s="395"/>
    </row>
    <row r="1014" spans="3:32" ht="17.25" customHeight="1">
      <c r="C1014" s="3"/>
      <c r="D1014" s="3"/>
      <c r="E1014" s="3"/>
      <c r="F1014" s="171" t="s">
        <v>304</v>
      </c>
      <c r="G1014" s="171" t="s">
        <v>121</v>
      </c>
      <c r="H1014" s="180" t="s">
        <v>792</v>
      </c>
      <c r="I1014" s="3" t="s">
        <v>2111</v>
      </c>
      <c r="J1014" s="182">
        <v>45897</v>
      </c>
      <c r="K1014" s="182">
        <v>45904</v>
      </c>
      <c r="L1014" s="183"/>
      <c r="M1014" s="172"/>
      <c r="N1014" s="3"/>
      <c r="O1014" s="389">
        <v>3800000</v>
      </c>
      <c r="P1014" s="170">
        <v>0.88</v>
      </c>
      <c r="Q1014" s="3"/>
      <c r="R1014" s="331"/>
      <c r="S1014" s="393">
        <f t="shared" si="114"/>
        <v>3351500</v>
      </c>
      <c r="T1014" s="332"/>
      <c r="U1014" s="3"/>
      <c r="V1014" s="3"/>
      <c r="W1014" s="3"/>
      <c r="X1014" s="3"/>
      <c r="Y1014" s="3"/>
      <c r="Z1014" s="186">
        <v>1.00223</v>
      </c>
      <c r="AA1014" s="330"/>
      <c r="AB1014" s="360"/>
      <c r="AC1014" s="194"/>
      <c r="AD1014" s="174"/>
      <c r="AE1014" s="3"/>
    </row>
    <row r="1015" spans="3:32" ht="17.25" customHeight="1">
      <c r="C1015" s="3"/>
      <c r="D1015" s="3"/>
      <c r="E1015" s="3"/>
      <c r="F1015" s="171" t="s">
        <v>304</v>
      </c>
      <c r="G1015" s="171" t="s">
        <v>633</v>
      </c>
      <c r="H1015" s="180" t="s">
        <v>642</v>
      </c>
      <c r="I1015" s="3" t="s">
        <v>2112</v>
      </c>
      <c r="J1015" s="182">
        <v>45897</v>
      </c>
      <c r="K1015" s="182">
        <v>45905</v>
      </c>
      <c r="L1015" s="183"/>
      <c r="M1015" s="172"/>
      <c r="N1015" s="3"/>
      <c r="O1015" s="396">
        <v>9900000</v>
      </c>
      <c r="P1015" s="170">
        <v>0.88</v>
      </c>
      <c r="Q1015" s="3"/>
      <c r="R1015" s="331"/>
      <c r="S1015" s="595">
        <v>8756000</v>
      </c>
      <c r="T1015" s="332"/>
      <c r="U1015" s="3"/>
      <c r="V1015" s="3"/>
      <c r="W1015" s="3"/>
      <c r="X1015" s="3"/>
      <c r="Y1015" s="3"/>
      <c r="Z1015" s="186">
        <v>1.0051000000000001</v>
      </c>
      <c r="AA1015" s="330"/>
      <c r="AB1015" s="360"/>
      <c r="AC1015" s="394"/>
      <c r="AD1015" s="174"/>
      <c r="AE1015" s="3"/>
      <c r="AF1015" s="395"/>
    </row>
    <row r="1016" spans="3:32" ht="17.25" customHeight="1">
      <c r="C1016" s="3"/>
      <c r="D1016" s="3"/>
      <c r="E1016" s="3"/>
      <c r="F1016" s="171" t="s">
        <v>632</v>
      </c>
      <c r="G1016" s="171" t="s">
        <v>633</v>
      </c>
      <c r="H1016" s="180" t="s">
        <v>648</v>
      </c>
      <c r="I1016" s="3" t="s">
        <v>2113</v>
      </c>
      <c r="J1016" s="182">
        <v>45896</v>
      </c>
      <c r="K1016" s="182">
        <v>45898</v>
      </c>
      <c r="L1016" s="183"/>
      <c r="M1016" s="172"/>
      <c r="N1016" s="3"/>
      <c r="O1016" s="389">
        <v>12800000</v>
      </c>
      <c r="P1016" s="170">
        <v>0.88</v>
      </c>
      <c r="Q1016" s="3"/>
      <c r="R1016" s="331"/>
      <c r="S1016" s="393">
        <f t="shared" si="114"/>
        <v>11302200</v>
      </c>
      <c r="T1016" s="332"/>
      <c r="U1016" s="3"/>
      <c r="V1016" s="3"/>
      <c r="W1016" s="3"/>
      <c r="X1016" s="3"/>
      <c r="Y1016" s="3"/>
      <c r="Z1016" s="186">
        <v>1.00339</v>
      </c>
      <c r="AA1016" s="330"/>
      <c r="AB1016" s="360"/>
      <c r="AC1016" s="394"/>
      <c r="AD1016" s="174"/>
      <c r="AE1016" s="3"/>
      <c r="AF1016" s="395"/>
    </row>
    <row r="1017" spans="3:32" ht="17.25" customHeight="1">
      <c r="C1017" s="3"/>
      <c r="D1017" s="3"/>
      <c r="E1017" s="3"/>
      <c r="F1017" s="171" t="s">
        <v>632</v>
      </c>
      <c r="G1017" s="171" t="s">
        <v>633</v>
      </c>
      <c r="H1017" s="180" t="s">
        <v>733</v>
      </c>
      <c r="I1017" s="3" t="s">
        <v>2114</v>
      </c>
      <c r="J1017" s="182">
        <v>45898</v>
      </c>
      <c r="K1017" s="182">
        <v>45905</v>
      </c>
      <c r="L1017" s="183"/>
      <c r="M1017" s="172"/>
      <c r="N1017" s="3"/>
      <c r="O1017" s="389">
        <v>22000000</v>
      </c>
      <c r="P1017" s="170">
        <v>0.88</v>
      </c>
      <c r="Q1017" s="3"/>
      <c r="R1017" s="331"/>
      <c r="S1017" s="393">
        <f t="shared" si="114"/>
        <v>19425300</v>
      </c>
      <c r="T1017" s="332"/>
      <c r="U1017" s="3"/>
      <c r="V1017" s="3"/>
      <c r="W1017" s="3"/>
      <c r="X1017" s="3"/>
      <c r="Y1017" s="3"/>
      <c r="Z1017" s="186">
        <v>1.0033700000000001</v>
      </c>
      <c r="AA1017" s="330"/>
      <c r="AB1017" s="360"/>
      <c r="AC1017" s="394"/>
      <c r="AD1017" s="174"/>
      <c r="AE1017" s="3"/>
      <c r="AF1017" s="395"/>
    </row>
    <row r="1018" spans="3:32" ht="17.25" customHeight="1">
      <c r="C1018" s="3"/>
      <c r="D1018" s="3"/>
      <c r="E1018" s="3"/>
      <c r="F1018" s="171" t="s">
        <v>661</v>
      </c>
      <c r="G1018" s="171" t="s">
        <v>633</v>
      </c>
      <c r="H1018" s="180" t="s">
        <v>710</v>
      </c>
      <c r="I1018" s="3" t="s">
        <v>2115</v>
      </c>
      <c r="J1018" s="182">
        <v>45897</v>
      </c>
      <c r="K1018" s="182">
        <v>45904</v>
      </c>
      <c r="L1018" s="183"/>
      <c r="M1018" s="172"/>
      <c r="N1018" s="3"/>
      <c r="O1018" s="389">
        <v>9600000</v>
      </c>
      <c r="P1018" s="170">
        <v>0.88</v>
      </c>
      <c r="Q1018" s="3"/>
      <c r="R1018" s="331"/>
      <c r="S1018" s="393">
        <f t="shared" si="114"/>
        <v>8486100</v>
      </c>
      <c r="T1018" s="332"/>
      <c r="U1018" s="3"/>
      <c r="V1018" s="3"/>
      <c r="W1018" s="3"/>
      <c r="X1018" s="3"/>
      <c r="Y1018" s="3"/>
      <c r="Z1018" s="186">
        <v>1.0044999999999999</v>
      </c>
      <c r="AA1018" s="330"/>
      <c r="AB1018" s="360"/>
      <c r="AC1018" s="394"/>
      <c r="AD1018" s="174"/>
      <c r="AE1018" s="3"/>
      <c r="AF1018" s="395"/>
    </row>
    <row r="1019" spans="3:32" ht="17.25" customHeight="1">
      <c r="C1019" s="3"/>
      <c r="D1019" s="3"/>
      <c r="E1019" s="3"/>
      <c r="F1019" s="171" t="s">
        <v>661</v>
      </c>
      <c r="G1019" s="171" t="s">
        <v>633</v>
      </c>
      <c r="H1019" s="180" t="s">
        <v>710</v>
      </c>
      <c r="I1019" s="3" t="s">
        <v>2116</v>
      </c>
      <c r="J1019" s="182">
        <v>45897</v>
      </c>
      <c r="K1019" s="182">
        <v>45904</v>
      </c>
      <c r="L1019" s="183"/>
      <c r="M1019" s="172"/>
      <c r="N1019" s="3"/>
      <c r="O1019" s="389">
        <v>4600000</v>
      </c>
      <c r="P1019" s="170">
        <v>0.88</v>
      </c>
      <c r="Q1019" s="3"/>
      <c r="R1019" s="331"/>
      <c r="S1019" s="393">
        <f t="shared" si="114"/>
        <v>4074000</v>
      </c>
      <c r="T1019" s="332"/>
      <c r="U1019" s="3"/>
      <c r="V1019" s="3"/>
      <c r="W1019" s="3"/>
      <c r="X1019" s="3"/>
      <c r="Y1019" s="3"/>
      <c r="Z1019" s="186">
        <v>1.0064</v>
      </c>
      <c r="AA1019" s="330"/>
      <c r="AB1019" s="360"/>
      <c r="AC1019" s="394"/>
      <c r="AD1019" s="174"/>
      <c r="AE1019" s="3"/>
      <c r="AF1019" s="395"/>
    </row>
    <row r="1020" spans="3:32" ht="17.25" customHeight="1">
      <c r="C1020" s="3"/>
      <c r="D1020" s="3"/>
      <c r="E1020" s="3"/>
      <c r="F1020" s="171" t="s">
        <v>661</v>
      </c>
      <c r="G1020" s="171" t="s">
        <v>633</v>
      </c>
      <c r="H1020" s="180" t="s">
        <v>710</v>
      </c>
      <c r="I1020" s="3" t="s">
        <v>2117</v>
      </c>
      <c r="J1020" s="182">
        <v>45897</v>
      </c>
      <c r="K1020" s="182">
        <v>45904</v>
      </c>
      <c r="L1020" s="183"/>
      <c r="M1020" s="172"/>
      <c r="N1020" s="3"/>
      <c r="O1020" s="389">
        <v>4000000</v>
      </c>
      <c r="P1020" s="170">
        <v>0.88</v>
      </c>
      <c r="Q1020" s="3"/>
      <c r="R1020" s="331"/>
      <c r="S1020" s="393">
        <f t="shared" si="114"/>
        <v>3541900</v>
      </c>
      <c r="T1020" s="332"/>
      <c r="U1020" s="3"/>
      <c r="V1020" s="3"/>
      <c r="W1020" s="3"/>
      <c r="X1020" s="3"/>
      <c r="Y1020" s="3"/>
      <c r="Z1020" s="186">
        <v>1.0062</v>
      </c>
      <c r="AA1020" s="330"/>
      <c r="AB1020" s="360"/>
      <c r="AC1020" s="394"/>
      <c r="AD1020" s="174"/>
      <c r="AE1020" s="3"/>
      <c r="AF1020" s="395"/>
    </row>
    <row r="1021" spans="3:32" ht="17.25" customHeight="1">
      <c r="C1021" s="3"/>
      <c r="D1021" s="3"/>
      <c r="E1021" s="3" t="s">
        <v>2075</v>
      </c>
      <c r="F1021" s="543" t="s">
        <v>1026</v>
      </c>
      <c r="G1021" s="543" t="s">
        <v>633</v>
      </c>
      <c r="H1021" s="544" t="s">
        <v>2118</v>
      </c>
      <c r="I1021" s="3" t="s">
        <v>2119</v>
      </c>
      <c r="J1021" s="182">
        <v>45902</v>
      </c>
      <c r="K1021" s="182">
        <v>45904</v>
      </c>
      <c r="L1021" s="183"/>
      <c r="M1021" s="172"/>
      <c r="N1021" s="3"/>
      <c r="O1021" s="389">
        <v>108116000</v>
      </c>
      <c r="P1021" s="170">
        <v>0.87744999999999995</v>
      </c>
      <c r="Q1021" s="3"/>
      <c r="R1021" s="331"/>
      <c r="S1021" s="393">
        <f t="shared" ref="S1021:S1030" si="115">CEILING(Z1021*P1021*O1021,100)</f>
        <v>95272800</v>
      </c>
      <c r="T1021" s="332"/>
      <c r="U1021" s="3"/>
      <c r="V1021" s="3"/>
      <c r="W1021" s="3"/>
      <c r="X1021" s="3"/>
      <c r="Y1021" s="3"/>
      <c r="Z1021" s="186">
        <v>1.004284</v>
      </c>
      <c r="AA1021" s="330"/>
      <c r="AB1021" s="360"/>
      <c r="AC1021" s="394"/>
      <c r="AD1021" s="174"/>
      <c r="AE1021" s="3"/>
      <c r="AF1021" s="395"/>
    </row>
    <row r="1022" spans="3:32" ht="17.25" customHeight="1">
      <c r="C1022" s="3"/>
      <c r="D1022" s="3"/>
      <c r="E1022" s="3" t="s">
        <v>2075</v>
      </c>
      <c r="F1022" s="543" t="s">
        <v>1026</v>
      </c>
      <c r="G1022" s="543" t="s">
        <v>121</v>
      </c>
      <c r="H1022" s="544" t="s">
        <v>2118</v>
      </c>
      <c r="I1022" s="3" t="s">
        <v>2119</v>
      </c>
      <c r="J1022" s="182">
        <v>45902</v>
      </c>
      <c r="K1022" s="182">
        <v>45904</v>
      </c>
      <c r="L1022" s="183"/>
      <c r="M1022" s="172"/>
      <c r="N1022" s="3"/>
      <c r="O1022" s="389">
        <v>108116000</v>
      </c>
      <c r="P1022" s="170">
        <v>0.87744999999999995</v>
      </c>
      <c r="Q1022" s="3"/>
      <c r="R1022" s="331"/>
      <c r="S1022" s="393">
        <f t="shared" si="115"/>
        <v>94838000</v>
      </c>
      <c r="T1022" s="332"/>
      <c r="U1022" s="3"/>
      <c r="V1022" s="3"/>
      <c r="W1022" s="3"/>
      <c r="X1022" s="3"/>
      <c r="Y1022" s="3"/>
      <c r="Z1022" s="186">
        <v>0.99970000000000003</v>
      </c>
      <c r="AA1022" s="330"/>
      <c r="AB1022" s="360"/>
      <c r="AC1022" s="194"/>
      <c r="AD1022" s="174"/>
      <c r="AE1022" s="3"/>
    </row>
    <row r="1023" spans="3:32" ht="17.25" customHeight="1">
      <c r="C1023" s="3"/>
      <c r="D1023" s="3"/>
      <c r="E1023" s="3"/>
      <c r="F1023" s="171" t="s">
        <v>761</v>
      </c>
      <c r="G1023" s="171" t="s">
        <v>121</v>
      </c>
      <c r="H1023" s="180" t="s">
        <v>2120</v>
      </c>
      <c r="I1023" s="3" t="s">
        <v>2121</v>
      </c>
      <c r="J1023" s="182">
        <v>45897</v>
      </c>
      <c r="K1023" s="182">
        <v>45903</v>
      </c>
      <c r="L1023" s="183"/>
      <c r="M1023" s="172"/>
      <c r="N1023" s="3"/>
      <c r="O1023" s="389">
        <v>84920000</v>
      </c>
      <c r="P1023" s="170">
        <v>0.88</v>
      </c>
      <c r="Q1023" s="3"/>
      <c r="R1023" s="331"/>
      <c r="S1023" s="393">
        <f t="shared" si="115"/>
        <v>74783200</v>
      </c>
      <c r="T1023" s="332"/>
      <c r="U1023" s="3"/>
      <c r="V1023" s="3"/>
      <c r="W1023" s="3"/>
      <c r="X1023" s="3"/>
      <c r="Y1023" s="3"/>
      <c r="Z1023" s="186">
        <v>1.0007159999999999</v>
      </c>
      <c r="AA1023" s="330"/>
      <c r="AB1023" s="360"/>
      <c r="AC1023" s="194"/>
      <c r="AD1023" s="174"/>
      <c r="AE1023" s="3"/>
    </row>
    <row r="1024" spans="3:32" ht="17.25" customHeight="1">
      <c r="C1024" s="3"/>
      <c r="D1024" s="3"/>
      <c r="E1024" s="3"/>
      <c r="F1024" s="171" t="s">
        <v>761</v>
      </c>
      <c r="G1024" s="171" t="s">
        <v>121</v>
      </c>
      <c r="H1024" s="180" t="s">
        <v>2122</v>
      </c>
      <c r="I1024" s="3" t="s">
        <v>2123</v>
      </c>
      <c r="J1024" s="182">
        <v>45897</v>
      </c>
      <c r="K1024" s="182">
        <v>45903</v>
      </c>
      <c r="L1024" s="183"/>
      <c r="M1024" s="172"/>
      <c r="N1024" s="3"/>
      <c r="O1024" s="389">
        <v>87582000</v>
      </c>
      <c r="P1024" s="170">
        <v>0.88</v>
      </c>
      <c r="Q1024" s="3"/>
      <c r="R1024" s="331"/>
      <c r="S1024" s="393">
        <f t="shared" si="115"/>
        <v>78023700</v>
      </c>
      <c r="T1024" s="332"/>
      <c r="U1024" s="3"/>
      <c r="V1024" s="3"/>
      <c r="W1024" s="3"/>
      <c r="X1024" s="3"/>
      <c r="Y1024" s="3"/>
      <c r="Z1024" s="186">
        <v>1.0123456993209454</v>
      </c>
      <c r="AA1024" s="330"/>
      <c r="AB1024" s="360"/>
      <c r="AC1024" s="194"/>
      <c r="AD1024" s="174"/>
      <c r="AE1024" s="3"/>
    </row>
    <row r="1025" spans="3:32" ht="17.25" customHeight="1">
      <c r="C1025" s="3"/>
      <c r="D1025" s="3"/>
      <c r="E1025" s="3"/>
      <c r="F1025" s="171" t="s">
        <v>761</v>
      </c>
      <c r="G1025" s="171" t="s">
        <v>121</v>
      </c>
      <c r="H1025" s="180" t="s">
        <v>2124</v>
      </c>
      <c r="I1025" s="3" t="s">
        <v>2125</v>
      </c>
      <c r="J1025" s="182">
        <v>45897</v>
      </c>
      <c r="K1025" s="182">
        <v>45903</v>
      </c>
      <c r="L1025" s="183"/>
      <c r="M1025" s="172"/>
      <c r="N1025" s="3"/>
      <c r="O1025" s="389">
        <v>85976000</v>
      </c>
      <c r="P1025" s="170">
        <v>0.88</v>
      </c>
      <c r="Q1025" s="3"/>
      <c r="R1025" s="331"/>
      <c r="S1025" s="393">
        <f t="shared" si="115"/>
        <v>75214500</v>
      </c>
      <c r="T1025" s="332"/>
      <c r="U1025" s="3"/>
      <c r="V1025" s="3"/>
      <c r="W1025" s="3"/>
      <c r="X1025" s="3"/>
      <c r="Y1025" s="3"/>
      <c r="Z1025" s="186">
        <v>0.99412599999999995</v>
      </c>
      <c r="AA1025" s="330"/>
      <c r="AB1025" s="360"/>
      <c r="AC1025" s="194"/>
      <c r="AD1025" s="174"/>
      <c r="AE1025" s="3"/>
    </row>
    <row r="1026" spans="3:32" ht="17.25" customHeight="1">
      <c r="C1026" s="3"/>
      <c r="D1026" s="3"/>
      <c r="E1026" s="3"/>
      <c r="F1026" s="171" t="s">
        <v>761</v>
      </c>
      <c r="G1026" s="171" t="s">
        <v>121</v>
      </c>
      <c r="H1026" s="180" t="s">
        <v>2126</v>
      </c>
      <c r="I1026" s="3" t="s">
        <v>2127</v>
      </c>
      <c r="J1026" s="182">
        <v>45897</v>
      </c>
      <c r="K1026" s="182">
        <v>45903</v>
      </c>
      <c r="L1026" s="183"/>
      <c r="M1026" s="172"/>
      <c r="N1026" s="3"/>
      <c r="O1026" s="389">
        <v>84106000</v>
      </c>
      <c r="P1026" s="170">
        <v>0.88</v>
      </c>
      <c r="Q1026" s="3"/>
      <c r="R1026" s="331"/>
      <c r="S1026" s="393">
        <f t="shared" si="115"/>
        <v>74514400</v>
      </c>
      <c r="T1026" s="332"/>
      <c r="U1026" s="3"/>
      <c r="V1026" s="3"/>
      <c r="W1026" s="3"/>
      <c r="X1026" s="3"/>
      <c r="Y1026" s="3"/>
      <c r="Z1026" s="186">
        <v>1.0067699999999999</v>
      </c>
      <c r="AA1026" s="330"/>
      <c r="AB1026" s="360"/>
      <c r="AC1026" s="194"/>
      <c r="AD1026" s="174"/>
      <c r="AE1026" s="3"/>
    </row>
    <row r="1027" spans="3:32" ht="17.25" customHeight="1">
      <c r="C1027" s="3"/>
      <c r="D1027" s="3"/>
      <c r="E1027" s="3" t="s">
        <v>2075</v>
      </c>
      <c r="F1027" s="543" t="s">
        <v>918</v>
      </c>
      <c r="G1027" s="543" t="s">
        <v>633</v>
      </c>
      <c r="H1027" s="544" t="s">
        <v>2128</v>
      </c>
      <c r="I1027" s="3" t="s">
        <v>2129</v>
      </c>
      <c r="J1027" s="182">
        <v>45897</v>
      </c>
      <c r="K1027" s="182">
        <v>45903</v>
      </c>
      <c r="L1027" s="183"/>
      <c r="M1027" s="172"/>
      <c r="N1027" s="3"/>
      <c r="O1027" s="389">
        <v>97225000</v>
      </c>
      <c r="P1027" s="170">
        <v>0.88</v>
      </c>
      <c r="Q1027" s="3"/>
      <c r="R1027" s="331"/>
      <c r="S1027" s="393">
        <f t="shared" si="115"/>
        <v>85614900</v>
      </c>
      <c r="T1027" s="332"/>
      <c r="U1027" s="3"/>
      <c r="V1027" s="3"/>
      <c r="W1027" s="3"/>
      <c r="X1027" s="3"/>
      <c r="Y1027" s="3"/>
      <c r="Z1027" s="186">
        <v>1.000664</v>
      </c>
      <c r="AA1027" s="330"/>
      <c r="AB1027" s="360"/>
      <c r="AC1027" s="394"/>
      <c r="AD1027" s="174"/>
      <c r="AE1027" s="3"/>
      <c r="AF1027" s="395"/>
    </row>
    <row r="1028" spans="3:32" ht="17.25" customHeight="1">
      <c r="C1028" s="3"/>
      <c r="D1028" s="3"/>
      <c r="E1028" s="3" t="s">
        <v>2075</v>
      </c>
      <c r="F1028" s="543" t="s">
        <v>918</v>
      </c>
      <c r="G1028" s="543" t="s">
        <v>633</v>
      </c>
      <c r="H1028" s="544" t="s">
        <v>2130</v>
      </c>
      <c r="I1028" s="3" t="s">
        <v>2131</v>
      </c>
      <c r="J1028" s="182">
        <v>45897</v>
      </c>
      <c r="K1028" s="182">
        <v>45903</v>
      </c>
      <c r="L1028" s="183"/>
      <c r="M1028" s="172"/>
      <c r="N1028" s="3"/>
      <c r="O1028" s="389">
        <v>106644000</v>
      </c>
      <c r="P1028" s="170">
        <v>0.88</v>
      </c>
      <c r="Q1028" s="3"/>
      <c r="R1028" s="331"/>
      <c r="S1028" s="393">
        <f t="shared" si="115"/>
        <v>94078700</v>
      </c>
      <c r="T1028" s="332"/>
      <c r="U1028" s="3"/>
      <c r="V1028" s="3"/>
      <c r="W1028" s="3"/>
      <c r="X1028" s="3"/>
      <c r="Y1028" s="3"/>
      <c r="Z1028" s="186">
        <v>1.0024709999999999</v>
      </c>
      <c r="AA1028" s="330"/>
      <c r="AB1028" s="360"/>
      <c r="AC1028" s="394"/>
      <c r="AD1028" s="174"/>
      <c r="AE1028" s="3"/>
      <c r="AF1028" s="395"/>
    </row>
    <row r="1029" spans="3:32" ht="17.25" customHeight="1">
      <c r="C1029" s="3"/>
      <c r="D1029" s="3"/>
      <c r="E1029" s="3" t="s">
        <v>2075</v>
      </c>
      <c r="F1029" s="543" t="s">
        <v>918</v>
      </c>
      <c r="G1029" s="543" t="s">
        <v>633</v>
      </c>
      <c r="H1029" s="544" t="s">
        <v>2132</v>
      </c>
      <c r="I1029" s="3" t="s">
        <v>2150</v>
      </c>
      <c r="J1029" s="182">
        <v>45897</v>
      </c>
      <c r="K1029" s="182">
        <v>45903</v>
      </c>
      <c r="L1029" s="183"/>
      <c r="M1029" s="172"/>
      <c r="N1029" s="3"/>
      <c r="O1029" s="389">
        <v>56877000</v>
      </c>
      <c r="P1029" s="170">
        <v>0.88</v>
      </c>
      <c r="Q1029" s="3"/>
      <c r="R1029" s="331"/>
      <c r="S1029" s="393">
        <f t="shared" si="115"/>
        <v>50054700</v>
      </c>
      <c r="T1029" s="332"/>
      <c r="U1029" s="3"/>
      <c r="V1029" s="3"/>
      <c r="W1029" s="3"/>
      <c r="X1029" s="3"/>
      <c r="Y1029" s="3"/>
      <c r="Z1029" s="186">
        <v>1.0000579999999999</v>
      </c>
      <c r="AA1029" s="330"/>
      <c r="AB1029" s="360"/>
      <c r="AC1029" s="394"/>
      <c r="AD1029" s="174"/>
      <c r="AE1029" s="3"/>
      <c r="AF1029" s="395"/>
    </row>
    <row r="1030" spans="3:32" ht="17.25" customHeight="1">
      <c r="C1030" s="3"/>
      <c r="D1030" s="3"/>
      <c r="E1030" s="3" t="s">
        <v>2075</v>
      </c>
      <c r="F1030" s="543" t="s">
        <v>918</v>
      </c>
      <c r="G1030" s="543" t="s">
        <v>633</v>
      </c>
      <c r="H1030" s="544" t="s">
        <v>2133</v>
      </c>
      <c r="I1030" s="3" t="s">
        <v>2090</v>
      </c>
      <c r="J1030" s="182">
        <v>45896</v>
      </c>
      <c r="K1030" s="182">
        <v>45902</v>
      </c>
      <c r="L1030" s="183"/>
      <c r="M1030" s="172"/>
      <c r="N1030" s="3"/>
      <c r="O1030" s="389">
        <v>50000000</v>
      </c>
      <c r="P1030" s="170">
        <v>0.88</v>
      </c>
      <c r="Q1030" s="3"/>
      <c r="R1030" s="331"/>
      <c r="S1030" s="393">
        <f t="shared" si="115"/>
        <v>43980500</v>
      </c>
      <c r="T1030" s="332"/>
      <c r="U1030" s="3"/>
      <c r="V1030" s="3"/>
      <c r="W1030" s="3"/>
      <c r="X1030" s="3"/>
      <c r="Y1030" s="3"/>
      <c r="Z1030" s="186">
        <v>0.99955499999999997</v>
      </c>
      <c r="AA1030" s="330"/>
      <c r="AB1030" s="360"/>
      <c r="AC1030" s="394"/>
      <c r="AD1030" s="174"/>
      <c r="AE1030" s="3"/>
      <c r="AF1030" s="395"/>
    </row>
    <row r="1031" spans="3:32" ht="17.25" customHeight="1">
      <c r="C1031" s="3"/>
      <c r="D1031" s="3"/>
      <c r="E1031" s="3"/>
      <c r="F1031" s="171" t="s">
        <v>304</v>
      </c>
      <c r="G1031" s="171" t="s">
        <v>633</v>
      </c>
      <c r="H1031" s="180" t="s">
        <v>642</v>
      </c>
      <c r="I1031" s="3" t="s">
        <v>2134</v>
      </c>
      <c r="J1031" s="182">
        <v>45898</v>
      </c>
      <c r="K1031" s="182">
        <v>45908</v>
      </c>
      <c r="L1031" s="183"/>
      <c r="M1031" s="172"/>
      <c r="N1031" s="3"/>
      <c r="O1031" s="396">
        <v>9900000</v>
      </c>
      <c r="P1031" s="170">
        <v>0.88</v>
      </c>
      <c r="Q1031" s="3"/>
      <c r="R1031" s="331"/>
      <c r="S1031" s="595">
        <v>8747750</v>
      </c>
      <c r="T1031" s="332"/>
      <c r="U1031" s="3"/>
      <c r="V1031" s="3"/>
      <c r="W1031" s="3"/>
      <c r="X1031" s="3"/>
      <c r="Y1031" s="3"/>
      <c r="Z1031" s="186">
        <v>1.0041</v>
      </c>
      <c r="AA1031" s="330"/>
      <c r="AB1031" s="360"/>
      <c r="AC1031" s="394"/>
      <c r="AD1031" s="174"/>
      <c r="AE1031" s="3"/>
      <c r="AF1031" s="395"/>
    </row>
    <row r="1032" spans="3:32" ht="17.25" customHeight="1">
      <c r="C1032" s="3"/>
      <c r="D1032" s="3"/>
      <c r="E1032" s="3"/>
      <c r="F1032" s="171" t="s">
        <v>304</v>
      </c>
      <c r="G1032" s="171" t="s">
        <v>633</v>
      </c>
      <c r="H1032" s="180" t="s">
        <v>642</v>
      </c>
      <c r="I1032" s="3" t="s">
        <v>2135</v>
      </c>
      <c r="J1032" s="182">
        <v>45898</v>
      </c>
      <c r="K1032" s="182">
        <v>45908</v>
      </c>
      <c r="L1032" s="183"/>
      <c r="M1032" s="172"/>
      <c r="N1032" s="3"/>
      <c r="O1032" s="396">
        <v>3960000</v>
      </c>
      <c r="P1032" s="170">
        <v>0.88</v>
      </c>
      <c r="Q1032" s="3"/>
      <c r="R1032" s="331"/>
      <c r="S1032" s="595">
        <v>3505700.0000000005</v>
      </c>
      <c r="T1032" s="332"/>
      <c r="U1032" s="3"/>
      <c r="V1032" s="3"/>
      <c r="W1032" s="3"/>
      <c r="X1032" s="3"/>
      <c r="Y1032" s="3"/>
      <c r="Z1032" s="186">
        <v>1.006</v>
      </c>
      <c r="AA1032" s="330"/>
      <c r="AB1032" s="360"/>
      <c r="AC1032" s="394"/>
      <c r="AD1032" s="174"/>
      <c r="AE1032" s="3"/>
      <c r="AF1032" s="395"/>
    </row>
    <row r="1033" spans="3:32" ht="17.25" customHeight="1">
      <c r="C1033" s="3"/>
      <c r="D1033" s="3"/>
      <c r="E1033" s="3"/>
      <c r="F1033" s="171" t="s">
        <v>632</v>
      </c>
      <c r="G1033" s="171" t="s">
        <v>633</v>
      </c>
      <c r="H1033" s="180" t="s">
        <v>690</v>
      </c>
      <c r="I1033" s="3" t="s">
        <v>2136</v>
      </c>
      <c r="J1033" s="182">
        <v>45898</v>
      </c>
      <c r="K1033" s="182">
        <v>45904</v>
      </c>
      <c r="L1033" s="183"/>
      <c r="M1033" s="172"/>
      <c r="N1033" s="3"/>
      <c r="O1033" s="389">
        <v>52850000</v>
      </c>
      <c r="P1033" s="170">
        <v>0.88</v>
      </c>
      <c r="Q1033" s="3"/>
      <c r="R1033" s="331"/>
      <c r="S1033" s="393">
        <f t="shared" ref="S1033:S1036" si="116">CEILING(Z1033*P1033*O1033,100)</f>
        <v>46661500</v>
      </c>
      <c r="T1033" s="332"/>
      <c r="U1033" s="3"/>
      <c r="V1033" s="3"/>
      <c r="W1033" s="3"/>
      <c r="X1033" s="3"/>
      <c r="Y1033" s="3"/>
      <c r="Z1033" s="186">
        <v>1.0033000000000001</v>
      </c>
      <c r="AA1033" s="330"/>
      <c r="AB1033" s="360"/>
      <c r="AC1033" s="394"/>
      <c r="AD1033" s="174"/>
      <c r="AE1033" s="3"/>
      <c r="AF1033" s="395"/>
    </row>
    <row r="1034" spans="3:32" ht="17.25" customHeight="1">
      <c r="C1034" s="3"/>
      <c r="D1034" s="3"/>
      <c r="E1034" s="3"/>
      <c r="F1034" s="171" t="s">
        <v>304</v>
      </c>
      <c r="G1034" s="171" t="s">
        <v>121</v>
      </c>
      <c r="H1034" s="180" t="s">
        <v>792</v>
      </c>
      <c r="I1034" s="3" t="s">
        <v>2137</v>
      </c>
      <c r="J1034" s="182">
        <v>45898</v>
      </c>
      <c r="K1034" s="182">
        <v>45904</v>
      </c>
      <c r="L1034" s="183"/>
      <c r="M1034" s="172"/>
      <c r="N1034" s="3"/>
      <c r="O1034" s="389">
        <v>3000000</v>
      </c>
      <c r="P1034" s="170">
        <v>0.88</v>
      </c>
      <c r="Q1034" s="3"/>
      <c r="R1034" s="331"/>
      <c r="S1034" s="393">
        <f t="shared" si="116"/>
        <v>2646000</v>
      </c>
      <c r="T1034" s="332"/>
      <c r="U1034" s="3"/>
      <c r="V1034" s="3"/>
      <c r="W1034" s="3"/>
      <c r="X1034" s="3"/>
      <c r="Y1034" s="3"/>
      <c r="Z1034" s="186">
        <v>1.00224</v>
      </c>
      <c r="AA1034" s="330"/>
      <c r="AB1034" s="360"/>
      <c r="AC1034" s="194"/>
      <c r="AD1034" s="174"/>
      <c r="AE1034" s="3"/>
    </row>
    <row r="1035" spans="3:32" ht="17.25" customHeight="1">
      <c r="C1035" s="3"/>
      <c r="D1035" s="3"/>
      <c r="E1035" s="3"/>
      <c r="F1035" s="171" t="s">
        <v>632</v>
      </c>
      <c r="G1035" s="171" t="s">
        <v>121</v>
      </c>
      <c r="H1035" s="180" t="s">
        <v>694</v>
      </c>
      <c r="I1035" s="3" t="s">
        <v>2138</v>
      </c>
      <c r="J1035" s="182">
        <v>45897</v>
      </c>
      <c r="K1035" s="182">
        <v>45904</v>
      </c>
      <c r="L1035" s="183"/>
      <c r="M1035" s="172"/>
      <c r="N1035" s="3"/>
      <c r="O1035" s="389">
        <v>232938000</v>
      </c>
      <c r="P1035" s="170">
        <v>0.88</v>
      </c>
      <c r="Q1035" s="3"/>
      <c r="R1035" s="331"/>
      <c r="S1035" s="393">
        <f t="shared" si="116"/>
        <v>205227400</v>
      </c>
      <c r="T1035" s="332"/>
      <c r="U1035" s="3"/>
      <c r="V1035" s="3"/>
      <c r="W1035" s="3"/>
      <c r="X1035" s="3"/>
      <c r="Y1035" s="3"/>
      <c r="Z1035" s="186">
        <v>1.00118</v>
      </c>
      <c r="AA1035" s="330"/>
      <c r="AB1035" s="360"/>
      <c r="AC1035" s="194"/>
      <c r="AD1035" s="174"/>
      <c r="AE1035" s="3"/>
    </row>
    <row r="1036" spans="3:32" ht="17.25" customHeight="1">
      <c r="C1036" s="3"/>
      <c r="D1036" s="3"/>
      <c r="E1036" s="3"/>
      <c r="F1036" s="171" t="s">
        <v>304</v>
      </c>
      <c r="G1036" s="171" t="s">
        <v>121</v>
      </c>
      <c r="H1036" s="180" t="s">
        <v>811</v>
      </c>
      <c r="I1036" s="3" t="s">
        <v>2139</v>
      </c>
      <c r="J1036" s="182">
        <v>45901</v>
      </c>
      <c r="K1036" s="182">
        <v>45905</v>
      </c>
      <c r="L1036" s="183"/>
      <c r="M1036" s="172"/>
      <c r="N1036" s="3"/>
      <c r="O1036" s="389">
        <v>3000000</v>
      </c>
      <c r="P1036" s="170">
        <v>0.88</v>
      </c>
      <c r="Q1036" s="3"/>
      <c r="R1036" s="331"/>
      <c r="S1036" s="393">
        <f t="shared" si="116"/>
        <v>2647200</v>
      </c>
      <c r="T1036" s="332"/>
      <c r="U1036" s="3"/>
      <c r="V1036" s="3"/>
      <c r="W1036" s="3"/>
      <c r="X1036" s="3"/>
      <c r="Y1036" s="3"/>
      <c r="Z1036" s="186">
        <v>1.0026999999999999</v>
      </c>
      <c r="AA1036" s="330"/>
      <c r="AB1036" s="360"/>
      <c r="AC1036" s="194"/>
      <c r="AD1036" s="174"/>
      <c r="AE1036" s="3"/>
    </row>
    <row r="1037" spans="3:32" ht="17.25" customHeight="1">
      <c r="C1037" s="3"/>
      <c r="D1037" s="3"/>
      <c r="E1037" s="3" t="s">
        <v>2075</v>
      </c>
      <c r="F1037" s="867" t="s">
        <v>1947</v>
      </c>
      <c r="G1037" s="867" t="s">
        <v>633</v>
      </c>
      <c r="H1037" s="868" t="s">
        <v>2140</v>
      </c>
      <c r="I1037" s="869" t="s">
        <v>2141</v>
      </c>
      <c r="J1037" s="870">
        <v>45904</v>
      </c>
      <c r="K1037" s="870">
        <v>45908</v>
      </c>
      <c r="L1037" s="871"/>
      <c r="M1037" s="872"/>
      <c r="N1037" s="869"/>
      <c r="O1037" s="873">
        <v>69100000</v>
      </c>
      <c r="P1037" s="874">
        <v>0.86745000000000005</v>
      </c>
      <c r="Q1037" s="869"/>
      <c r="R1037" s="875"/>
      <c r="S1037" s="888">
        <f t="shared" ref="S1037:S1051" si="117">CEILING(Z1037*P1037*O1037,100)</f>
        <v>60042700</v>
      </c>
      <c r="T1037" s="876"/>
      <c r="U1037" s="869"/>
      <c r="V1037" s="869"/>
      <c r="W1037" s="869"/>
      <c r="X1037" s="869"/>
      <c r="Y1037" s="869"/>
      <c r="Z1037" s="877">
        <v>1.0017</v>
      </c>
      <c r="AA1037" s="330"/>
      <c r="AB1037" s="360"/>
      <c r="AC1037" s="194"/>
      <c r="AD1037" s="174"/>
      <c r="AE1037" s="3"/>
    </row>
    <row r="1038" spans="3:32" ht="17.25" customHeight="1">
      <c r="C1038" s="3"/>
      <c r="D1038" s="3"/>
      <c r="E1038" s="3" t="s">
        <v>2075</v>
      </c>
      <c r="F1038" s="878" t="s">
        <v>1947</v>
      </c>
      <c r="G1038" s="878" t="s">
        <v>121</v>
      </c>
      <c r="H1038" s="879" t="s">
        <v>2140</v>
      </c>
      <c r="I1038" s="614" t="s">
        <v>2141</v>
      </c>
      <c r="J1038" s="880">
        <v>45904</v>
      </c>
      <c r="K1038" s="880">
        <v>45908</v>
      </c>
      <c r="L1038" s="881"/>
      <c r="M1038" s="882"/>
      <c r="N1038" s="614"/>
      <c r="O1038" s="883">
        <v>69100000</v>
      </c>
      <c r="P1038" s="884">
        <v>0.86745000000000005</v>
      </c>
      <c r="Q1038" s="614"/>
      <c r="R1038" s="885"/>
      <c r="S1038" s="822">
        <f t="shared" si="117"/>
        <v>60558200</v>
      </c>
      <c r="T1038" s="886"/>
      <c r="U1038" s="614"/>
      <c r="V1038" s="614"/>
      <c r="W1038" s="614"/>
      <c r="X1038" s="614"/>
      <c r="Y1038" s="614"/>
      <c r="Z1038" s="887">
        <v>1.0103</v>
      </c>
      <c r="AA1038" s="330"/>
      <c r="AB1038" s="360"/>
      <c r="AC1038" s="194"/>
      <c r="AD1038" s="174"/>
      <c r="AE1038" s="3"/>
    </row>
    <row r="1039" spans="3:32" ht="17.25" customHeight="1">
      <c r="C1039" s="949" t="s">
        <v>2146</v>
      </c>
      <c r="D1039" s="950"/>
      <c r="E1039" s="951"/>
      <c r="F1039" s="171" t="s">
        <v>661</v>
      </c>
      <c r="G1039" s="171" t="s">
        <v>633</v>
      </c>
      <c r="H1039" s="180" t="s">
        <v>662</v>
      </c>
      <c r="I1039" s="3" t="s">
        <v>2143</v>
      </c>
      <c r="J1039" s="182">
        <v>45902</v>
      </c>
      <c r="K1039" s="182">
        <v>45909</v>
      </c>
      <c r="L1039" s="183"/>
      <c r="M1039" s="172"/>
      <c r="N1039" s="3"/>
      <c r="O1039" s="396">
        <v>88220000</v>
      </c>
      <c r="P1039" s="170">
        <v>0.88</v>
      </c>
      <c r="Q1039" s="3"/>
      <c r="R1039" s="331"/>
      <c r="S1039" s="595">
        <v>77728200</v>
      </c>
      <c r="T1039" s="332"/>
      <c r="U1039" s="3"/>
      <c r="V1039" s="3"/>
      <c r="W1039" s="3"/>
      <c r="X1039" s="3"/>
      <c r="Y1039" s="3"/>
      <c r="Z1039" s="186">
        <v>1.0012099999999999</v>
      </c>
      <c r="AA1039" s="330"/>
      <c r="AB1039" s="360"/>
      <c r="AC1039" s="394"/>
      <c r="AD1039" s="174"/>
      <c r="AE1039" s="3"/>
      <c r="AF1039" s="395"/>
    </row>
    <row r="1040" spans="3:32" ht="17.25" customHeight="1">
      <c r="C1040" s="3"/>
      <c r="D1040" s="3"/>
      <c r="E1040" s="3"/>
      <c r="F1040" s="171" t="s">
        <v>632</v>
      </c>
      <c r="G1040" s="171" t="s">
        <v>633</v>
      </c>
      <c r="H1040" s="180" t="s">
        <v>932</v>
      </c>
      <c r="I1040" s="3" t="s">
        <v>2144</v>
      </c>
      <c r="J1040" s="182">
        <v>45901</v>
      </c>
      <c r="K1040" s="182">
        <v>45903</v>
      </c>
      <c r="L1040" s="183"/>
      <c r="M1040" s="172"/>
      <c r="N1040" s="3"/>
      <c r="O1040" s="396">
        <v>15000000</v>
      </c>
      <c r="P1040" s="170">
        <v>0.88</v>
      </c>
      <c r="Q1040" s="3"/>
      <c r="R1040" s="331"/>
      <c r="S1040" s="595">
        <v>13244000.000000002</v>
      </c>
      <c r="T1040" s="332"/>
      <c r="U1040" s="3"/>
      <c r="V1040" s="3"/>
      <c r="W1040" s="3"/>
      <c r="X1040" s="3"/>
      <c r="Y1040" s="3"/>
      <c r="Z1040" s="186">
        <v>1.00332</v>
      </c>
      <c r="AA1040" s="330"/>
      <c r="AB1040" s="360"/>
      <c r="AC1040" s="394"/>
      <c r="AD1040" s="174"/>
      <c r="AE1040" s="3"/>
      <c r="AF1040" s="395"/>
    </row>
    <row r="1041" spans="2:32" ht="17.25" customHeight="1">
      <c r="C1041" s="3"/>
      <c r="D1041" s="3"/>
      <c r="E1041" s="3"/>
      <c r="F1041" s="171" t="s">
        <v>632</v>
      </c>
      <c r="G1041" s="171" t="s">
        <v>633</v>
      </c>
      <c r="H1041" s="180" t="s">
        <v>932</v>
      </c>
      <c r="I1041" s="3" t="s">
        <v>2145</v>
      </c>
      <c r="J1041" s="182">
        <v>45901</v>
      </c>
      <c r="K1041" s="182">
        <v>45903</v>
      </c>
      <c r="L1041" s="183"/>
      <c r="M1041" s="172"/>
      <c r="N1041" s="3"/>
      <c r="O1041" s="389">
        <v>9000000</v>
      </c>
      <c r="P1041" s="170">
        <v>0.88</v>
      </c>
      <c r="Q1041" s="3"/>
      <c r="R1041" s="331"/>
      <c r="S1041" s="393">
        <f t="shared" si="117"/>
        <v>7958100</v>
      </c>
      <c r="T1041" s="332"/>
      <c r="U1041" s="3"/>
      <c r="V1041" s="3"/>
      <c r="W1041" s="3"/>
      <c r="X1041" s="3"/>
      <c r="Y1041" s="3"/>
      <c r="Z1041" s="186">
        <v>1.0047999999999999</v>
      </c>
      <c r="AA1041" s="330"/>
      <c r="AB1041" s="360"/>
      <c r="AC1041" s="394"/>
      <c r="AD1041" s="174"/>
      <c r="AE1041" s="3"/>
      <c r="AF1041" s="395"/>
    </row>
    <row r="1042" spans="2:32" ht="17.25" customHeight="1">
      <c r="C1042" s="3"/>
      <c r="D1042" s="3"/>
      <c r="E1042" s="3"/>
      <c r="F1042" s="867" t="s">
        <v>918</v>
      </c>
      <c r="G1042" s="867" t="s">
        <v>633</v>
      </c>
      <c r="H1042" s="868" t="s">
        <v>2148</v>
      </c>
      <c r="I1042" s="869" t="s">
        <v>2147</v>
      </c>
      <c r="J1042" s="870">
        <v>45902</v>
      </c>
      <c r="K1042" s="870">
        <v>45908</v>
      </c>
      <c r="L1042" s="871"/>
      <c r="M1042" s="872"/>
      <c r="N1042" s="869"/>
      <c r="O1042" s="873">
        <v>82735520</v>
      </c>
      <c r="P1042" s="874">
        <v>0.88</v>
      </c>
      <c r="Q1042" s="869"/>
      <c r="R1042" s="875"/>
      <c r="S1042" s="888">
        <f t="shared" si="117"/>
        <v>72811500</v>
      </c>
      <c r="T1042" s="876"/>
      <c r="U1042" s="869"/>
      <c r="V1042" s="869"/>
      <c r="W1042" s="869"/>
      <c r="X1042" s="869"/>
      <c r="Y1042" s="869"/>
      <c r="Z1042" s="877">
        <v>1.0000579999999999</v>
      </c>
      <c r="AA1042" s="330"/>
      <c r="AB1042" s="360"/>
      <c r="AC1042" s="194"/>
      <c r="AD1042" s="174"/>
      <c r="AE1042" s="3"/>
    </row>
    <row r="1043" spans="2:32" ht="17.25" customHeight="1">
      <c r="C1043" s="3"/>
      <c r="D1043" s="3"/>
      <c r="E1043" s="3"/>
      <c r="F1043" s="878" t="s">
        <v>918</v>
      </c>
      <c r="G1043" s="878" t="s">
        <v>121</v>
      </c>
      <c r="H1043" s="879" t="s">
        <v>2148</v>
      </c>
      <c r="I1043" s="614" t="s">
        <v>2147</v>
      </c>
      <c r="J1043" s="880">
        <v>45902</v>
      </c>
      <c r="K1043" s="880">
        <v>45908</v>
      </c>
      <c r="L1043" s="881"/>
      <c r="M1043" s="882"/>
      <c r="N1043" s="614"/>
      <c r="O1043" s="883">
        <v>82735520</v>
      </c>
      <c r="P1043" s="884">
        <v>0.88</v>
      </c>
      <c r="Q1043" s="614"/>
      <c r="R1043" s="885"/>
      <c r="S1043" s="822">
        <f t="shared" si="117"/>
        <v>72987200</v>
      </c>
      <c r="T1043" s="886"/>
      <c r="U1043" s="614"/>
      <c r="V1043" s="614"/>
      <c r="W1043" s="614"/>
      <c r="X1043" s="614"/>
      <c r="Y1043" s="614"/>
      <c r="Z1043" s="887">
        <v>1.0024709999999999</v>
      </c>
      <c r="AA1043" s="330"/>
      <c r="AB1043" s="360"/>
      <c r="AC1043" s="194"/>
      <c r="AD1043" s="174"/>
      <c r="AE1043" s="3"/>
    </row>
    <row r="1044" spans="2:32" ht="17.25" customHeight="1">
      <c r="C1044" s="3"/>
      <c r="D1044" s="3"/>
      <c r="E1044" s="3" t="s">
        <v>2075</v>
      </c>
      <c r="F1044" s="867" t="s">
        <v>761</v>
      </c>
      <c r="G1044" s="867" t="s">
        <v>633</v>
      </c>
      <c r="H1044" s="868" t="s">
        <v>2149</v>
      </c>
      <c r="I1044" s="869" t="s">
        <v>2072</v>
      </c>
      <c r="J1044" s="870">
        <v>45904</v>
      </c>
      <c r="K1044" s="870">
        <v>45908</v>
      </c>
      <c r="L1044" s="871"/>
      <c r="M1044" s="872"/>
      <c r="N1044" s="869"/>
      <c r="O1044" s="873">
        <v>142760000</v>
      </c>
      <c r="P1044" s="874">
        <v>0.87744999999999995</v>
      </c>
      <c r="Q1044" s="869"/>
      <c r="R1044" s="875"/>
      <c r="S1044" s="888">
        <f t="shared" si="117"/>
        <v>125292400</v>
      </c>
      <c r="T1044" s="876"/>
      <c r="U1044" s="869"/>
      <c r="V1044" s="869"/>
      <c r="W1044" s="869"/>
      <c r="X1044" s="869"/>
      <c r="Y1044" s="869"/>
      <c r="Z1044" s="877">
        <v>1.0002200000000001</v>
      </c>
      <c r="AA1044" s="330"/>
      <c r="AB1044" s="360"/>
      <c r="AC1044" s="194"/>
      <c r="AD1044" s="174"/>
      <c r="AE1044" s="3"/>
    </row>
    <row r="1045" spans="2:32" ht="17.25" customHeight="1">
      <c r="C1045" s="3"/>
      <c r="D1045" s="3"/>
      <c r="E1045" s="3"/>
      <c r="F1045" s="171" t="s">
        <v>632</v>
      </c>
      <c r="G1045" s="171" t="s">
        <v>633</v>
      </c>
      <c r="H1045" s="180" t="s">
        <v>733</v>
      </c>
      <c r="I1045" s="3" t="s">
        <v>2151</v>
      </c>
      <c r="J1045" s="182">
        <v>45902</v>
      </c>
      <c r="K1045" s="182">
        <v>45909</v>
      </c>
      <c r="L1045" s="183"/>
      <c r="M1045" s="172"/>
      <c r="N1045" s="3"/>
      <c r="O1045" s="389">
        <v>9600000</v>
      </c>
      <c r="P1045" s="170">
        <v>0.88</v>
      </c>
      <c r="Q1045" s="3"/>
      <c r="R1045" s="331"/>
      <c r="S1045" s="393">
        <f t="shared" si="117"/>
        <v>8491300</v>
      </c>
      <c r="T1045" s="332"/>
      <c r="U1045" s="3"/>
      <c r="V1045" s="3"/>
      <c r="W1045" s="3"/>
      <c r="X1045" s="3"/>
      <c r="Y1045" s="3"/>
      <c r="Z1045" s="186">
        <v>1.00512</v>
      </c>
      <c r="AA1045" s="330"/>
      <c r="AB1045" s="360"/>
      <c r="AC1045" s="394"/>
      <c r="AD1045" s="174"/>
      <c r="AE1045" s="3"/>
      <c r="AF1045" s="395"/>
    </row>
    <row r="1046" spans="2:32" ht="17.25" customHeight="1">
      <c r="C1046" s="3"/>
      <c r="D1046" s="3"/>
      <c r="E1046" s="3"/>
      <c r="F1046" s="171" t="s">
        <v>304</v>
      </c>
      <c r="G1046" s="171" t="s">
        <v>121</v>
      </c>
      <c r="H1046" s="180" t="s">
        <v>207</v>
      </c>
      <c r="I1046" s="3" t="s">
        <v>2152</v>
      </c>
      <c r="J1046" s="182">
        <v>45903</v>
      </c>
      <c r="K1046" s="182">
        <v>45911</v>
      </c>
      <c r="L1046" s="183"/>
      <c r="M1046" s="172"/>
      <c r="N1046" s="3"/>
      <c r="O1046" s="389">
        <v>147000000</v>
      </c>
      <c r="P1046" s="170">
        <v>0.88</v>
      </c>
      <c r="Q1046" s="3"/>
      <c r="R1046" s="331"/>
      <c r="S1046" s="393">
        <f t="shared" si="117"/>
        <v>129508800</v>
      </c>
      <c r="T1046" s="332"/>
      <c r="U1046" s="3"/>
      <c r="V1046" s="3"/>
      <c r="W1046" s="3"/>
      <c r="X1046" s="3"/>
      <c r="Y1046" s="3"/>
      <c r="Z1046" s="186">
        <v>1.00115</v>
      </c>
      <c r="AA1046" s="330"/>
      <c r="AB1046" s="360"/>
      <c r="AC1046" s="394"/>
      <c r="AD1046" s="174"/>
      <c r="AE1046" s="3"/>
      <c r="AF1046" s="395"/>
    </row>
    <row r="1047" spans="2:32" ht="17.25" customHeight="1">
      <c r="C1047" s="3"/>
      <c r="D1047" s="3"/>
      <c r="E1047" s="3"/>
      <c r="F1047" s="171" t="s">
        <v>304</v>
      </c>
      <c r="G1047" s="171" t="s">
        <v>633</v>
      </c>
      <c r="H1047" s="180" t="s">
        <v>642</v>
      </c>
      <c r="I1047" s="3" t="s">
        <v>2153</v>
      </c>
      <c r="J1047" s="182">
        <v>45902</v>
      </c>
      <c r="K1047" s="182">
        <v>45911</v>
      </c>
      <c r="L1047" s="183"/>
      <c r="M1047" s="172"/>
      <c r="N1047" s="3"/>
      <c r="O1047" s="396">
        <v>7200000</v>
      </c>
      <c r="P1047" s="170">
        <v>0.88</v>
      </c>
      <c r="Q1047" s="3"/>
      <c r="R1047" s="331"/>
      <c r="S1047" s="595">
        <v>6367900.0000000009</v>
      </c>
      <c r="T1047" s="332"/>
      <c r="U1047" s="3"/>
      <c r="V1047" s="3"/>
      <c r="W1047" s="3"/>
      <c r="X1047" s="3"/>
      <c r="Y1047" s="3"/>
      <c r="Z1047" s="186">
        <v>1.0051399999999999</v>
      </c>
      <c r="AA1047" s="330"/>
      <c r="AB1047" s="360"/>
      <c r="AC1047" s="394"/>
      <c r="AD1047" s="174"/>
      <c r="AE1047" s="3"/>
      <c r="AF1047" s="395"/>
    </row>
    <row r="1048" spans="2:32" ht="17.25" customHeight="1">
      <c r="C1048" s="3"/>
      <c r="D1048" s="3"/>
      <c r="E1048" s="3"/>
      <c r="F1048" s="171" t="s">
        <v>304</v>
      </c>
      <c r="G1048" s="171" t="s">
        <v>633</v>
      </c>
      <c r="H1048" s="180" t="s">
        <v>642</v>
      </c>
      <c r="I1048" s="3" t="s">
        <v>2154</v>
      </c>
      <c r="J1048" s="182">
        <v>45902</v>
      </c>
      <c r="K1048" s="182">
        <v>45911</v>
      </c>
      <c r="L1048" s="183"/>
      <c r="M1048" s="172"/>
      <c r="N1048" s="3"/>
      <c r="O1048" s="396">
        <v>25740000</v>
      </c>
      <c r="P1048" s="170">
        <v>0.88</v>
      </c>
      <c r="Q1048" s="3"/>
      <c r="R1048" s="331"/>
      <c r="S1048" s="595">
        <f t="shared" si="117"/>
        <v>22726000</v>
      </c>
      <c r="T1048" s="332"/>
      <c r="U1048" s="3"/>
      <c r="V1048" s="3"/>
      <c r="W1048" s="3"/>
      <c r="X1048" s="3"/>
      <c r="Y1048" s="3"/>
      <c r="Z1048" s="186">
        <v>1.0033000000000001</v>
      </c>
      <c r="AA1048" s="330"/>
      <c r="AB1048" s="360"/>
      <c r="AC1048" s="394"/>
      <c r="AD1048" s="174"/>
      <c r="AE1048" s="3"/>
      <c r="AF1048" s="395"/>
    </row>
    <row r="1049" spans="2:32" ht="17.25" customHeight="1">
      <c r="C1049" s="3"/>
      <c r="D1049" s="3"/>
      <c r="E1049" s="3"/>
      <c r="F1049" s="171" t="s">
        <v>304</v>
      </c>
      <c r="G1049" s="171" t="s">
        <v>633</v>
      </c>
      <c r="H1049" s="180" t="s">
        <v>642</v>
      </c>
      <c r="I1049" s="3" t="s">
        <v>2155</v>
      </c>
      <c r="J1049" s="182">
        <v>45902</v>
      </c>
      <c r="K1049" s="182">
        <v>45911</v>
      </c>
      <c r="L1049" s="183"/>
      <c r="M1049" s="172"/>
      <c r="N1049" s="3"/>
      <c r="O1049" s="396">
        <v>15840000</v>
      </c>
      <c r="P1049" s="170">
        <v>0.88</v>
      </c>
      <c r="Q1049" s="3"/>
      <c r="R1049" s="331"/>
      <c r="S1049" s="595">
        <v>13986500.000000002</v>
      </c>
      <c r="T1049" s="332"/>
      <c r="U1049" s="3"/>
      <c r="V1049" s="3"/>
      <c r="W1049" s="3"/>
      <c r="X1049" s="3"/>
      <c r="Y1049" s="3"/>
      <c r="Z1049" s="186">
        <v>1.0034000000000001</v>
      </c>
      <c r="AA1049" s="330"/>
      <c r="AB1049" s="360"/>
      <c r="AC1049" s="394"/>
      <c r="AD1049" s="174"/>
      <c r="AE1049" s="3"/>
      <c r="AF1049" s="395"/>
    </row>
    <row r="1050" spans="2:32" ht="17.25" customHeight="1">
      <c r="C1050" s="3"/>
      <c r="D1050" s="3"/>
      <c r="E1050" s="3"/>
      <c r="F1050" s="892" t="s">
        <v>632</v>
      </c>
      <c r="G1050" s="892" t="s">
        <v>633</v>
      </c>
      <c r="H1050" s="893" t="s">
        <v>1115</v>
      </c>
      <c r="I1050" s="894" t="s">
        <v>2156</v>
      </c>
      <c r="J1050" s="895">
        <v>45903</v>
      </c>
      <c r="K1050" s="895">
        <v>45910</v>
      </c>
      <c r="L1050" s="896"/>
      <c r="M1050" s="897"/>
      <c r="N1050" s="894"/>
      <c r="O1050" s="898">
        <v>6000000</v>
      </c>
      <c r="P1050" s="899">
        <v>0.88</v>
      </c>
      <c r="Q1050" s="894"/>
      <c r="R1050" s="900"/>
      <c r="S1050" s="904">
        <f t="shared" si="117"/>
        <v>5311000</v>
      </c>
      <c r="T1050" s="901"/>
      <c r="U1050" s="894"/>
      <c r="V1050" s="894"/>
      <c r="W1050" s="894"/>
      <c r="X1050" s="894"/>
      <c r="Y1050" s="894"/>
      <c r="Z1050" s="902">
        <v>1.00587</v>
      </c>
      <c r="AA1050" s="330"/>
      <c r="AB1050" s="360"/>
      <c r="AC1050" s="394"/>
      <c r="AD1050" s="174"/>
      <c r="AE1050" s="3"/>
      <c r="AF1050" s="395"/>
    </row>
    <row r="1051" spans="2:32" ht="17.25" customHeight="1">
      <c r="C1051" s="3"/>
      <c r="D1051" s="3"/>
      <c r="E1051" s="3"/>
      <c r="F1051" s="171" t="s">
        <v>632</v>
      </c>
      <c r="G1051" s="171" t="s">
        <v>121</v>
      </c>
      <c r="H1051" s="180" t="s">
        <v>991</v>
      </c>
      <c r="I1051" s="3" t="s">
        <v>2157</v>
      </c>
      <c r="J1051" s="182">
        <v>45903</v>
      </c>
      <c r="K1051" s="182">
        <v>45905</v>
      </c>
      <c r="L1051" s="183"/>
      <c r="M1051" s="172"/>
      <c r="N1051" s="3"/>
      <c r="O1051" s="389">
        <v>3200000</v>
      </c>
      <c r="P1051" s="170">
        <v>0.88</v>
      </c>
      <c r="Q1051" s="3"/>
      <c r="R1051" s="331"/>
      <c r="S1051" s="393">
        <f t="shared" si="117"/>
        <v>2822000</v>
      </c>
      <c r="T1051" s="332"/>
      <c r="U1051" s="3"/>
      <c r="V1051" s="3"/>
      <c r="W1051" s="3"/>
      <c r="X1051" s="3"/>
      <c r="Y1051" s="3"/>
      <c r="Z1051" s="186">
        <v>1.0021100000000001</v>
      </c>
      <c r="AA1051" s="330"/>
      <c r="AB1051" s="360"/>
      <c r="AC1051" s="394"/>
      <c r="AD1051" s="174"/>
      <c r="AE1051" s="3"/>
      <c r="AF1051" s="395"/>
    </row>
    <row r="1052" spans="2:32" s="989" customFormat="1" ht="17.25" customHeight="1">
      <c r="B1052" s="975"/>
      <c r="C1052" s="976"/>
      <c r="D1052" s="976"/>
      <c r="E1052" s="976"/>
      <c r="F1052" s="977" t="s">
        <v>304</v>
      </c>
      <c r="G1052" s="977" t="s">
        <v>633</v>
      </c>
      <c r="H1052" s="978" t="s">
        <v>642</v>
      </c>
      <c r="I1052" s="976" t="s">
        <v>2158</v>
      </c>
      <c r="J1052" s="979">
        <v>45903</v>
      </c>
      <c r="K1052" s="979">
        <v>45911</v>
      </c>
      <c r="L1052" s="980"/>
      <c r="M1052" s="981"/>
      <c r="N1052" s="976"/>
      <c r="O1052" s="396">
        <v>10560000</v>
      </c>
      <c r="P1052" s="982">
        <v>0.88</v>
      </c>
      <c r="Q1052" s="976"/>
      <c r="R1052" s="983"/>
      <c r="S1052" s="595">
        <v>9323600</v>
      </c>
      <c r="T1052" s="984"/>
      <c r="U1052" s="976"/>
      <c r="V1052" s="976"/>
      <c r="W1052" s="976"/>
      <c r="X1052" s="976"/>
      <c r="Y1052" s="976"/>
      <c r="Z1052" s="985">
        <v>1.0034000000000001</v>
      </c>
      <c r="AA1052" s="986"/>
      <c r="AB1052" s="987"/>
      <c r="AC1052" s="394"/>
      <c r="AD1052" s="988"/>
      <c r="AE1052" s="976"/>
      <c r="AF1052" s="395"/>
    </row>
    <row r="1053" spans="2:32" s="989" customFormat="1" ht="17.25" customHeight="1">
      <c r="B1053" s="975"/>
      <c r="C1053" s="976"/>
      <c r="D1053" s="976"/>
      <c r="E1053" s="976"/>
      <c r="F1053" s="977" t="s">
        <v>304</v>
      </c>
      <c r="G1053" s="977" t="s">
        <v>633</v>
      </c>
      <c r="H1053" s="978" t="s">
        <v>642</v>
      </c>
      <c r="I1053" s="976" t="s">
        <v>2159</v>
      </c>
      <c r="J1053" s="979">
        <v>45903</v>
      </c>
      <c r="K1053" s="979">
        <v>45911</v>
      </c>
      <c r="L1053" s="980"/>
      <c r="M1053" s="981"/>
      <c r="N1053" s="976"/>
      <c r="O1053" s="396">
        <v>13200000</v>
      </c>
      <c r="P1053" s="982">
        <v>0.88</v>
      </c>
      <c r="Q1053" s="976"/>
      <c r="R1053" s="983"/>
      <c r="S1053" s="595">
        <v>11654500.000000002</v>
      </c>
      <c r="T1053" s="984"/>
      <c r="U1053" s="976"/>
      <c r="V1053" s="976"/>
      <c r="W1053" s="976"/>
      <c r="X1053" s="976"/>
      <c r="Y1053" s="976"/>
      <c r="Z1053" s="985">
        <v>1.0033799999999999</v>
      </c>
      <c r="AA1053" s="986"/>
      <c r="AB1053" s="987"/>
      <c r="AC1053" s="394"/>
      <c r="AD1053" s="988"/>
      <c r="AE1053" s="976"/>
      <c r="AF1053" s="395"/>
    </row>
    <row r="1054" spans="2:32" s="989" customFormat="1" ht="17.25" customHeight="1">
      <c r="B1054" s="975"/>
      <c r="C1054" s="976"/>
      <c r="D1054" s="976"/>
      <c r="E1054" s="976"/>
      <c r="F1054" s="977" t="s">
        <v>304</v>
      </c>
      <c r="G1054" s="977" t="s">
        <v>633</v>
      </c>
      <c r="H1054" s="978" t="s">
        <v>642</v>
      </c>
      <c r="I1054" s="976" t="s">
        <v>2160</v>
      </c>
      <c r="J1054" s="979">
        <v>45903</v>
      </c>
      <c r="K1054" s="979">
        <v>45911</v>
      </c>
      <c r="L1054" s="980"/>
      <c r="M1054" s="981"/>
      <c r="N1054" s="976"/>
      <c r="O1054" s="396">
        <v>17600000</v>
      </c>
      <c r="P1054" s="982">
        <v>0.88</v>
      </c>
      <c r="Q1054" s="976"/>
      <c r="R1054" s="983"/>
      <c r="S1054" s="595">
        <v>15539700.000000002</v>
      </c>
      <c r="T1054" s="984"/>
      <c r="U1054" s="976"/>
      <c r="V1054" s="976"/>
      <c r="W1054" s="976"/>
      <c r="X1054" s="976"/>
      <c r="Y1054" s="976"/>
      <c r="Z1054" s="985">
        <v>1.00332</v>
      </c>
      <c r="AA1054" s="986"/>
      <c r="AB1054" s="987"/>
      <c r="AC1054" s="394"/>
      <c r="AD1054" s="988"/>
      <c r="AE1054" s="976"/>
      <c r="AF1054" s="395"/>
    </row>
    <row r="1055" spans="2:32" s="989" customFormat="1" ht="17.25" customHeight="1">
      <c r="B1055" s="975"/>
      <c r="C1055" s="976"/>
      <c r="D1055" s="976"/>
      <c r="E1055" s="976"/>
      <c r="F1055" s="892" t="s">
        <v>761</v>
      </c>
      <c r="G1055" s="892" t="s">
        <v>633</v>
      </c>
      <c r="H1055" s="893" t="s">
        <v>2163</v>
      </c>
      <c r="I1055" s="894" t="s">
        <v>2161</v>
      </c>
      <c r="J1055" s="895">
        <v>45903</v>
      </c>
      <c r="K1055" s="895" t="s">
        <v>2162</v>
      </c>
      <c r="L1055" s="896"/>
      <c r="M1055" s="897"/>
      <c r="N1055" s="894"/>
      <c r="O1055" s="903">
        <v>77228474</v>
      </c>
      <c r="P1055" s="899">
        <v>0.88</v>
      </c>
      <c r="Q1055" s="894"/>
      <c r="R1055" s="900"/>
      <c r="S1055" s="990"/>
      <c r="T1055" s="901"/>
      <c r="U1055" s="894"/>
      <c r="V1055" s="894"/>
      <c r="W1055" s="894"/>
      <c r="X1055" s="894"/>
      <c r="Y1055" s="894"/>
      <c r="Z1055" s="902"/>
      <c r="AA1055" s="986"/>
      <c r="AB1055" s="987"/>
      <c r="AC1055" s="394"/>
      <c r="AD1055" s="988"/>
      <c r="AE1055" s="976"/>
      <c r="AF1055" s="395"/>
    </row>
    <row r="1056" spans="2:32" ht="17.25" customHeight="1">
      <c r="C1056" s="3"/>
      <c r="D1056" s="3"/>
      <c r="E1056" s="3"/>
      <c r="F1056" s="171"/>
      <c r="G1056" s="171"/>
      <c r="H1056" s="180"/>
      <c r="I1056" s="3"/>
      <c r="J1056" s="182"/>
      <c r="K1056" s="182"/>
      <c r="L1056" s="183"/>
      <c r="M1056" s="172"/>
      <c r="N1056" s="3"/>
      <c r="O1056" s="358"/>
      <c r="P1056" s="170"/>
      <c r="Q1056" s="3"/>
      <c r="R1056" s="331"/>
      <c r="S1056" s="359"/>
      <c r="T1056" s="332"/>
      <c r="U1056" s="3"/>
      <c r="V1056" s="3"/>
      <c r="W1056" s="3"/>
      <c r="X1056" s="3"/>
      <c r="Y1056" s="3"/>
      <c r="Z1056" s="186"/>
      <c r="AA1056" s="330"/>
      <c r="AB1056" s="360"/>
      <c r="AC1056" s="194"/>
      <c r="AD1056" s="174"/>
      <c r="AE1056" s="3"/>
    </row>
    <row r="1057" spans="3:31" ht="17.25" customHeight="1">
      <c r="C1057" s="3"/>
      <c r="D1057" s="3"/>
      <c r="E1057" s="3"/>
      <c r="F1057" s="171"/>
      <c r="G1057" s="171"/>
      <c r="H1057" s="180"/>
      <c r="I1057" s="3"/>
      <c r="J1057" s="182"/>
      <c r="K1057" s="182"/>
      <c r="L1057" s="183"/>
      <c r="M1057" s="172"/>
      <c r="N1057" s="3"/>
      <c r="O1057" s="358"/>
      <c r="P1057" s="170"/>
      <c r="Q1057" s="3"/>
      <c r="R1057" s="331"/>
      <c r="S1057" s="704"/>
      <c r="T1057" s="332"/>
      <c r="U1057" s="3"/>
      <c r="V1057" s="3"/>
      <c r="W1057" s="3"/>
      <c r="X1057" s="3"/>
      <c r="Y1057" s="3"/>
      <c r="Z1057" s="186"/>
      <c r="AA1057" s="330"/>
      <c r="AB1057" s="360"/>
      <c r="AC1057" s="194"/>
      <c r="AD1057" s="174"/>
      <c r="AE1057" s="3"/>
    </row>
    <row r="1058" spans="3:31" ht="17.25" customHeight="1">
      <c r="C1058" s="3"/>
      <c r="D1058" s="3"/>
      <c r="E1058" s="3"/>
      <c r="F1058" s="171"/>
      <c r="G1058" s="171"/>
      <c r="H1058" s="180"/>
      <c r="I1058" s="3"/>
      <c r="J1058" s="182"/>
      <c r="K1058" s="182"/>
      <c r="L1058" s="183"/>
      <c r="M1058" s="172"/>
      <c r="N1058" s="3"/>
      <c r="O1058" s="358"/>
      <c r="P1058" s="170"/>
      <c r="Q1058" s="3"/>
      <c r="R1058" s="331"/>
      <c r="S1058" s="359"/>
      <c r="T1058" s="332"/>
      <c r="U1058" s="3"/>
      <c r="V1058" s="3"/>
      <c r="W1058" s="3"/>
      <c r="X1058" s="3"/>
      <c r="Y1058" s="3"/>
      <c r="Z1058" s="186"/>
      <c r="AA1058" s="330"/>
      <c r="AB1058" s="360"/>
      <c r="AC1058" s="194"/>
      <c r="AD1058" s="174"/>
      <c r="AE1058" s="3"/>
    </row>
    <row r="1059" spans="3:31" ht="17.25" customHeight="1">
      <c r="C1059" s="3"/>
      <c r="D1059" s="3"/>
      <c r="E1059" s="3"/>
      <c r="F1059" s="171"/>
      <c r="G1059" s="171"/>
      <c r="H1059" s="180"/>
      <c r="I1059" s="3"/>
      <c r="J1059" s="182"/>
      <c r="K1059" s="182"/>
      <c r="L1059" s="183"/>
      <c r="M1059" s="172"/>
      <c r="N1059" s="3"/>
      <c r="O1059" s="358"/>
      <c r="P1059" s="170"/>
      <c r="Q1059" s="3"/>
      <c r="R1059" s="331"/>
      <c r="S1059" s="359"/>
      <c r="T1059" s="332"/>
      <c r="U1059" s="3"/>
      <c r="V1059" s="3"/>
      <c r="W1059" s="3"/>
      <c r="X1059" s="3"/>
      <c r="Y1059" s="3"/>
      <c r="Z1059" s="186"/>
      <c r="AA1059" s="330"/>
      <c r="AB1059" s="360"/>
      <c r="AC1059" s="194"/>
      <c r="AD1059" s="174"/>
      <c r="AE1059" s="3"/>
    </row>
    <row r="1060" spans="3:31" ht="17.25" customHeight="1">
      <c r="C1060" s="3"/>
      <c r="D1060" s="3"/>
      <c r="E1060" s="3"/>
      <c r="F1060" s="171"/>
      <c r="G1060" s="171"/>
      <c r="H1060" s="180"/>
      <c r="I1060" s="3"/>
      <c r="J1060" s="182"/>
      <c r="K1060" s="182"/>
      <c r="L1060" s="183"/>
      <c r="M1060" s="172"/>
      <c r="N1060" s="3"/>
      <c r="O1060" s="358"/>
      <c r="P1060" s="170"/>
      <c r="Q1060" s="3"/>
      <c r="R1060" s="331"/>
      <c r="S1060" s="704"/>
      <c r="T1060" s="332"/>
      <c r="U1060" s="3"/>
      <c r="V1060" s="3"/>
      <c r="W1060" s="3"/>
      <c r="X1060" s="3"/>
      <c r="Y1060" s="3"/>
      <c r="Z1060" s="186"/>
      <c r="AA1060" s="330"/>
      <c r="AB1060" s="360"/>
      <c r="AC1060" s="194"/>
      <c r="AD1060" s="174"/>
      <c r="AE1060" s="3"/>
    </row>
    <row r="1061" spans="3:31" ht="17.25" customHeight="1">
      <c r="C1061" s="3"/>
      <c r="D1061" s="3"/>
      <c r="E1061" s="3"/>
      <c r="F1061" s="171"/>
      <c r="G1061" s="171"/>
      <c r="H1061" s="180"/>
      <c r="I1061" s="3"/>
      <c r="J1061" s="182"/>
      <c r="K1061" s="182"/>
      <c r="L1061" s="183"/>
      <c r="M1061" s="172"/>
      <c r="N1061" s="3"/>
      <c r="O1061" s="358"/>
      <c r="P1061" s="170"/>
      <c r="Q1061" s="3"/>
      <c r="R1061" s="331"/>
      <c r="S1061" s="359"/>
      <c r="T1061" s="332"/>
      <c r="U1061" s="3"/>
      <c r="V1061" s="3"/>
      <c r="W1061" s="3"/>
      <c r="X1061" s="3"/>
      <c r="Y1061" s="3"/>
      <c r="Z1061" s="186"/>
      <c r="AA1061" s="330"/>
      <c r="AB1061" s="360"/>
      <c r="AC1061" s="194"/>
      <c r="AD1061" s="174"/>
      <c r="AE1061" s="3"/>
    </row>
    <row r="1062" spans="3:31" ht="17.25" customHeight="1">
      <c r="C1062" s="3"/>
      <c r="D1062" s="3"/>
      <c r="E1062" s="3"/>
      <c r="F1062" s="171"/>
      <c r="G1062" s="171"/>
      <c r="H1062" s="180"/>
      <c r="I1062" s="3"/>
      <c r="J1062" s="182"/>
      <c r="K1062" s="182"/>
      <c r="L1062" s="183"/>
      <c r="M1062" s="172"/>
      <c r="N1062" s="3"/>
      <c r="O1062" s="358"/>
      <c r="P1062" s="170"/>
      <c r="Q1062" s="3"/>
      <c r="R1062" s="331"/>
      <c r="S1062" s="359"/>
      <c r="T1062" s="332"/>
      <c r="U1062" s="3"/>
      <c r="V1062" s="3"/>
      <c r="W1062" s="3"/>
      <c r="X1062" s="3"/>
      <c r="Y1062" s="3"/>
      <c r="Z1062" s="186"/>
      <c r="AA1062" s="330"/>
      <c r="AB1062" s="360"/>
      <c r="AC1062" s="194"/>
      <c r="AD1062" s="174"/>
      <c r="AE1062" s="3"/>
    </row>
    <row r="1063" spans="3:31" ht="17.25" customHeight="1">
      <c r="C1063" s="3"/>
      <c r="D1063" s="3"/>
      <c r="E1063" s="3"/>
      <c r="F1063" s="171"/>
      <c r="G1063" s="171"/>
      <c r="H1063" s="180"/>
      <c r="I1063" s="3"/>
      <c r="J1063" s="182"/>
      <c r="K1063" s="182"/>
      <c r="L1063" s="183"/>
      <c r="M1063" s="172"/>
      <c r="N1063" s="3"/>
      <c r="O1063" s="358"/>
      <c r="P1063" s="170"/>
      <c r="Q1063" s="3"/>
      <c r="R1063" s="331"/>
      <c r="S1063" s="704"/>
      <c r="T1063" s="332"/>
      <c r="U1063" s="3"/>
      <c r="V1063" s="3"/>
      <c r="W1063" s="3"/>
      <c r="X1063" s="3"/>
      <c r="Y1063" s="3"/>
      <c r="Z1063" s="186"/>
      <c r="AA1063" s="330"/>
      <c r="AB1063" s="360"/>
      <c r="AC1063" s="194"/>
      <c r="AD1063" s="174"/>
      <c r="AE1063" s="3"/>
    </row>
    <row r="1064" spans="3:31" ht="17.25" customHeight="1">
      <c r="C1064" s="3"/>
      <c r="D1064" s="3"/>
      <c r="E1064" s="3"/>
      <c r="F1064" s="171"/>
      <c r="G1064" s="171"/>
      <c r="H1064" s="180"/>
      <c r="I1064" s="3"/>
      <c r="J1064" s="182"/>
      <c r="K1064" s="182"/>
      <c r="L1064" s="183"/>
      <c r="M1064" s="172"/>
      <c r="N1064" s="3"/>
      <c r="O1064" s="358"/>
      <c r="P1064" s="170"/>
      <c r="Q1064" s="3"/>
      <c r="R1064" s="331"/>
      <c r="S1064" s="359"/>
      <c r="T1064" s="332"/>
      <c r="U1064" s="3"/>
      <c r="V1064" s="3"/>
      <c r="W1064" s="3"/>
      <c r="X1064" s="3"/>
      <c r="Y1064" s="3"/>
      <c r="Z1064" s="186"/>
      <c r="AA1064" s="330"/>
      <c r="AB1064" s="360"/>
      <c r="AC1064" s="194"/>
      <c r="AD1064" s="174"/>
      <c r="AE1064" s="3"/>
    </row>
    <row r="1065" spans="3:31" ht="17.25" customHeight="1">
      <c r="C1065" s="3"/>
      <c r="D1065" s="3"/>
      <c r="E1065" s="3"/>
      <c r="F1065" s="171"/>
      <c r="G1065" s="171"/>
      <c r="H1065" s="180"/>
      <c r="I1065" s="3"/>
      <c r="J1065" s="182"/>
      <c r="K1065" s="182"/>
      <c r="L1065" s="183"/>
      <c r="M1065" s="172"/>
      <c r="N1065" s="3"/>
      <c r="O1065" s="358"/>
      <c r="P1065" s="170"/>
      <c r="Q1065" s="3"/>
      <c r="R1065" s="331"/>
      <c r="S1065" s="359"/>
      <c r="T1065" s="332"/>
      <c r="U1065" s="3"/>
      <c r="V1065" s="3"/>
      <c r="W1065" s="3"/>
      <c r="X1065" s="3"/>
      <c r="Y1065" s="3"/>
      <c r="Z1065" s="186"/>
      <c r="AA1065" s="330"/>
      <c r="AB1065" s="360"/>
      <c r="AC1065" s="194"/>
      <c r="AD1065" s="174"/>
      <c r="AE1065" s="3"/>
    </row>
    <row r="1066" spans="3:31" ht="17.25" customHeight="1">
      <c r="C1066" s="3"/>
      <c r="D1066" s="3"/>
      <c r="E1066" s="3"/>
      <c r="F1066" s="171"/>
      <c r="G1066" s="171"/>
      <c r="H1066" s="180"/>
      <c r="I1066" s="3"/>
      <c r="J1066" s="182"/>
      <c r="K1066" s="182"/>
      <c r="L1066" s="183"/>
      <c r="M1066" s="172"/>
      <c r="N1066" s="3"/>
      <c r="O1066" s="358"/>
      <c r="P1066" s="170"/>
      <c r="Q1066" s="3"/>
      <c r="R1066" s="331"/>
      <c r="S1066" s="359"/>
      <c r="T1066" s="332"/>
      <c r="U1066" s="3"/>
      <c r="V1066" s="3"/>
      <c r="W1066" s="3"/>
      <c r="X1066" s="3"/>
      <c r="Y1066" s="3"/>
      <c r="Z1066" s="186"/>
      <c r="AA1066" s="330"/>
      <c r="AB1066" s="360"/>
      <c r="AC1066" s="194"/>
      <c r="AD1066" s="174"/>
      <c r="AE1066" s="3"/>
    </row>
    <row r="1067" spans="3:31" ht="17.25" customHeight="1">
      <c r="C1067" s="3"/>
      <c r="D1067" s="3"/>
      <c r="E1067" s="3"/>
      <c r="F1067" s="171"/>
      <c r="G1067" s="171"/>
      <c r="H1067" s="180"/>
      <c r="I1067" s="3"/>
      <c r="J1067" s="182"/>
      <c r="K1067" s="182"/>
      <c r="L1067" s="183"/>
      <c r="M1067" s="172"/>
      <c r="N1067" s="3"/>
      <c r="O1067" s="358"/>
      <c r="P1067" s="170"/>
      <c r="Q1067" s="3"/>
      <c r="R1067" s="331"/>
      <c r="S1067" s="359"/>
      <c r="T1067" s="332"/>
      <c r="U1067" s="3"/>
      <c r="V1067" s="3"/>
      <c r="W1067" s="3"/>
      <c r="X1067" s="3"/>
      <c r="Y1067" s="3"/>
      <c r="Z1067" s="186"/>
      <c r="AA1067" s="330"/>
      <c r="AB1067" s="360"/>
      <c r="AC1067" s="194"/>
      <c r="AD1067" s="174"/>
      <c r="AE1067" s="3"/>
    </row>
    <row r="1068" spans="3:31" ht="17.25" customHeight="1">
      <c r="C1068" s="3"/>
      <c r="D1068" s="3"/>
      <c r="E1068" s="3"/>
      <c r="F1068" s="171"/>
      <c r="G1068" s="171"/>
      <c r="H1068" s="180"/>
      <c r="I1068" s="3"/>
      <c r="J1068" s="182"/>
      <c r="K1068" s="182"/>
      <c r="L1068" s="183"/>
      <c r="M1068" s="172"/>
      <c r="N1068" s="3"/>
      <c r="O1068" s="358"/>
      <c r="P1068" s="170"/>
      <c r="Q1068" s="3"/>
      <c r="R1068" s="331"/>
      <c r="S1068" s="359"/>
      <c r="T1068" s="332"/>
      <c r="U1068" s="3"/>
      <c r="V1068" s="3"/>
      <c r="W1068" s="3"/>
      <c r="X1068" s="3"/>
      <c r="Y1068" s="3"/>
      <c r="Z1068" s="186"/>
      <c r="AA1068" s="330"/>
      <c r="AB1068" s="360"/>
      <c r="AC1068" s="194"/>
      <c r="AD1068" s="174"/>
      <c r="AE1068" s="3"/>
    </row>
    <row r="1069" spans="3:31" ht="17.25" customHeight="1">
      <c r="C1069" s="3"/>
      <c r="D1069" s="3"/>
      <c r="E1069" s="3"/>
      <c r="F1069" s="171"/>
      <c r="G1069" s="171"/>
      <c r="H1069" s="180"/>
      <c r="I1069" s="3"/>
      <c r="J1069" s="182"/>
      <c r="K1069" s="182"/>
      <c r="L1069" s="183"/>
      <c r="M1069" s="172"/>
      <c r="N1069" s="3"/>
      <c r="O1069" s="358"/>
      <c r="P1069" s="170"/>
      <c r="Q1069" s="3"/>
      <c r="R1069" s="331"/>
      <c r="S1069" s="359"/>
      <c r="T1069" s="332"/>
      <c r="U1069" s="3"/>
      <c r="V1069" s="3"/>
      <c r="W1069" s="3"/>
      <c r="X1069" s="3"/>
      <c r="Y1069" s="3"/>
      <c r="Z1069" s="186"/>
      <c r="AA1069" s="330"/>
      <c r="AB1069" s="360"/>
      <c r="AC1069" s="194"/>
      <c r="AD1069" s="174"/>
      <c r="AE1069" s="3"/>
    </row>
    <row r="1070" spans="3:31" ht="17.25" customHeight="1">
      <c r="C1070" s="3"/>
      <c r="D1070" s="3"/>
      <c r="E1070" s="3"/>
      <c r="F1070" s="171"/>
      <c r="G1070" s="171"/>
      <c r="H1070" s="180"/>
      <c r="I1070" s="3"/>
      <c r="J1070" s="182"/>
      <c r="K1070" s="182"/>
      <c r="L1070" s="183"/>
      <c r="M1070" s="172"/>
      <c r="N1070" s="3"/>
      <c r="O1070" s="358"/>
      <c r="P1070" s="170"/>
      <c r="Q1070" s="3"/>
      <c r="R1070" s="331"/>
      <c r="S1070" s="359"/>
      <c r="T1070" s="332"/>
      <c r="U1070" s="3"/>
      <c r="V1070" s="3"/>
      <c r="W1070" s="3"/>
      <c r="X1070" s="3"/>
      <c r="Y1070" s="3"/>
      <c r="Z1070" s="186"/>
      <c r="AA1070" s="330"/>
      <c r="AB1070" s="360"/>
      <c r="AC1070" s="194"/>
      <c r="AD1070" s="174"/>
      <c r="AE1070" s="3"/>
    </row>
    <row r="1071" spans="3:31" ht="17.25" customHeight="1">
      <c r="C1071" s="3"/>
      <c r="D1071" s="3"/>
      <c r="E1071" s="3"/>
      <c r="F1071" s="171"/>
      <c r="G1071" s="171"/>
      <c r="H1071" s="180"/>
      <c r="I1071" s="3"/>
      <c r="J1071" s="182"/>
      <c r="K1071" s="182"/>
      <c r="L1071" s="183"/>
      <c r="M1071" s="172"/>
      <c r="N1071" s="3"/>
      <c r="O1071" s="358"/>
      <c r="P1071" s="170"/>
      <c r="Q1071" s="3"/>
      <c r="R1071" s="331"/>
      <c r="S1071" s="359"/>
      <c r="T1071" s="332"/>
      <c r="U1071" s="3"/>
      <c r="V1071" s="3"/>
      <c r="W1071" s="3"/>
      <c r="X1071" s="3"/>
      <c r="Y1071" s="3"/>
      <c r="Z1071" s="186"/>
      <c r="AA1071" s="330"/>
      <c r="AB1071" s="360"/>
      <c r="AC1071" s="194"/>
      <c r="AD1071" s="174"/>
      <c r="AE1071" s="3"/>
    </row>
    <row r="1072" spans="3:31" ht="17.25" customHeight="1">
      <c r="C1072" s="3"/>
      <c r="D1072" s="3"/>
      <c r="E1072" s="3"/>
      <c r="F1072" s="171"/>
      <c r="G1072" s="171"/>
      <c r="H1072" s="180"/>
      <c r="I1072" s="3"/>
      <c r="J1072" s="182"/>
      <c r="K1072" s="182"/>
      <c r="L1072" s="183"/>
      <c r="M1072" s="172"/>
      <c r="N1072" s="3"/>
      <c r="O1072" s="358"/>
      <c r="P1072" s="170"/>
      <c r="Q1072" s="3"/>
      <c r="R1072" s="331"/>
      <c r="S1072" s="359"/>
      <c r="T1072" s="332"/>
      <c r="U1072" s="3"/>
      <c r="V1072" s="3"/>
      <c r="W1072" s="3"/>
      <c r="X1072" s="3"/>
      <c r="Y1072" s="3"/>
      <c r="Z1072" s="186"/>
      <c r="AA1072" s="330"/>
      <c r="AB1072" s="360"/>
      <c r="AC1072" s="194"/>
      <c r="AD1072" s="174"/>
      <c r="AE1072" s="3"/>
    </row>
    <row r="1073" spans="3:31" ht="17.25" customHeight="1">
      <c r="C1073" s="3"/>
      <c r="D1073" s="3"/>
      <c r="E1073" s="3"/>
      <c r="F1073" s="171"/>
      <c r="G1073" s="171"/>
      <c r="H1073" s="180"/>
      <c r="I1073" s="3"/>
      <c r="J1073" s="182"/>
      <c r="K1073" s="182"/>
      <c r="L1073" s="183"/>
      <c r="M1073" s="172"/>
      <c r="N1073" s="3"/>
      <c r="O1073" s="358"/>
      <c r="P1073" s="170"/>
      <c r="Q1073" s="3"/>
      <c r="R1073" s="331"/>
      <c r="S1073" s="359"/>
      <c r="T1073" s="332"/>
      <c r="U1073" s="3"/>
      <c r="V1073" s="3"/>
      <c r="W1073" s="3"/>
      <c r="X1073" s="3"/>
      <c r="Y1073" s="3"/>
      <c r="Z1073" s="186"/>
      <c r="AA1073" s="330"/>
      <c r="AB1073" s="360"/>
      <c r="AC1073" s="194"/>
      <c r="AD1073" s="174"/>
      <c r="AE1073" s="3"/>
    </row>
    <row r="1074" spans="3:31" ht="17.25" customHeight="1">
      <c r="C1074" s="3"/>
      <c r="D1074" s="3"/>
      <c r="E1074" s="3"/>
      <c r="F1074" s="171"/>
      <c r="G1074" s="171"/>
      <c r="H1074" s="180"/>
      <c r="I1074" s="3"/>
      <c r="J1074" s="182"/>
      <c r="K1074" s="182"/>
      <c r="L1074" s="183"/>
      <c r="M1074" s="172"/>
      <c r="N1074" s="3"/>
      <c r="O1074" s="358"/>
      <c r="P1074" s="170"/>
      <c r="Q1074" s="3"/>
      <c r="R1074" s="331"/>
      <c r="S1074" s="359"/>
      <c r="T1074" s="332"/>
      <c r="U1074" s="3"/>
      <c r="V1074" s="3"/>
      <c r="W1074" s="3"/>
      <c r="X1074" s="3"/>
      <c r="Y1074" s="3"/>
      <c r="Z1074" s="186"/>
      <c r="AA1074" s="330"/>
      <c r="AB1074" s="360"/>
      <c r="AC1074" s="194"/>
      <c r="AD1074" s="174"/>
      <c r="AE1074" s="3"/>
    </row>
    <row r="1075" spans="3:31" ht="17.25" customHeight="1">
      <c r="C1075" s="3"/>
      <c r="D1075" s="3"/>
      <c r="E1075" s="3"/>
      <c r="F1075" s="171"/>
      <c r="G1075" s="171"/>
      <c r="H1075" s="180"/>
      <c r="I1075" s="3"/>
      <c r="J1075" s="182"/>
      <c r="K1075" s="182"/>
      <c r="L1075" s="183"/>
      <c r="M1075" s="172"/>
      <c r="N1075" s="3"/>
      <c r="O1075" s="358"/>
      <c r="P1075" s="170"/>
      <c r="Q1075" s="3"/>
      <c r="R1075" s="331"/>
      <c r="S1075" s="359"/>
      <c r="T1075" s="332"/>
      <c r="U1075" s="3"/>
      <c r="V1075" s="3"/>
      <c r="W1075" s="3"/>
      <c r="X1075" s="3"/>
      <c r="Y1075" s="3"/>
      <c r="Z1075" s="186"/>
      <c r="AA1075" s="330"/>
      <c r="AB1075" s="360"/>
      <c r="AC1075" s="194"/>
      <c r="AD1075" s="174"/>
      <c r="AE1075" s="3"/>
    </row>
    <row r="1076" spans="3:31" ht="17.25" customHeight="1">
      <c r="C1076" s="3"/>
      <c r="D1076" s="3"/>
      <c r="E1076" s="3"/>
      <c r="F1076" s="171"/>
      <c r="G1076" s="171"/>
      <c r="H1076" s="180"/>
      <c r="I1076" s="3"/>
      <c r="J1076" s="182"/>
      <c r="K1076" s="182"/>
      <c r="L1076" s="183"/>
      <c r="M1076" s="172"/>
      <c r="N1076" s="3"/>
      <c r="O1076" s="358"/>
      <c r="P1076" s="170"/>
      <c r="Q1076" s="3"/>
      <c r="R1076" s="331"/>
      <c r="S1076" s="359"/>
      <c r="T1076" s="332"/>
      <c r="U1076" s="3"/>
      <c r="V1076" s="3"/>
      <c r="W1076" s="3"/>
      <c r="X1076" s="3"/>
      <c r="Y1076" s="3"/>
      <c r="Z1076" s="186"/>
      <c r="AA1076" s="330"/>
      <c r="AB1076" s="360"/>
      <c r="AC1076" s="194"/>
      <c r="AD1076" s="174"/>
      <c r="AE1076" s="3"/>
    </row>
    <row r="1077" spans="3:31" ht="17.25" customHeight="1">
      <c r="C1077" s="3"/>
      <c r="D1077" s="3"/>
      <c r="E1077" s="3"/>
      <c r="F1077" s="171"/>
      <c r="G1077" s="171"/>
      <c r="H1077" s="180"/>
      <c r="I1077" s="3"/>
      <c r="J1077" s="182"/>
      <c r="K1077" s="182"/>
      <c r="L1077" s="183"/>
      <c r="M1077" s="172"/>
      <c r="N1077" s="3"/>
      <c r="O1077" s="358"/>
      <c r="P1077" s="170"/>
      <c r="Q1077" s="3"/>
      <c r="R1077" s="331"/>
      <c r="S1077" s="359"/>
      <c r="T1077" s="332"/>
      <c r="U1077" s="3"/>
      <c r="V1077" s="3"/>
      <c r="W1077" s="3"/>
      <c r="X1077" s="3"/>
      <c r="Y1077" s="3"/>
      <c r="Z1077" s="186"/>
      <c r="AA1077" s="330"/>
      <c r="AB1077" s="360"/>
      <c r="AC1077" s="194"/>
      <c r="AD1077" s="174"/>
      <c r="AE1077" s="3"/>
    </row>
    <row r="1078" spans="3:31" ht="17.25" customHeight="1">
      <c r="C1078" s="3"/>
      <c r="D1078" s="3"/>
      <c r="E1078" s="3"/>
      <c r="F1078" s="171"/>
      <c r="G1078" s="171"/>
      <c r="H1078" s="180"/>
      <c r="I1078" s="3"/>
      <c r="J1078" s="182"/>
      <c r="K1078" s="182"/>
      <c r="L1078" s="183"/>
      <c r="M1078" s="172"/>
      <c r="N1078" s="3"/>
      <c r="O1078" s="358"/>
      <c r="P1078" s="170"/>
      <c r="Q1078" s="3"/>
      <c r="R1078" s="331"/>
      <c r="S1078" s="359"/>
      <c r="T1078" s="332"/>
      <c r="U1078" s="3"/>
      <c r="V1078" s="3"/>
      <c r="W1078" s="3"/>
      <c r="X1078" s="3"/>
      <c r="Y1078" s="3"/>
      <c r="Z1078" s="186"/>
      <c r="AA1078" s="330"/>
      <c r="AB1078" s="360"/>
      <c r="AC1078" s="194"/>
      <c r="AD1078" s="174"/>
      <c r="AE1078" s="3"/>
    </row>
    <row r="1079" spans="3:31" ht="17.25" customHeight="1">
      <c r="C1079" s="3"/>
      <c r="D1079" s="3"/>
      <c r="E1079" s="3"/>
      <c r="F1079" s="171"/>
      <c r="G1079" s="171"/>
      <c r="H1079" s="180"/>
      <c r="I1079" s="3"/>
      <c r="J1079" s="182"/>
      <c r="K1079" s="182"/>
      <c r="L1079" s="183"/>
      <c r="M1079" s="172"/>
      <c r="N1079" s="3"/>
      <c r="O1079" s="358"/>
      <c r="P1079" s="170"/>
      <c r="Q1079" s="3"/>
      <c r="R1079" s="331"/>
      <c r="S1079" s="359"/>
      <c r="T1079" s="332"/>
      <c r="U1079" s="3"/>
      <c r="V1079" s="3"/>
      <c r="W1079" s="3"/>
      <c r="X1079" s="3"/>
      <c r="Y1079" s="3"/>
      <c r="Z1079" s="186"/>
      <c r="AA1079" s="330"/>
      <c r="AB1079" s="360"/>
      <c r="AC1079" s="194"/>
      <c r="AD1079" s="174"/>
      <c r="AE1079" s="3"/>
    </row>
    <row r="1080" spans="3:31" ht="17.25" customHeight="1">
      <c r="C1080" s="3"/>
      <c r="D1080" s="3"/>
      <c r="E1080" s="3"/>
      <c r="F1080" s="171"/>
      <c r="G1080" s="171"/>
      <c r="H1080" s="180"/>
      <c r="I1080" s="3"/>
      <c r="J1080" s="182"/>
      <c r="K1080" s="182"/>
      <c r="L1080" s="183"/>
      <c r="M1080" s="172"/>
      <c r="N1080" s="3"/>
      <c r="O1080" s="358"/>
      <c r="P1080" s="170"/>
      <c r="Q1080" s="3"/>
      <c r="R1080" s="331"/>
      <c r="S1080" s="359"/>
      <c r="T1080" s="332"/>
      <c r="U1080" s="3"/>
      <c r="V1080" s="3"/>
      <c r="W1080" s="3"/>
      <c r="X1080" s="3"/>
      <c r="Y1080" s="3"/>
      <c r="Z1080" s="186"/>
      <c r="AA1080" s="330"/>
      <c r="AB1080" s="360"/>
      <c r="AC1080" s="194"/>
      <c r="AD1080" s="174"/>
      <c r="AE1080" s="3"/>
    </row>
    <row r="1081" spans="3:31" ht="17.25" customHeight="1">
      <c r="C1081" s="3"/>
      <c r="D1081" s="3"/>
      <c r="E1081" s="3"/>
      <c r="F1081" s="171"/>
      <c r="G1081" s="171"/>
      <c r="H1081" s="180"/>
      <c r="I1081" s="3"/>
      <c r="J1081" s="182"/>
      <c r="K1081" s="182"/>
      <c r="L1081" s="183"/>
      <c r="M1081" s="172"/>
      <c r="N1081" s="3"/>
      <c r="O1081" s="358"/>
      <c r="P1081" s="170"/>
      <c r="Q1081" s="3"/>
      <c r="R1081" s="331"/>
      <c r="S1081" s="359"/>
      <c r="T1081" s="332"/>
      <c r="U1081" s="3"/>
      <c r="V1081" s="3"/>
      <c r="W1081" s="3"/>
      <c r="X1081" s="3"/>
      <c r="Y1081" s="3"/>
      <c r="Z1081" s="186"/>
      <c r="AA1081" s="330"/>
      <c r="AB1081" s="360"/>
      <c r="AC1081" s="194"/>
      <c r="AD1081" s="174"/>
      <c r="AE1081" s="3"/>
    </row>
    <row r="1082" spans="3:31" ht="17.25" customHeight="1">
      <c r="C1082" s="3"/>
      <c r="D1082" s="3"/>
      <c r="E1082" s="3"/>
      <c r="F1082" s="171"/>
      <c r="G1082" s="171"/>
      <c r="H1082" s="180"/>
      <c r="I1082" s="3"/>
      <c r="J1082" s="182"/>
      <c r="K1082" s="182"/>
      <c r="L1082" s="183"/>
      <c r="M1082" s="172"/>
      <c r="N1082" s="3"/>
      <c r="O1082" s="358"/>
      <c r="P1082" s="170"/>
      <c r="Q1082" s="3"/>
      <c r="R1082" s="331"/>
      <c r="S1082" s="359"/>
      <c r="T1082" s="332"/>
      <c r="U1082" s="3"/>
      <c r="V1082" s="3"/>
      <c r="W1082" s="3"/>
      <c r="X1082" s="3"/>
      <c r="Y1082" s="3"/>
      <c r="Z1082" s="186"/>
      <c r="AA1082" s="330"/>
      <c r="AB1082" s="360"/>
      <c r="AC1082" s="194"/>
      <c r="AD1082" s="174"/>
      <c r="AE1082" s="3"/>
    </row>
    <row r="1083" spans="3:31" ht="17.25" customHeight="1">
      <c r="C1083" s="3"/>
      <c r="D1083" s="3"/>
      <c r="E1083" s="3"/>
      <c r="F1083" s="171"/>
      <c r="G1083" s="171"/>
      <c r="H1083" s="180"/>
      <c r="I1083" s="3"/>
      <c r="J1083" s="182"/>
      <c r="K1083" s="182"/>
      <c r="L1083" s="183"/>
      <c r="M1083" s="172"/>
      <c r="N1083" s="3"/>
      <c r="O1083" s="358"/>
      <c r="P1083" s="170"/>
      <c r="Q1083" s="3"/>
      <c r="R1083" s="331"/>
      <c r="S1083" s="359"/>
      <c r="T1083" s="332"/>
      <c r="U1083" s="3"/>
      <c r="V1083" s="3"/>
      <c r="W1083" s="3"/>
      <c r="X1083" s="3"/>
      <c r="Y1083" s="3"/>
      <c r="Z1083" s="186"/>
      <c r="AA1083" s="330"/>
      <c r="AB1083" s="360"/>
      <c r="AC1083" s="194"/>
      <c r="AD1083" s="174"/>
      <c r="AE1083" s="3"/>
    </row>
    <row r="1084" spans="3:31" ht="17.25" customHeight="1">
      <c r="C1084" s="3"/>
      <c r="D1084" s="3"/>
      <c r="E1084" s="3"/>
      <c r="F1084" s="171"/>
      <c r="G1084" s="171"/>
      <c r="H1084" s="180"/>
      <c r="I1084" s="3"/>
      <c r="J1084" s="182"/>
      <c r="K1084" s="182"/>
      <c r="L1084" s="183"/>
      <c r="M1084" s="172"/>
      <c r="N1084" s="3"/>
      <c r="O1084" s="358"/>
      <c r="P1084" s="170"/>
      <c r="Q1084" s="3"/>
      <c r="R1084" s="331"/>
      <c r="S1084" s="359"/>
      <c r="T1084" s="332"/>
      <c r="U1084" s="3"/>
      <c r="V1084" s="3"/>
      <c r="W1084" s="3"/>
      <c r="X1084" s="3"/>
      <c r="Y1084" s="3"/>
      <c r="Z1084" s="186"/>
      <c r="AA1084" s="330"/>
      <c r="AB1084" s="360"/>
      <c r="AC1084" s="194"/>
      <c r="AD1084" s="174"/>
      <c r="AE1084" s="3"/>
    </row>
    <row r="1085" spans="3:31" ht="17.25" customHeight="1">
      <c r="C1085" s="3"/>
      <c r="D1085" s="3"/>
      <c r="E1085" s="3"/>
      <c r="F1085" s="171"/>
      <c r="G1085" s="171"/>
      <c r="H1085" s="180"/>
      <c r="I1085" s="3"/>
      <c r="J1085" s="182"/>
      <c r="K1085" s="182"/>
      <c r="L1085" s="183"/>
      <c r="M1085" s="172"/>
      <c r="N1085" s="3"/>
      <c r="O1085" s="358"/>
      <c r="P1085" s="170"/>
      <c r="Q1085" s="3"/>
      <c r="R1085" s="331"/>
      <c r="S1085" s="359"/>
      <c r="T1085" s="332"/>
      <c r="U1085" s="3"/>
      <c r="V1085" s="3"/>
      <c r="W1085" s="3"/>
      <c r="X1085" s="3"/>
      <c r="Y1085" s="3"/>
      <c r="Z1085" s="186"/>
      <c r="AA1085" s="330"/>
      <c r="AB1085" s="360"/>
      <c r="AC1085" s="194"/>
      <c r="AD1085" s="174"/>
      <c r="AE1085" s="3"/>
    </row>
    <row r="1086" spans="3:31" ht="17.25" customHeight="1">
      <c r="C1086" s="3"/>
      <c r="D1086" s="3"/>
      <c r="E1086" s="3"/>
      <c r="F1086" s="171"/>
      <c r="G1086" s="171"/>
      <c r="H1086" s="180"/>
      <c r="I1086" s="3"/>
      <c r="J1086" s="182"/>
      <c r="K1086" s="182"/>
      <c r="L1086" s="183"/>
      <c r="M1086" s="172"/>
      <c r="N1086" s="3"/>
      <c r="O1086" s="358"/>
      <c r="P1086" s="170"/>
      <c r="Q1086" s="3"/>
      <c r="R1086" s="331"/>
      <c r="S1086" s="359"/>
      <c r="T1086" s="332"/>
      <c r="U1086" s="3"/>
      <c r="V1086" s="3"/>
      <c r="W1086" s="3"/>
      <c r="X1086" s="3"/>
      <c r="Y1086" s="3"/>
      <c r="Z1086" s="186"/>
      <c r="AA1086" s="330"/>
      <c r="AB1086" s="360"/>
      <c r="AC1086" s="194"/>
      <c r="AD1086" s="174"/>
      <c r="AE1086" s="3"/>
    </row>
    <row r="1087" spans="3:31" ht="17.25" customHeight="1">
      <c r="C1087" s="3"/>
      <c r="D1087" s="3"/>
      <c r="E1087" s="3"/>
      <c r="F1087" s="171"/>
      <c r="G1087" s="171"/>
      <c r="H1087" s="180"/>
      <c r="I1087" s="3"/>
      <c r="J1087" s="182"/>
      <c r="K1087" s="182"/>
      <c r="L1087" s="183"/>
      <c r="M1087" s="172"/>
      <c r="N1087" s="3"/>
      <c r="O1087" s="358"/>
      <c r="P1087" s="170"/>
      <c r="Q1087" s="3"/>
      <c r="R1087" s="331"/>
      <c r="S1087" s="359"/>
      <c r="T1087" s="332"/>
      <c r="U1087" s="3"/>
      <c r="V1087" s="3"/>
      <c r="W1087" s="3"/>
      <c r="X1087" s="3"/>
      <c r="Y1087" s="3"/>
      <c r="Z1087" s="186"/>
      <c r="AA1087" s="330"/>
      <c r="AB1087" s="360"/>
      <c r="AC1087" s="194"/>
      <c r="AD1087" s="174"/>
      <c r="AE1087" s="3"/>
    </row>
    <row r="1088" spans="3:31" ht="17.25" customHeight="1">
      <c r="C1088" s="3"/>
      <c r="D1088" s="3"/>
      <c r="E1088" s="3"/>
      <c r="F1088" s="171"/>
      <c r="G1088" s="171"/>
      <c r="H1088" s="180"/>
      <c r="I1088" s="3"/>
      <c r="J1088" s="182"/>
      <c r="K1088" s="182"/>
      <c r="L1088" s="183"/>
      <c r="M1088" s="172"/>
      <c r="N1088" s="3"/>
      <c r="O1088" s="358"/>
      <c r="P1088" s="170"/>
      <c r="Q1088" s="3"/>
      <c r="R1088" s="331"/>
      <c r="S1088" s="359"/>
      <c r="T1088" s="332"/>
      <c r="U1088" s="3"/>
      <c r="V1088" s="3"/>
      <c r="W1088" s="3"/>
      <c r="X1088" s="3"/>
      <c r="Y1088" s="3"/>
      <c r="Z1088" s="186"/>
      <c r="AA1088" s="330"/>
      <c r="AB1088" s="360"/>
      <c r="AC1088" s="194"/>
      <c r="AD1088" s="174"/>
      <c r="AE1088" s="3"/>
    </row>
    <row r="1089" spans="3:31" ht="17.25" customHeight="1">
      <c r="C1089" s="3"/>
      <c r="D1089" s="3"/>
      <c r="E1089" s="3"/>
      <c r="F1089" s="171"/>
      <c r="G1089" s="171"/>
      <c r="H1089" s="180"/>
      <c r="I1089" s="3"/>
      <c r="J1089" s="182"/>
      <c r="K1089" s="182"/>
      <c r="L1089" s="183"/>
      <c r="M1089" s="172"/>
      <c r="N1089" s="3"/>
      <c r="O1089" s="358"/>
      <c r="P1089" s="170"/>
      <c r="Q1089" s="3"/>
      <c r="R1089" s="331"/>
      <c r="S1089" s="359"/>
      <c r="T1089" s="332"/>
      <c r="U1089" s="3"/>
      <c r="V1089" s="3"/>
      <c r="W1089" s="3"/>
      <c r="X1089" s="3"/>
      <c r="Y1089" s="3"/>
      <c r="Z1089" s="186"/>
      <c r="AA1089" s="330"/>
      <c r="AB1089" s="360"/>
      <c r="AC1089" s="194"/>
      <c r="AD1089" s="174"/>
      <c r="AE1089" s="3"/>
    </row>
    <row r="1090" spans="3:31" ht="17.25" customHeight="1">
      <c r="C1090" s="3"/>
      <c r="D1090" s="3"/>
      <c r="E1090" s="3"/>
      <c r="F1090" s="171"/>
      <c r="G1090" s="171"/>
      <c r="H1090" s="180"/>
      <c r="I1090" s="3"/>
      <c r="J1090" s="182"/>
      <c r="K1090" s="182"/>
      <c r="L1090" s="183"/>
      <c r="M1090" s="172"/>
      <c r="N1090" s="3"/>
      <c r="O1090" s="358"/>
      <c r="P1090" s="170"/>
      <c r="Q1090" s="3"/>
      <c r="R1090" s="331"/>
      <c r="S1090" s="359"/>
      <c r="T1090" s="332"/>
      <c r="U1090" s="3"/>
      <c r="V1090" s="3"/>
      <c r="W1090" s="3"/>
      <c r="X1090" s="3"/>
      <c r="Y1090" s="3"/>
      <c r="Z1090" s="186"/>
      <c r="AA1090" s="330"/>
      <c r="AB1090" s="360"/>
      <c r="AC1090" s="194"/>
      <c r="AD1090" s="174"/>
      <c r="AE1090" s="3"/>
    </row>
    <row r="1091" spans="3:31" ht="17.25" customHeight="1">
      <c r="C1091" s="3"/>
      <c r="D1091" s="3"/>
      <c r="E1091" s="3"/>
      <c r="F1091" s="171"/>
      <c r="G1091" s="171"/>
      <c r="H1091" s="180"/>
      <c r="I1091" s="3"/>
      <c r="J1091" s="182"/>
      <c r="K1091" s="182"/>
      <c r="L1091" s="183"/>
      <c r="M1091" s="172"/>
      <c r="N1091" s="3"/>
      <c r="O1091" s="358"/>
      <c r="P1091" s="170"/>
      <c r="Q1091" s="3"/>
      <c r="R1091" s="331"/>
      <c r="S1091" s="359"/>
      <c r="T1091" s="332"/>
      <c r="U1091" s="3"/>
      <c r="V1091" s="3"/>
      <c r="W1091" s="3"/>
      <c r="X1091" s="3"/>
      <c r="Y1091" s="3"/>
      <c r="Z1091" s="186"/>
      <c r="AA1091" s="330"/>
      <c r="AB1091" s="360"/>
      <c r="AC1091" s="194"/>
      <c r="AD1091" s="174"/>
      <c r="AE1091" s="3"/>
    </row>
    <row r="1092" spans="3:31" ht="17.25" customHeight="1">
      <c r="C1092" s="3"/>
      <c r="D1092" s="3"/>
      <c r="E1092" s="3"/>
      <c r="F1092" s="171"/>
      <c r="G1092" s="171"/>
      <c r="H1092" s="180"/>
      <c r="I1092" s="3"/>
      <c r="J1092" s="182"/>
      <c r="K1092" s="182"/>
      <c r="L1092" s="183"/>
      <c r="M1092" s="172"/>
      <c r="N1092" s="3"/>
      <c r="O1092" s="358"/>
      <c r="P1092" s="170"/>
      <c r="Q1092" s="3"/>
      <c r="R1092" s="331"/>
      <c r="S1092" s="359"/>
      <c r="T1092" s="332"/>
      <c r="U1092" s="3"/>
      <c r="V1092" s="3"/>
      <c r="W1092" s="3"/>
      <c r="X1092" s="3"/>
      <c r="Y1092" s="3"/>
      <c r="Z1092" s="186"/>
      <c r="AA1092" s="330"/>
      <c r="AB1092" s="360"/>
      <c r="AC1092" s="194"/>
      <c r="AD1092" s="174"/>
      <c r="AE1092" s="3"/>
    </row>
    <row r="1093" spans="3:31" ht="17.25" customHeight="1">
      <c r="C1093" s="3"/>
      <c r="D1093" s="3"/>
      <c r="E1093" s="3"/>
      <c r="F1093" s="171"/>
      <c r="G1093" s="171"/>
      <c r="H1093" s="180"/>
      <c r="I1093" s="3"/>
      <c r="J1093" s="182"/>
      <c r="K1093" s="182"/>
      <c r="L1093" s="183"/>
      <c r="M1093" s="172"/>
      <c r="N1093" s="3"/>
      <c r="O1093" s="358"/>
      <c r="P1093" s="170"/>
      <c r="Q1093" s="3"/>
      <c r="R1093" s="331"/>
      <c r="S1093" s="359"/>
      <c r="T1093" s="332"/>
      <c r="U1093" s="3"/>
      <c r="V1093" s="3"/>
      <c r="W1093" s="3"/>
      <c r="X1093" s="3"/>
      <c r="Y1093" s="3"/>
      <c r="Z1093" s="186"/>
      <c r="AA1093" s="330"/>
      <c r="AB1093" s="360"/>
      <c r="AC1093" s="194"/>
      <c r="AD1093" s="174"/>
      <c r="AE1093" s="3"/>
    </row>
    <row r="1094" spans="3:31" ht="17.25" customHeight="1">
      <c r="C1094" s="3"/>
      <c r="D1094" s="3"/>
      <c r="E1094" s="3"/>
      <c r="F1094" s="171"/>
      <c r="G1094" s="171"/>
      <c r="H1094" s="180"/>
      <c r="I1094" s="3"/>
      <c r="J1094" s="182"/>
      <c r="K1094" s="182"/>
      <c r="L1094" s="183"/>
      <c r="M1094" s="172"/>
      <c r="N1094" s="3"/>
      <c r="O1094" s="358"/>
      <c r="P1094" s="170"/>
      <c r="Q1094" s="3"/>
      <c r="R1094" s="331"/>
      <c r="S1094" s="359"/>
      <c r="T1094" s="332"/>
      <c r="U1094" s="3"/>
      <c r="V1094" s="3"/>
      <c r="W1094" s="3"/>
      <c r="X1094" s="3"/>
      <c r="Y1094" s="3"/>
      <c r="Z1094" s="186"/>
      <c r="AA1094" s="330"/>
      <c r="AB1094" s="360"/>
      <c r="AC1094" s="194"/>
      <c r="AD1094" s="174"/>
      <c r="AE1094" s="3"/>
    </row>
    <row r="1095" spans="3:31" ht="17.25" customHeight="1">
      <c r="C1095" s="3"/>
      <c r="D1095" s="3"/>
      <c r="E1095" s="3"/>
      <c r="F1095" s="171"/>
      <c r="G1095" s="171"/>
      <c r="H1095" s="180"/>
      <c r="I1095" s="3"/>
      <c r="J1095" s="182"/>
      <c r="K1095" s="182"/>
      <c r="L1095" s="183"/>
      <c r="M1095" s="172"/>
      <c r="N1095" s="3"/>
      <c r="O1095" s="358"/>
      <c r="P1095" s="170"/>
      <c r="Q1095" s="3"/>
      <c r="R1095" s="331"/>
      <c r="S1095" s="359"/>
      <c r="T1095" s="332"/>
      <c r="U1095" s="3"/>
      <c r="V1095" s="3"/>
      <c r="W1095" s="3"/>
      <c r="X1095" s="3"/>
      <c r="Y1095" s="3"/>
      <c r="Z1095" s="186"/>
      <c r="AA1095" s="330"/>
      <c r="AB1095" s="360"/>
      <c r="AC1095" s="194"/>
      <c r="AD1095" s="174"/>
      <c r="AE1095" s="3"/>
    </row>
    <row r="1096" spans="3:31" ht="17.25" customHeight="1">
      <c r="C1096" s="3"/>
      <c r="D1096" s="3"/>
      <c r="E1096" s="3"/>
      <c r="F1096" s="171"/>
      <c r="G1096" s="171"/>
      <c r="H1096" s="180"/>
      <c r="I1096" s="3"/>
      <c r="J1096" s="182"/>
      <c r="K1096" s="182"/>
      <c r="L1096" s="183"/>
      <c r="M1096" s="172"/>
      <c r="N1096" s="3"/>
      <c r="O1096" s="358"/>
      <c r="P1096" s="170"/>
      <c r="Q1096" s="3"/>
      <c r="R1096" s="331"/>
      <c r="S1096" s="359"/>
      <c r="T1096" s="332"/>
      <c r="U1096" s="3"/>
      <c r="V1096" s="3"/>
      <c r="W1096" s="3"/>
      <c r="X1096" s="3"/>
      <c r="Y1096" s="3"/>
      <c r="Z1096" s="186"/>
      <c r="AA1096" s="330"/>
      <c r="AB1096" s="360"/>
      <c r="AC1096" s="194"/>
      <c r="AD1096" s="174"/>
      <c r="AE1096" s="3"/>
    </row>
    <row r="1097" spans="3:31" ht="17.25" customHeight="1">
      <c r="C1097" s="3"/>
      <c r="D1097" s="3"/>
      <c r="E1097" s="3"/>
      <c r="F1097" s="171"/>
      <c r="G1097" s="171"/>
      <c r="H1097" s="180"/>
      <c r="I1097" s="3"/>
      <c r="J1097" s="182"/>
      <c r="K1097" s="182"/>
      <c r="L1097" s="183"/>
      <c r="M1097" s="172"/>
      <c r="N1097" s="3"/>
      <c r="O1097" s="358"/>
      <c r="P1097" s="170"/>
      <c r="Q1097" s="3"/>
      <c r="R1097" s="331"/>
      <c r="S1097" s="359"/>
      <c r="T1097" s="332"/>
      <c r="U1097" s="3"/>
      <c r="V1097" s="3"/>
      <c r="W1097" s="3"/>
      <c r="X1097" s="3"/>
      <c r="Y1097" s="3"/>
      <c r="Z1097" s="186"/>
      <c r="AA1097" s="330"/>
      <c r="AB1097" s="360"/>
      <c r="AC1097" s="194"/>
      <c r="AD1097" s="174"/>
      <c r="AE1097" s="3"/>
    </row>
    <row r="1098" spans="3:31" ht="17.25" customHeight="1">
      <c r="C1098" s="3"/>
      <c r="D1098" s="3"/>
      <c r="E1098" s="3"/>
      <c r="F1098" s="171"/>
      <c r="G1098" s="171"/>
      <c r="H1098" s="180"/>
      <c r="I1098" s="3"/>
      <c r="J1098" s="182"/>
      <c r="K1098" s="182"/>
      <c r="L1098" s="183"/>
      <c r="M1098" s="172"/>
      <c r="N1098" s="3"/>
      <c r="O1098" s="358"/>
      <c r="P1098" s="170"/>
      <c r="Q1098" s="3"/>
      <c r="R1098" s="331"/>
      <c r="S1098" s="359"/>
      <c r="T1098" s="332"/>
      <c r="U1098" s="3"/>
      <c r="V1098" s="3"/>
      <c r="W1098" s="3"/>
      <c r="X1098" s="3"/>
      <c r="Y1098" s="3"/>
      <c r="Z1098" s="186"/>
      <c r="AA1098" s="330"/>
      <c r="AB1098" s="360"/>
      <c r="AC1098" s="194"/>
      <c r="AD1098" s="174"/>
      <c r="AE1098" s="3"/>
    </row>
    <row r="1099" spans="3:31" ht="17.25" customHeight="1">
      <c r="C1099" s="3"/>
      <c r="D1099" s="3"/>
      <c r="E1099" s="3"/>
      <c r="F1099" s="171"/>
      <c r="G1099" s="171"/>
      <c r="H1099" s="180"/>
      <c r="I1099" s="3"/>
      <c r="J1099" s="182"/>
      <c r="K1099" s="182"/>
      <c r="L1099" s="183"/>
      <c r="M1099" s="172"/>
      <c r="N1099" s="3"/>
      <c r="O1099" s="358"/>
      <c r="P1099" s="170"/>
      <c r="Q1099" s="3"/>
      <c r="R1099" s="331"/>
      <c r="S1099" s="359"/>
      <c r="T1099" s="332"/>
      <c r="U1099" s="3"/>
      <c r="V1099" s="3"/>
      <c r="W1099" s="3"/>
      <c r="X1099" s="3"/>
      <c r="Y1099" s="3"/>
      <c r="Z1099" s="186"/>
      <c r="AA1099" s="330"/>
      <c r="AB1099" s="360"/>
      <c r="AC1099" s="194"/>
      <c r="AD1099" s="174"/>
      <c r="AE1099" s="3"/>
    </row>
    <row r="1100" spans="3:31" ht="17.25" customHeight="1">
      <c r="C1100" s="3"/>
      <c r="D1100" s="3"/>
      <c r="E1100" s="3"/>
      <c r="F1100" s="171"/>
      <c r="G1100" s="171"/>
      <c r="H1100" s="180"/>
      <c r="I1100" s="3"/>
      <c r="J1100" s="182"/>
      <c r="K1100" s="182"/>
      <c r="L1100" s="183"/>
      <c r="M1100" s="172"/>
      <c r="N1100" s="3"/>
      <c r="O1100" s="358"/>
      <c r="P1100" s="170"/>
      <c r="Q1100" s="3"/>
      <c r="R1100" s="331"/>
      <c r="S1100" s="359"/>
      <c r="T1100" s="332"/>
      <c r="U1100" s="3"/>
      <c r="V1100" s="3"/>
      <c r="W1100" s="3"/>
      <c r="X1100" s="3"/>
      <c r="Y1100" s="3"/>
      <c r="Z1100" s="186"/>
      <c r="AA1100" s="330"/>
      <c r="AB1100" s="360"/>
      <c r="AC1100" s="194"/>
      <c r="AD1100" s="174"/>
      <c r="AE1100" s="3"/>
    </row>
    <row r="1101" spans="3:31" ht="17.25" customHeight="1">
      <c r="C1101" s="3"/>
      <c r="D1101" s="3"/>
      <c r="E1101" s="3"/>
      <c r="F1101" s="171"/>
      <c r="G1101" s="171"/>
      <c r="H1101" s="180"/>
      <c r="I1101" s="3"/>
      <c r="J1101" s="182"/>
      <c r="K1101" s="182"/>
      <c r="L1101" s="183"/>
      <c r="M1101" s="172"/>
      <c r="N1101" s="3"/>
      <c r="O1101" s="358"/>
      <c r="P1101" s="170"/>
      <c r="Q1101" s="3"/>
      <c r="R1101" s="331"/>
      <c r="S1101" s="359"/>
      <c r="T1101" s="332"/>
      <c r="U1101" s="3"/>
      <c r="V1101" s="3"/>
      <c r="W1101" s="3"/>
      <c r="X1101" s="3"/>
      <c r="Y1101" s="3"/>
      <c r="Z1101" s="186"/>
      <c r="AA1101" s="330"/>
      <c r="AB1101" s="360"/>
      <c r="AC1101" s="194"/>
      <c r="AD1101" s="174"/>
      <c r="AE1101" s="3"/>
    </row>
    <row r="1102" spans="3:31" ht="17.25" customHeight="1">
      <c r="C1102" s="3"/>
      <c r="D1102" s="3"/>
      <c r="E1102" s="3"/>
      <c r="F1102" s="171"/>
      <c r="G1102" s="171"/>
      <c r="H1102" s="180"/>
      <c r="I1102" s="3"/>
      <c r="J1102" s="182"/>
      <c r="K1102" s="182"/>
      <c r="L1102" s="183"/>
      <c r="M1102" s="172"/>
      <c r="N1102" s="3"/>
      <c r="O1102" s="358"/>
      <c r="P1102" s="170"/>
      <c r="Q1102" s="3"/>
      <c r="R1102" s="331"/>
      <c r="S1102" s="359"/>
      <c r="T1102" s="332"/>
      <c r="U1102" s="3"/>
      <c r="V1102" s="3"/>
      <c r="W1102" s="3"/>
      <c r="X1102" s="3"/>
      <c r="Y1102" s="3"/>
      <c r="Z1102" s="186"/>
      <c r="AA1102" s="330"/>
      <c r="AB1102" s="360"/>
      <c r="AC1102" s="194"/>
      <c r="AD1102" s="174"/>
      <c r="AE1102" s="3"/>
    </row>
    <row r="1103" spans="3:31" ht="17.25" customHeight="1">
      <c r="C1103" s="3"/>
      <c r="D1103" s="3"/>
      <c r="E1103" s="3"/>
      <c r="F1103" s="171"/>
      <c r="G1103" s="171"/>
      <c r="H1103" s="180"/>
      <c r="I1103" s="3"/>
      <c r="J1103" s="182"/>
      <c r="K1103" s="182"/>
      <c r="L1103" s="183"/>
      <c r="M1103" s="172"/>
      <c r="N1103" s="3"/>
      <c r="O1103" s="358"/>
      <c r="P1103" s="170"/>
      <c r="Q1103" s="3"/>
      <c r="R1103" s="331"/>
      <c r="S1103" s="359"/>
      <c r="T1103" s="332"/>
      <c r="U1103" s="3"/>
      <c r="V1103" s="3"/>
      <c r="W1103" s="3"/>
      <c r="X1103" s="3"/>
      <c r="Y1103" s="3"/>
      <c r="Z1103" s="186"/>
      <c r="AA1103" s="330"/>
      <c r="AB1103" s="360"/>
      <c r="AC1103" s="194"/>
      <c r="AD1103" s="174"/>
      <c r="AE1103" s="3"/>
    </row>
    <row r="1104" spans="3:31" ht="17.25" customHeight="1">
      <c r="C1104" s="3"/>
      <c r="D1104" s="3"/>
      <c r="E1104" s="3"/>
      <c r="F1104" s="171"/>
      <c r="G1104" s="171"/>
      <c r="H1104" s="180"/>
      <c r="I1104" s="3"/>
      <c r="J1104" s="182"/>
      <c r="K1104" s="182"/>
      <c r="L1104" s="183"/>
      <c r="M1104" s="172"/>
      <c r="N1104" s="3"/>
      <c r="O1104" s="358"/>
      <c r="P1104" s="170"/>
      <c r="Q1104" s="3"/>
      <c r="R1104" s="331"/>
      <c r="S1104" s="359"/>
      <c r="T1104" s="332"/>
      <c r="U1104" s="3"/>
      <c r="V1104" s="3"/>
      <c r="W1104" s="3"/>
      <c r="X1104" s="3"/>
      <c r="Y1104" s="3"/>
      <c r="Z1104" s="186"/>
      <c r="AA1104" s="330"/>
      <c r="AB1104" s="360"/>
      <c r="AC1104" s="194"/>
      <c r="AD1104" s="174"/>
      <c r="AE1104" s="3"/>
    </row>
    <row r="1105" spans="3:31" ht="17.25" customHeight="1">
      <c r="C1105" s="3"/>
      <c r="D1105" s="3"/>
      <c r="E1105" s="3"/>
      <c r="F1105" s="171"/>
      <c r="G1105" s="171"/>
      <c r="H1105" s="180"/>
      <c r="I1105" s="3"/>
      <c r="J1105" s="182"/>
      <c r="K1105" s="182"/>
      <c r="L1105" s="183"/>
      <c r="M1105" s="172"/>
      <c r="N1105" s="3"/>
      <c r="O1105" s="358"/>
      <c r="P1105" s="170"/>
      <c r="Q1105" s="3"/>
      <c r="R1105" s="331"/>
      <c r="S1105" s="359"/>
      <c r="T1105" s="332"/>
      <c r="U1105" s="3"/>
      <c r="V1105" s="3"/>
      <c r="W1105" s="3"/>
      <c r="X1105" s="3"/>
      <c r="Y1105" s="3"/>
      <c r="Z1105" s="186"/>
      <c r="AA1105" s="330"/>
      <c r="AB1105" s="360"/>
      <c r="AC1105" s="194"/>
      <c r="AD1105" s="174"/>
      <c r="AE1105" s="3"/>
    </row>
    <row r="1106" spans="3:31" ht="17.25" customHeight="1">
      <c r="C1106" s="3"/>
      <c r="D1106" s="3"/>
      <c r="E1106" s="3"/>
      <c r="F1106" s="171"/>
      <c r="G1106" s="171"/>
      <c r="H1106" s="180"/>
      <c r="I1106" s="3"/>
      <c r="J1106" s="182"/>
      <c r="K1106" s="182"/>
      <c r="L1106" s="183"/>
      <c r="M1106" s="172"/>
      <c r="N1106" s="3"/>
      <c r="O1106" s="358"/>
      <c r="P1106" s="170"/>
      <c r="Q1106" s="3"/>
      <c r="R1106" s="331"/>
      <c r="S1106" s="359"/>
      <c r="T1106" s="332"/>
      <c r="U1106" s="3"/>
      <c r="V1106" s="3"/>
      <c r="W1106" s="3"/>
      <c r="X1106" s="3"/>
      <c r="Y1106" s="3"/>
      <c r="Z1106" s="186"/>
      <c r="AA1106" s="330"/>
      <c r="AB1106" s="360"/>
      <c r="AC1106" s="194"/>
      <c r="AD1106" s="174"/>
      <c r="AE1106" s="3"/>
    </row>
    <row r="1107" spans="3:31" ht="17.25" customHeight="1">
      <c r="C1107" s="3"/>
      <c r="D1107" s="3"/>
      <c r="E1107" s="3"/>
      <c r="F1107" s="171"/>
      <c r="G1107" s="171"/>
      <c r="H1107" s="180"/>
      <c r="I1107" s="3"/>
      <c r="J1107" s="182"/>
      <c r="K1107" s="182"/>
      <c r="L1107" s="183"/>
      <c r="M1107" s="172"/>
      <c r="N1107" s="3"/>
      <c r="O1107" s="358"/>
      <c r="P1107" s="170"/>
      <c r="Q1107" s="3"/>
      <c r="R1107" s="331"/>
      <c r="S1107" s="359"/>
      <c r="T1107" s="332"/>
      <c r="U1107" s="3"/>
      <c r="V1107" s="3"/>
      <c r="W1107" s="3"/>
      <c r="X1107" s="3"/>
      <c r="Y1107" s="3"/>
      <c r="Z1107" s="186"/>
      <c r="AA1107" s="330"/>
      <c r="AB1107" s="360"/>
      <c r="AC1107" s="194"/>
      <c r="AD1107" s="174"/>
      <c r="AE1107" s="3"/>
    </row>
    <row r="1108" spans="3:31" ht="17.25" customHeight="1">
      <c r="C1108" s="3"/>
      <c r="D1108" s="3"/>
      <c r="E1108" s="3"/>
      <c r="F1108" s="171"/>
      <c r="G1108" s="171"/>
      <c r="H1108" s="180"/>
      <c r="I1108" s="3"/>
      <c r="J1108" s="182"/>
      <c r="K1108" s="182"/>
      <c r="L1108" s="183"/>
      <c r="M1108" s="172"/>
      <c r="N1108" s="3"/>
      <c r="O1108" s="358"/>
      <c r="P1108" s="170"/>
      <c r="Q1108" s="3"/>
      <c r="R1108" s="331"/>
      <c r="S1108" s="359"/>
      <c r="T1108" s="332"/>
      <c r="U1108" s="3"/>
      <c r="V1108" s="3"/>
      <c r="W1108" s="3"/>
      <c r="X1108" s="3"/>
      <c r="Y1108" s="3"/>
      <c r="Z1108" s="186"/>
      <c r="AA1108" s="330"/>
      <c r="AB1108" s="360"/>
      <c r="AC1108" s="194"/>
      <c r="AD1108" s="174"/>
      <c r="AE1108" s="3"/>
    </row>
    <row r="1109" spans="3:31" ht="17.25" customHeight="1">
      <c r="C1109" s="3"/>
      <c r="D1109" s="3"/>
      <c r="E1109" s="3"/>
      <c r="F1109" s="171"/>
      <c r="G1109" s="171"/>
      <c r="H1109" s="180"/>
      <c r="I1109" s="3"/>
      <c r="J1109" s="182"/>
      <c r="K1109" s="182"/>
      <c r="L1109" s="183"/>
      <c r="M1109" s="172"/>
      <c r="N1109" s="3"/>
      <c r="O1109" s="358"/>
      <c r="P1109" s="170"/>
      <c r="Q1109" s="3"/>
      <c r="R1109" s="331"/>
      <c r="S1109" s="359"/>
      <c r="T1109" s="332"/>
      <c r="U1109" s="3"/>
      <c r="V1109" s="3"/>
      <c r="W1109" s="3"/>
      <c r="X1109" s="3"/>
      <c r="Y1109" s="3"/>
      <c r="Z1109" s="186"/>
      <c r="AA1109" s="330"/>
      <c r="AB1109" s="360"/>
      <c r="AC1109" s="194"/>
      <c r="AD1109" s="174"/>
      <c r="AE1109" s="3"/>
    </row>
    <row r="1110" spans="3:31" ht="17.25" customHeight="1">
      <c r="C1110" s="3"/>
      <c r="D1110" s="3"/>
      <c r="E1110" s="3"/>
      <c r="F1110" s="171"/>
      <c r="G1110" s="171"/>
      <c r="H1110" s="180"/>
      <c r="I1110" s="3"/>
      <c r="J1110" s="182"/>
      <c r="K1110" s="182"/>
      <c r="L1110" s="183"/>
      <c r="M1110" s="172"/>
      <c r="N1110" s="3"/>
      <c r="O1110" s="358"/>
      <c r="P1110" s="170"/>
      <c r="Q1110" s="3"/>
      <c r="R1110" s="331"/>
      <c r="S1110" s="359"/>
      <c r="T1110" s="332"/>
      <c r="U1110" s="3"/>
      <c r="V1110" s="3"/>
      <c r="W1110" s="3"/>
      <c r="X1110" s="3"/>
      <c r="Y1110" s="3"/>
      <c r="Z1110" s="186"/>
      <c r="AA1110" s="330"/>
      <c r="AB1110" s="360"/>
      <c r="AC1110" s="194"/>
      <c r="AD1110" s="174"/>
      <c r="AE1110" s="3"/>
    </row>
    <row r="1111" spans="3:31" ht="17.25" customHeight="1">
      <c r="C1111" s="3"/>
      <c r="D1111" s="3"/>
      <c r="E1111" s="3"/>
      <c r="F1111" s="171"/>
      <c r="G1111" s="171"/>
      <c r="H1111" s="180"/>
      <c r="I1111" s="3"/>
      <c r="J1111" s="182"/>
      <c r="K1111" s="182"/>
      <c r="L1111" s="183"/>
      <c r="M1111" s="172"/>
      <c r="N1111" s="3"/>
      <c r="O1111" s="358"/>
      <c r="P1111" s="170"/>
      <c r="Q1111" s="3"/>
      <c r="R1111" s="331"/>
      <c r="S1111" s="359"/>
      <c r="T1111" s="332"/>
      <c r="U1111" s="3"/>
      <c r="V1111" s="3"/>
      <c r="W1111" s="3"/>
      <c r="X1111" s="3"/>
      <c r="Y1111" s="3"/>
      <c r="Z1111" s="186"/>
      <c r="AA1111" s="330"/>
      <c r="AB1111" s="360"/>
      <c r="AC1111" s="194"/>
      <c r="AD1111" s="174"/>
      <c r="AE1111" s="3"/>
    </row>
    <row r="1112" spans="3:31" ht="17.25" customHeight="1">
      <c r="C1112" s="3"/>
      <c r="D1112" s="3"/>
      <c r="E1112" s="3"/>
      <c r="F1112" s="171"/>
      <c r="G1112" s="171"/>
      <c r="H1112" s="180"/>
      <c r="I1112" s="3"/>
      <c r="J1112" s="182"/>
      <c r="K1112" s="182"/>
      <c r="L1112" s="183"/>
      <c r="M1112" s="172"/>
      <c r="N1112" s="3"/>
      <c r="O1112" s="358"/>
      <c r="P1112" s="170"/>
      <c r="Q1112" s="3"/>
      <c r="R1112" s="331"/>
      <c r="S1112" s="359"/>
      <c r="T1112" s="332"/>
      <c r="U1112" s="3"/>
      <c r="V1112" s="3"/>
      <c r="W1112" s="3"/>
      <c r="X1112" s="3"/>
      <c r="Y1112" s="3"/>
      <c r="Z1112" s="186"/>
      <c r="AA1112" s="330"/>
      <c r="AB1112" s="360"/>
      <c r="AC1112" s="194"/>
      <c r="AD1112" s="174"/>
      <c r="AE1112" s="3"/>
    </row>
    <row r="1113" spans="3:31" ht="17.25" customHeight="1">
      <c r="C1113" s="3"/>
      <c r="D1113" s="3"/>
      <c r="E1113" s="3"/>
      <c r="F1113" s="171"/>
      <c r="G1113" s="171"/>
      <c r="H1113" s="180"/>
      <c r="I1113" s="3"/>
      <c r="J1113" s="182"/>
      <c r="K1113" s="182"/>
      <c r="L1113" s="183"/>
      <c r="M1113" s="172"/>
      <c r="N1113" s="3"/>
      <c r="O1113" s="358"/>
      <c r="P1113" s="170"/>
      <c r="Q1113" s="3"/>
      <c r="R1113" s="331"/>
      <c r="S1113" s="359"/>
      <c r="T1113" s="332"/>
      <c r="U1113" s="3"/>
      <c r="V1113" s="3"/>
      <c r="W1113" s="3"/>
      <c r="X1113" s="3"/>
      <c r="Y1113" s="3"/>
      <c r="Z1113" s="186"/>
      <c r="AA1113" s="330"/>
      <c r="AB1113" s="360"/>
      <c r="AC1113" s="194"/>
      <c r="AD1113" s="174"/>
      <c r="AE1113" s="3"/>
    </row>
    <row r="1114" spans="3:31" ht="17.25" customHeight="1">
      <c r="C1114" s="3"/>
      <c r="D1114" s="3"/>
      <c r="E1114" s="3"/>
      <c r="F1114" s="171"/>
      <c r="G1114" s="171"/>
      <c r="H1114" s="180"/>
      <c r="I1114" s="3"/>
      <c r="J1114" s="182"/>
      <c r="K1114" s="182"/>
      <c r="L1114" s="183"/>
      <c r="M1114" s="172"/>
      <c r="N1114" s="3"/>
      <c r="O1114" s="358"/>
      <c r="P1114" s="170"/>
      <c r="Q1114" s="3"/>
      <c r="R1114" s="331"/>
      <c r="S1114" s="359"/>
      <c r="T1114" s="332"/>
      <c r="U1114" s="3"/>
      <c r="V1114" s="3"/>
      <c r="W1114" s="3"/>
      <c r="X1114" s="3"/>
      <c r="Y1114" s="3"/>
      <c r="Z1114" s="186"/>
      <c r="AA1114" s="330"/>
      <c r="AB1114" s="360"/>
      <c r="AC1114" s="194"/>
      <c r="AD1114" s="174"/>
      <c r="AE1114" s="3"/>
    </row>
    <row r="1115" spans="3:31" ht="17.25" customHeight="1">
      <c r="C1115" s="3"/>
      <c r="D1115" s="3"/>
      <c r="E1115" s="3"/>
      <c r="F1115" s="171"/>
      <c r="G1115" s="171"/>
      <c r="H1115" s="180"/>
      <c r="I1115" s="3"/>
      <c r="J1115" s="182"/>
      <c r="K1115" s="182"/>
      <c r="L1115" s="183"/>
      <c r="M1115" s="172"/>
      <c r="N1115" s="3"/>
      <c r="O1115" s="358"/>
      <c r="P1115" s="170"/>
      <c r="Q1115" s="3"/>
      <c r="R1115" s="331"/>
      <c r="S1115" s="359"/>
      <c r="T1115" s="332"/>
      <c r="U1115" s="3"/>
      <c r="V1115" s="3"/>
      <c r="W1115" s="3"/>
      <c r="X1115" s="3"/>
      <c r="Y1115" s="3"/>
      <c r="Z1115" s="186"/>
      <c r="AA1115" s="330"/>
      <c r="AB1115" s="360"/>
      <c r="AC1115" s="194"/>
      <c r="AD1115" s="174"/>
      <c r="AE1115" s="3"/>
    </row>
    <row r="1116" spans="3:31" ht="17.25" customHeight="1">
      <c r="C1116" s="3"/>
      <c r="D1116" s="3"/>
      <c r="E1116" s="3"/>
      <c r="F1116" s="171"/>
      <c r="G1116" s="171"/>
      <c r="H1116" s="180"/>
      <c r="I1116" s="3"/>
      <c r="J1116" s="182"/>
      <c r="K1116" s="182"/>
      <c r="L1116" s="183"/>
      <c r="M1116" s="172"/>
      <c r="N1116" s="3"/>
      <c r="O1116" s="358"/>
      <c r="P1116" s="170"/>
      <c r="Q1116" s="3"/>
      <c r="R1116" s="331"/>
      <c r="S1116" s="359"/>
      <c r="T1116" s="332"/>
      <c r="U1116" s="3"/>
      <c r="V1116" s="3"/>
      <c r="W1116" s="3"/>
      <c r="X1116" s="3"/>
      <c r="Y1116" s="3"/>
      <c r="Z1116" s="186"/>
      <c r="AA1116" s="330"/>
      <c r="AB1116" s="360"/>
      <c r="AC1116" s="194"/>
      <c r="AD1116" s="174"/>
      <c r="AE1116" s="3"/>
    </row>
    <row r="1117" spans="3:31" ht="17.25" customHeight="1">
      <c r="C1117" s="3"/>
      <c r="D1117" s="3"/>
      <c r="E1117" s="3"/>
      <c r="F1117" s="171"/>
      <c r="G1117" s="171"/>
      <c r="H1117" s="180"/>
      <c r="I1117" s="3"/>
      <c r="J1117" s="182"/>
      <c r="K1117" s="182"/>
      <c r="L1117" s="183"/>
      <c r="M1117" s="172"/>
      <c r="N1117" s="3"/>
      <c r="O1117" s="358"/>
      <c r="P1117" s="170"/>
      <c r="Q1117" s="3"/>
      <c r="R1117" s="331"/>
      <c r="S1117" s="359"/>
      <c r="T1117" s="332"/>
      <c r="U1117" s="3"/>
      <c r="V1117" s="3"/>
      <c r="W1117" s="3"/>
      <c r="X1117" s="3"/>
      <c r="Y1117" s="3"/>
      <c r="Z1117" s="186"/>
      <c r="AA1117" s="330"/>
      <c r="AB1117" s="360"/>
      <c r="AC1117" s="194"/>
      <c r="AD1117" s="174"/>
      <c r="AE1117" s="3"/>
    </row>
    <row r="1118" spans="3:31" ht="17.25" customHeight="1">
      <c r="C1118" s="3"/>
      <c r="D1118" s="3"/>
      <c r="E1118" s="3"/>
      <c r="F1118" s="171"/>
      <c r="G1118" s="171"/>
      <c r="H1118" s="180"/>
      <c r="I1118" s="3"/>
      <c r="J1118" s="182"/>
      <c r="K1118" s="182"/>
      <c r="L1118" s="183"/>
      <c r="M1118" s="172"/>
      <c r="N1118" s="3"/>
      <c r="O1118" s="358"/>
      <c r="P1118" s="170"/>
      <c r="Q1118" s="3"/>
      <c r="R1118" s="331"/>
      <c r="S1118" s="359"/>
      <c r="T1118" s="332"/>
      <c r="U1118" s="3"/>
      <c r="V1118" s="3"/>
      <c r="W1118" s="3"/>
      <c r="X1118" s="3"/>
      <c r="Y1118" s="3"/>
      <c r="Z1118" s="186"/>
      <c r="AA1118" s="330"/>
      <c r="AB1118" s="360"/>
      <c r="AC1118" s="194"/>
      <c r="AD1118" s="174"/>
      <c r="AE1118" s="3"/>
    </row>
    <row r="1119" spans="3:31" ht="17.25" customHeight="1">
      <c r="C1119" s="3"/>
      <c r="D1119" s="3"/>
      <c r="E1119" s="3"/>
      <c r="F1119" s="171"/>
      <c r="G1119" s="171"/>
      <c r="H1119" s="180"/>
      <c r="I1119" s="3"/>
      <c r="J1119" s="182"/>
      <c r="K1119" s="182"/>
      <c r="L1119" s="183"/>
      <c r="M1119" s="172"/>
      <c r="N1119" s="3"/>
      <c r="O1119" s="358"/>
      <c r="P1119" s="170"/>
      <c r="Q1119" s="3"/>
      <c r="R1119" s="331"/>
      <c r="S1119" s="359"/>
      <c r="T1119" s="332"/>
      <c r="U1119" s="3"/>
      <c r="V1119" s="3"/>
      <c r="W1119" s="3"/>
      <c r="X1119" s="3"/>
      <c r="Y1119" s="3"/>
      <c r="Z1119" s="186"/>
      <c r="AA1119" s="330"/>
      <c r="AB1119" s="360"/>
      <c r="AC1119" s="194"/>
      <c r="AD1119" s="174"/>
      <c r="AE1119" s="3"/>
    </row>
    <row r="1120" spans="3:31" ht="17.25" customHeight="1">
      <c r="C1120" s="3"/>
      <c r="D1120" s="3"/>
      <c r="E1120" s="3"/>
      <c r="F1120" s="171"/>
      <c r="G1120" s="171"/>
      <c r="H1120" s="180"/>
      <c r="I1120" s="3"/>
      <c r="J1120" s="182"/>
      <c r="K1120" s="182"/>
      <c r="L1120" s="183"/>
      <c r="M1120" s="172"/>
      <c r="N1120" s="3"/>
      <c r="O1120" s="358"/>
      <c r="P1120" s="170"/>
      <c r="Q1120" s="3"/>
      <c r="R1120" s="331"/>
      <c r="S1120" s="359"/>
      <c r="T1120" s="332"/>
      <c r="U1120" s="3"/>
      <c r="V1120" s="3"/>
      <c r="W1120" s="3"/>
      <c r="X1120" s="3"/>
      <c r="Y1120" s="3"/>
      <c r="Z1120" s="186"/>
      <c r="AA1120" s="330"/>
      <c r="AB1120" s="360"/>
      <c r="AC1120" s="194"/>
      <c r="AD1120" s="174"/>
      <c r="AE1120" s="3"/>
    </row>
    <row r="1121" spans="3:31" ht="17.25" customHeight="1">
      <c r="C1121" s="3"/>
      <c r="D1121" s="3"/>
      <c r="E1121" s="3"/>
      <c r="F1121" s="171"/>
      <c r="G1121" s="171"/>
      <c r="H1121" s="180"/>
      <c r="I1121" s="3"/>
      <c r="J1121" s="182"/>
      <c r="K1121" s="182"/>
      <c r="L1121" s="183"/>
      <c r="M1121" s="172"/>
      <c r="N1121" s="3"/>
      <c r="O1121" s="358"/>
      <c r="P1121" s="170"/>
      <c r="Q1121" s="3"/>
      <c r="R1121" s="331"/>
      <c r="S1121" s="359"/>
      <c r="T1121" s="332"/>
      <c r="U1121" s="3"/>
      <c r="V1121" s="3"/>
      <c r="W1121" s="3"/>
      <c r="X1121" s="3"/>
      <c r="Y1121" s="3"/>
      <c r="Z1121" s="186"/>
      <c r="AA1121" s="330"/>
      <c r="AB1121" s="360"/>
      <c r="AC1121" s="194"/>
      <c r="AD1121" s="174"/>
      <c r="AE1121" s="3"/>
    </row>
    <row r="1122" spans="3:31" ht="17.25" customHeight="1">
      <c r="C1122" s="3"/>
      <c r="D1122" s="3"/>
      <c r="E1122" s="3"/>
      <c r="F1122" s="171"/>
      <c r="G1122" s="171"/>
      <c r="H1122" s="180"/>
      <c r="I1122" s="3"/>
      <c r="J1122" s="182"/>
      <c r="K1122" s="182"/>
      <c r="L1122" s="183"/>
      <c r="M1122" s="172"/>
      <c r="N1122" s="3"/>
      <c r="O1122" s="358"/>
      <c r="P1122" s="170"/>
      <c r="Q1122" s="3"/>
      <c r="R1122" s="331"/>
      <c r="S1122" s="359"/>
      <c r="T1122" s="332"/>
      <c r="U1122" s="3"/>
      <c r="V1122" s="3"/>
      <c r="W1122" s="3"/>
      <c r="X1122" s="3"/>
      <c r="Y1122" s="3"/>
      <c r="Z1122" s="186"/>
      <c r="AA1122" s="330"/>
      <c r="AB1122" s="360"/>
      <c r="AC1122" s="194"/>
      <c r="AD1122" s="174"/>
      <c r="AE1122" s="3"/>
    </row>
    <row r="1123" spans="3:31" ht="17.25" customHeight="1">
      <c r="C1123" s="3"/>
      <c r="D1123" s="3"/>
      <c r="E1123" s="3"/>
      <c r="F1123" s="171"/>
      <c r="G1123" s="171"/>
      <c r="H1123" s="180"/>
      <c r="I1123" s="3"/>
      <c r="J1123" s="182"/>
      <c r="K1123" s="182"/>
      <c r="L1123" s="183"/>
      <c r="M1123" s="172"/>
      <c r="N1123" s="3"/>
      <c r="O1123" s="358"/>
      <c r="P1123" s="170"/>
      <c r="Q1123" s="3"/>
      <c r="R1123" s="331"/>
      <c r="S1123" s="359"/>
      <c r="T1123" s="332"/>
      <c r="U1123" s="3"/>
      <c r="V1123" s="3"/>
      <c r="W1123" s="3"/>
      <c r="X1123" s="3"/>
      <c r="Y1123" s="3"/>
      <c r="Z1123" s="186"/>
      <c r="AA1123" s="330"/>
      <c r="AB1123" s="360"/>
      <c r="AC1123" s="194"/>
      <c r="AD1123" s="174"/>
      <c r="AE1123" s="3"/>
    </row>
    <row r="1124" spans="3:31" ht="17.25" customHeight="1">
      <c r="C1124" s="3"/>
      <c r="D1124" s="3"/>
      <c r="E1124" s="3"/>
      <c r="F1124" s="171"/>
      <c r="G1124" s="171"/>
      <c r="H1124" s="180"/>
      <c r="I1124" s="3"/>
      <c r="J1124" s="182"/>
      <c r="K1124" s="182"/>
      <c r="L1124" s="183"/>
      <c r="M1124" s="172"/>
      <c r="N1124" s="3"/>
      <c r="O1124" s="358"/>
      <c r="P1124" s="170"/>
      <c r="Q1124" s="3"/>
      <c r="R1124" s="331"/>
      <c r="S1124" s="359"/>
      <c r="T1124" s="332"/>
      <c r="U1124" s="3"/>
      <c r="V1124" s="3"/>
      <c r="W1124" s="3"/>
      <c r="X1124" s="3"/>
      <c r="Y1124" s="3"/>
      <c r="Z1124" s="186"/>
      <c r="AA1124" s="330"/>
      <c r="AB1124" s="360"/>
      <c r="AC1124" s="194"/>
      <c r="AD1124" s="174"/>
      <c r="AE1124" s="3"/>
    </row>
    <row r="1125" spans="3:31" ht="17.25" customHeight="1">
      <c r="C1125" s="3"/>
      <c r="D1125" s="3"/>
      <c r="E1125" s="3"/>
      <c r="F1125" s="171"/>
      <c r="G1125" s="171"/>
      <c r="H1125" s="180"/>
      <c r="I1125" s="3"/>
      <c r="J1125" s="182"/>
      <c r="K1125" s="182"/>
      <c r="L1125" s="183"/>
      <c r="M1125" s="172"/>
      <c r="N1125" s="3"/>
      <c r="O1125" s="358"/>
      <c r="P1125" s="170"/>
      <c r="Q1125" s="3"/>
      <c r="R1125" s="331"/>
      <c r="S1125" s="359"/>
      <c r="T1125" s="332"/>
      <c r="U1125" s="3"/>
      <c r="V1125" s="3"/>
      <c r="W1125" s="3"/>
      <c r="X1125" s="3"/>
      <c r="Y1125" s="3"/>
      <c r="Z1125" s="186"/>
      <c r="AA1125" s="330"/>
      <c r="AB1125" s="360"/>
      <c r="AC1125" s="194"/>
      <c r="AD1125" s="174"/>
      <c r="AE1125" s="3"/>
    </row>
    <row r="1126" spans="3:31" ht="17.25" customHeight="1">
      <c r="C1126" s="3"/>
      <c r="D1126" s="3"/>
      <c r="E1126" s="3"/>
      <c r="F1126" s="171"/>
      <c r="G1126" s="171"/>
      <c r="H1126" s="180"/>
      <c r="I1126" s="3"/>
      <c r="J1126" s="182"/>
      <c r="K1126" s="182"/>
      <c r="L1126" s="183"/>
      <c r="M1126" s="172"/>
      <c r="N1126" s="3"/>
      <c r="O1126" s="358"/>
      <c r="P1126" s="170"/>
      <c r="Q1126" s="3"/>
      <c r="R1126" s="331"/>
      <c r="S1126" s="359"/>
      <c r="T1126" s="332"/>
      <c r="U1126" s="3"/>
      <c r="V1126" s="3"/>
      <c r="W1126" s="3"/>
      <c r="X1126" s="3"/>
      <c r="Y1126" s="3"/>
      <c r="Z1126" s="186"/>
      <c r="AA1126" s="330"/>
      <c r="AB1126" s="360"/>
      <c r="AC1126" s="194"/>
      <c r="AD1126" s="174"/>
      <c r="AE1126" s="3"/>
    </row>
    <row r="1127" spans="3:31" ht="17.25" customHeight="1">
      <c r="C1127" s="3"/>
      <c r="D1127" s="3"/>
      <c r="E1127" s="3"/>
      <c r="F1127" s="171"/>
      <c r="G1127" s="171"/>
      <c r="H1127" s="180"/>
      <c r="I1127" s="3"/>
      <c r="J1127" s="182"/>
      <c r="K1127" s="182"/>
      <c r="L1127" s="183"/>
      <c r="M1127" s="172"/>
      <c r="N1127" s="3"/>
      <c r="O1127" s="358"/>
      <c r="P1127" s="170"/>
      <c r="Q1127" s="3"/>
      <c r="R1127" s="331"/>
      <c r="S1127" s="359"/>
      <c r="T1127" s="332"/>
      <c r="U1127" s="3"/>
      <c r="V1127" s="3"/>
      <c r="W1127" s="3"/>
      <c r="X1127" s="3"/>
      <c r="Y1127" s="3"/>
      <c r="Z1127" s="186"/>
      <c r="AA1127" s="330"/>
      <c r="AB1127" s="360"/>
      <c r="AC1127" s="194"/>
      <c r="AD1127" s="174"/>
      <c r="AE1127" s="3"/>
    </row>
    <row r="1128" spans="3:31" ht="17.25" customHeight="1">
      <c r="C1128" s="3"/>
      <c r="D1128" s="3"/>
      <c r="E1128" s="3"/>
      <c r="F1128" s="171"/>
      <c r="G1128" s="171"/>
      <c r="H1128" s="180"/>
      <c r="I1128" s="3"/>
      <c r="J1128" s="182"/>
      <c r="K1128" s="182"/>
      <c r="L1128" s="183"/>
      <c r="M1128" s="172"/>
      <c r="N1128" s="3"/>
      <c r="O1128" s="358"/>
      <c r="P1128" s="170"/>
      <c r="Q1128" s="3"/>
      <c r="R1128" s="331"/>
      <c r="S1128" s="359"/>
      <c r="T1128" s="332"/>
      <c r="U1128" s="3"/>
      <c r="V1128" s="3"/>
      <c r="W1128" s="3"/>
      <c r="X1128" s="3"/>
      <c r="Y1128" s="3"/>
      <c r="Z1128" s="186"/>
      <c r="AA1128" s="330"/>
      <c r="AB1128" s="360"/>
      <c r="AC1128" s="194"/>
      <c r="AD1128" s="174"/>
      <c r="AE1128" s="3"/>
    </row>
    <row r="1129" spans="3:31" ht="17.25" customHeight="1">
      <c r="C1129" s="3"/>
      <c r="D1129" s="3"/>
      <c r="E1129" s="3"/>
      <c r="F1129" s="171"/>
      <c r="G1129" s="171"/>
      <c r="H1129" s="180"/>
      <c r="I1129" s="3"/>
      <c r="J1129" s="182"/>
      <c r="K1129" s="182"/>
      <c r="L1129" s="183"/>
      <c r="M1129" s="172"/>
      <c r="N1129" s="3"/>
      <c r="O1129" s="358"/>
      <c r="P1129" s="170"/>
      <c r="Q1129" s="3"/>
      <c r="R1129" s="331"/>
      <c r="S1129" s="359"/>
      <c r="T1129" s="332"/>
      <c r="U1129" s="3"/>
      <c r="V1129" s="3"/>
      <c r="W1129" s="3"/>
      <c r="X1129" s="3"/>
      <c r="Y1129" s="3"/>
      <c r="Z1129" s="186"/>
      <c r="AA1129" s="330"/>
      <c r="AB1129" s="360"/>
      <c r="AC1129" s="194"/>
      <c r="AD1129" s="174"/>
      <c r="AE1129" s="3"/>
    </row>
    <row r="1130" spans="3:31" ht="17.25" customHeight="1">
      <c r="C1130" s="3"/>
      <c r="D1130" s="3"/>
      <c r="E1130" s="3"/>
      <c r="F1130" s="171"/>
      <c r="G1130" s="171"/>
      <c r="H1130" s="180"/>
      <c r="I1130" s="3"/>
      <c r="J1130" s="182"/>
      <c r="K1130" s="182"/>
      <c r="L1130" s="183"/>
      <c r="M1130" s="172"/>
      <c r="N1130" s="3"/>
      <c r="O1130" s="358"/>
      <c r="P1130" s="170"/>
      <c r="Q1130" s="3"/>
      <c r="R1130" s="331"/>
      <c r="S1130" s="359"/>
      <c r="T1130" s="332"/>
      <c r="U1130" s="3"/>
      <c r="V1130" s="3"/>
      <c r="W1130" s="3"/>
      <c r="X1130" s="3"/>
      <c r="Y1130" s="3"/>
      <c r="Z1130" s="186"/>
      <c r="AA1130" s="330"/>
      <c r="AB1130" s="360"/>
      <c r="AC1130" s="194"/>
      <c r="AD1130" s="174"/>
      <c r="AE1130" s="3"/>
    </row>
    <row r="1131" spans="3:31" ht="17.25" customHeight="1">
      <c r="C1131" s="3"/>
      <c r="D1131" s="3"/>
      <c r="E1131" s="3"/>
      <c r="F1131" s="171"/>
      <c r="G1131" s="171"/>
      <c r="H1131" s="180"/>
      <c r="I1131" s="3"/>
      <c r="J1131" s="182"/>
      <c r="K1131" s="182"/>
      <c r="L1131" s="183"/>
      <c r="M1131" s="172"/>
      <c r="N1131" s="3"/>
      <c r="O1131" s="358"/>
      <c r="P1131" s="170"/>
      <c r="Q1131" s="3"/>
      <c r="R1131" s="331"/>
      <c r="S1131" s="359"/>
      <c r="T1131" s="332"/>
      <c r="U1131" s="3"/>
      <c r="V1131" s="3"/>
      <c r="W1131" s="3"/>
      <c r="X1131" s="3"/>
      <c r="Y1131" s="3"/>
      <c r="Z1131" s="186"/>
      <c r="AA1131" s="330"/>
      <c r="AB1131" s="360"/>
      <c r="AC1131" s="194"/>
      <c r="AD1131" s="174"/>
      <c r="AE1131" s="3"/>
    </row>
    <row r="1132" spans="3:31" ht="17.25" customHeight="1">
      <c r="C1132" s="3"/>
      <c r="D1132" s="3"/>
      <c r="E1132" s="3"/>
      <c r="F1132" s="171"/>
      <c r="G1132" s="171"/>
      <c r="H1132" s="180"/>
      <c r="I1132" s="3"/>
      <c r="J1132" s="182"/>
      <c r="K1132" s="182"/>
      <c r="L1132" s="183"/>
      <c r="M1132" s="172"/>
      <c r="N1132" s="3"/>
      <c r="O1132" s="358"/>
      <c r="P1132" s="170"/>
      <c r="Q1132" s="3"/>
      <c r="R1132" s="331"/>
      <c r="S1132" s="359"/>
      <c r="T1132" s="332"/>
      <c r="U1132" s="3"/>
      <c r="V1132" s="3"/>
      <c r="W1132" s="3"/>
      <c r="X1132" s="3"/>
      <c r="Y1132" s="3"/>
      <c r="Z1132" s="186"/>
      <c r="AA1132" s="330"/>
      <c r="AB1132" s="360"/>
      <c r="AC1132" s="194"/>
      <c r="AD1132" s="174"/>
      <c r="AE1132" s="3"/>
    </row>
    <row r="1133" spans="3:31" ht="17.25" customHeight="1">
      <c r="C1133" s="3"/>
      <c r="D1133" s="3"/>
      <c r="E1133" s="3"/>
      <c r="F1133" s="171"/>
      <c r="G1133" s="171"/>
      <c r="H1133" s="180"/>
      <c r="I1133" s="3"/>
      <c r="J1133" s="182"/>
      <c r="K1133" s="182"/>
      <c r="L1133" s="183"/>
      <c r="M1133" s="172"/>
      <c r="N1133" s="3"/>
      <c r="O1133" s="358"/>
      <c r="P1133" s="170"/>
      <c r="Q1133" s="3"/>
      <c r="R1133" s="331"/>
      <c r="S1133" s="359"/>
      <c r="T1133" s="332"/>
      <c r="U1133" s="3"/>
      <c r="V1133" s="3"/>
      <c r="W1133" s="3"/>
      <c r="X1133" s="3"/>
      <c r="Y1133" s="3"/>
      <c r="Z1133" s="186"/>
      <c r="AA1133" s="330"/>
      <c r="AB1133" s="360"/>
      <c r="AC1133" s="194"/>
      <c r="AD1133" s="174"/>
      <c r="AE1133" s="3"/>
    </row>
    <row r="1134" spans="3:31" ht="17.25" customHeight="1">
      <c r="C1134" s="3"/>
      <c r="D1134" s="3"/>
      <c r="E1134" s="3"/>
      <c r="F1134" s="171"/>
      <c r="G1134" s="171"/>
      <c r="H1134" s="180"/>
      <c r="I1134" s="3"/>
      <c r="J1134" s="182"/>
      <c r="K1134" s="182"/>
      <c r="L1134" s="183"/>
      <c r="M1134" s="172"/>
      <c r="N1134" s="3"/>
      <c r="O1134" s="358"/>
      <c r="P1134" s="170"/>
      <c r="Q1134" s="3"/>
      <c r="R1134" s="331"/>
      <c r="S1134" s="359"/>
      <c r="T1134" s="332"/>
      <c r="U1134" s="3"/>
      <c r="V1134" s="3"/>
      <c r="W1134" s="3"/>
      <c r="X1134" s="3"/>
      <c r="Y1134" s="3"/>
      <c r="Z1134" s="186"/>
      <c r="AA1134" s="330"/>
      <c r="AB1134" s="360"/>
      <c r="AC1134" s="194"/>
      <c r="AD1134" s="174"/>
      <c r="AE1134" s="3"/>
    </row>
    <row r="1135" spans="3:31" ht="17.25" customHeight="1">
      <c r="C1135" s="3"/>
      <c r="D1135" s="3"/>
      <c r="E1135" s="3"/>
      <c r="F1135" s="171"/>
      <c r="G1135" s="171"/>
      <c r="H1135" s="180"/>
      <c r="I1135" s="3"/>
      <c r="J1135" s="182"/>
      <c r="K1135" s="182"/>
      <c r="L1135" s="183"/>
      <c r="M1135" s="172"/>
      <c r="N1135" s="3"/>
      <c r="O1135" s="358"/>
      <c r="P1135" s="170"/>
      <c r="Q1135" s="3"/>
      <c r="R1135" s="331"/>
      <c r="S1135" s="359"/>
      <c r="T1135" s="332"/>
      <c r="U1135" s="3"/>
      <c r="V1135" s="3"/>
      <c r="W1135" s="3"/>
      <c r="X1135" s="3"/>
      <c r="Y1135" s="3"/>
      <c r="Z1135" s="186"/>
      <c r="AA1135" s="330"/>
      <c r="AB1135" s="360"/>
      <c r="AC1135" s="194"/>
      <c r="AD1135" s="174"/>
      <c r="AE1135" s="3"/>
    </row>
    <row r="1136" spans="3:31" ht="17.25" customHeight="1">
      <c r="C1136" s="3"/>
      <c r="D1136" s="3"/>
      <c r="E1136" s="3"/>
      <c r="F1136" s="171"/>
      <c r="G1136" s="171"/>
      <c r="H1136" s="180"/>
      <c r="I1136" s="3"/>
      <c r="J1136" s="182"/>
      <c r="K1136" s="182"/>
      <c r="L1136" s="183"/>
      <c r="M1136" s="172"/>
      <c r="N1136" s="3"/>
      <c r="O1136" s="358"/>
      <c r="P1136" s="170"/>
      <c r="Q1136" s="3"/>
      <c r="R1136" s="331"/>
      <c r="S1136" s="359"/>
      <c r="T1136" s="332"/>
      <c r="U1136" s="3"/>
      <c r="V1136" s="3"/>
      <c r="W1136" s="3"/>
      <c r="X1136" s="3"/>
      <c r="Y1136" s="3"/>
      <c r="Z1136" s="186"/>
      <c r="AA1136" s="330"/>
      <c r="AB1136" s="360"/>
      <c r="AC1136" s="194"/>
      <c r="AD1136" s="174"/>
      <c r="AE1136" s="3"/>
    </row>
    <row r="1137" spans="3:31" ht="17.25" customHeight="1">
      <c r="C1137" s="3"/>
      <c r="D1137" s="3"/>
      <c r="E1137" s="3"/>
      <c r="F1137" s="171"/>
      <c r="G1137" s="171"/>
      <c r="H1137" s="180"/>
      <c r="I1137" s="3"/>
      <c r="J1137" s="182"/>
      <c r="K1137" s="182"/>
      <c r="L1137" s="183"/>
      <c r="M1137" s="172"/>
      <c r="N1137" s="3"/>
      <c r="O1137" s="358"/>
      <c r="P1137" s="170"/>
      <c r="Q1137" s="3"/>
      <c r="R1137" s="331"/>
      <c r="S1137" s="359"/>
      <c r="T1137" s="332"/>
      <c r="U1137" s="3"/>
      <c r="V1137" s="3"/>
      <c r="W1137" s="3"/>
      <c r="X1137" s="3"/>
      <c r="Y1137" s="3"/>
      <c r="Z1137" s="186"/>
      <c r="AA1137" s="330"/>
      <c r="AB1137" s="360"/>
      <c r="AC1137" s="194"/>
      <c r="AD1137" s="174"/>
      <c r="AE1137" s="3"/>
    </row>
    <row r="1138" spans="3:31" ht="17.25" customHeight="1">
      <c r="C1138" s="3"/>
      <c r="D1138" s="3"/>
      <c r="E1138" s="3"/>
      <c r="F1138" s="171"/>
      <c r="G1138" s="171"/>
      <c r="H1138" s="180"/>
      <c r="I1138" s="3"/>
      <c r="J1138" s="182"/>
      <c r="K1138" s="182"/>
      <c r="L1138" s="183"/>
      <c r="M1138" s="172"/>
      <c r="N1138" s="3"/>
      <c r="O1138" s="358"/>
      <c r="P1138" s="170"/>
      <c r="Q1138" s="3"/>
      <c r="R1138" s="331"/>
      <c r="S1138" s="359"/>
      <c r="T1138" s="332"/>
      <c r="U1138" s="3"/>
      <c r="V1138" s="3"/>
      <c r="W1138" s="3"/>
      <c r="X1138" s="3"/>
      <c r="Y1138" s="3"/>
      <c r="Z1138" s="186"/>
      <c r="AA1138" s="330"/>
      <c r="AB1138" s="360"/>
      <c r="AC1138" s="194"/>
      <c r="AD1138" s="174"/>
      <c r="AE1138" s="3"/>
    </row>
    <row r="1139" spans="3:31" ht="17.25" customHeight="1">
      <c r="C1139" s="3"/>
      <c r="D1139" s="3"/>
      <c r="E1139" s="3"/>
      <c r="F1139" s="171"/>
      <c r="G1139" s="171"/>
      <c r="H1139" s="180"/>
      <c r="I1139" s="3"/>
      <c r="J1139" s="182"/>
      <c r="K1139" s="182"/>
      <c r="L1139" s="183"/>
      <c r="M1139" s="172"/>
      <c r="N1139" s="3"/>
      <c r="O1139" s="358"/>
      <c r="P1139" s="170"/>
      <c r="Q1139" s="3"/>
      <c r="R1139" s="331"/>
      <c r="S1139" s="359"/>
      <c r="T1139" s="332"/>
      <c r="U1139" s="3"/>
      <c r="V1139" s="3"/>
      <c r="W1139" s="3"/>
      <c r="X1139" s="3"/>
      <c r="Y1139" s="3"/>
      <c r="Z1139" s="186"/>
      <c r="AA1139" s="330"/>
      <c r="AB1139" s="360"/>
      <c r="AC1139" s="194"/>
      <c r="AD1139" s="174"/>
      <c r="AE1139" s="3"/>
    </row>
    <row r="1140" spans="3:31" ht="17.25" customHeight="1">
      <c r="C1140" s="3"/>
      <c r="D1140" s="3"/>
      <c r="E1140" s="3"/>
      <c r="F1140" s="171"/>
      <c r="G1140" s="171"/>
      <c r="H1140" s="180"/>
      <c r="I1140" s="3"/>
      <c r="J1140" s="182"/>
      <c r="K1140" s="182"/>
      <c r="L1140" s="183"/>
      <c r="M1140" s="172"/>
      <c r="N1140" s="3"/>
      <c r="O1140" s="358"/>
      <c r="P1140" s="170"/>
      <c r="Q1140" s="3"/>
      <c r="R1140" s="331"/>
      <c r="S1140" s="359"/>
      <c r="T1140" s="332"/>
      <c r="U1140" s="3"/>
      <c r="V1140" s="3"/>
      <c r="W1140" s="3"/>
      <c r="X1140" s="3"/>
      <c r="Y1140" s="3"/>
      <c r="Z1140" s="186"/>
      <c r="AA1140" s="330"/>
      <c r="AB1140" s="360"/>
      <c r="AC1140" s="194"/>
      <c r="AD1140" s="174"/>
      <c r="AE1140" s="3"/>
    </row>
    <row r="1141" spans="3:31" ht="17.25" customHeight="1">
      <c r="C1141" s="3"/>
      <c r="D1141" s="3"/>
      <c r="E1141" s="3"/>
      <c r="F1141" s="171"/>
      <c r="G1141" s="171"/>
      <c r="H1141" s="180"/>
      <c r="I1141" s="3"/>
      <c r="J1141" s="182"/>
      <c r="K1141" s="182"/>
      <c r="L1141" s="183"/>
      <c r="M1141" s="172"/>
      <c r="N1141" s="3"/>
      <c r="O1141" s="358"/>
      <c r="P1141" s="170"/>
      <c r="Q1141" s="3"/>
      <c r="R1141" s="331"/>
      <c r="S1141" s="359"/>
      <c r="T1141" s="332"/>
      <c r="U1141" s="3"/>
      <c r="V1141" s="3"/>
      <c r="W1141" s="3"/>
      <c r="X1141" s="3"/>
      <c r="Y1141" s="3"/>
      <c r="Z1141" s="186"/>
      <c r="AA1141" s="330"/>
      <c r="AB1141" s="360"/>
      <c r="AC1141" s="194"/>
      <c r="AD1141" s="174"/>
      <c r="AE1141" s="3"/>
    </row>
    <row r="1142" spans="3:31" ht="17.25" customHeight="1">
      <c r="C1142" s="3"/>
      <c r="D1142" s="3"/>
      <c r="E1142" s="3"/>
      <c r="F1142" s="171"/>
      <c r="G1142" s="171"/>
      <c r="H1142" s="180"/>
      <c r="I1142" s="3"/>
      <c r="J1142" s="182"/>
      <c r="K1142" s="182"/>
      <c r="L1142" s="183"/>
      <c r="M1142" s="172"/>
      <c r="N1142" s="3"/>
      <c r="O1142" s="358"/>
      <c r="P1142" s="170"/>
      <c r="Q1142" s="3"/>
      <c r="R1142" s="331"/>
      <c r="S1142" s="359"/>
      <c r="T1142" s="332"/>
      <c r="U1142" s="3"/>
      <c r="V1142" s="3"/>
      <c r="W1142" s="3"/>
      <c r="X1142" s="3"/>
      <c r="Y1142" s="3"/>
      <c r="Z1142" s="186"/>
      <c r="AA1142" s="330"/>
      <c r="AB1142" s="360"/>
      <c r="AC1142" s="194"/>
      <c r="AD1142" s="174"/>
      <c r="AE1142" s="3"/>
    </row>
    <row r="1143" spans="3:31" ht="17.25" customHeight="1">
      <c r="C1143" s="3"/>
      <c r="D1143" s="3"/>
      <c r="E1143" s="3"/>
      <c r="F1143" s="171"/>
      <c r="G1143" s="171"/>
      <c r="H1143" s="180"/>
      <c r="I1143" s="3"/>
      <c r="J1143" s="182"/>
      <c r="K1143" s="182"/>
      <c r="L1143" s="183"/>
      <c r="M1143" s="172"/>
      <c r="N1143" s="3"/>
      <c r="O1143" s="358"/>
      <c r="P1143" s="170"/>
      <c r="Q1143" s="3"/>
      <c r="R1143" s="331"/>
      <c r="S1143" s="359"/>
      <c r="T1143" s="332"/>
      <c r="U1143" s="3"/>
      <c r="V1143" s="3"/>
      <c r="W1143" s="3"/>
      <c r="X1143" s="3"/>
      <c r="Y1143" s="3"/>
      <c r="Z1143" s="186"/>
      <c r="AA1143" s="330"/>
      <c r="AB1143" s="360"/>
      <c r="AC1143" s="194"/>
      <c r="AD1143" s="174"/>
      <c r="AE1143" s="3"/>
    </row>
    <row r="1144" spans="3:31" ht="17.25" customHeight="1">
      <c r="C1144" s="3"/>
      <c r="D1144" s="3"/>
      <c r="E1144" s="3"/>
      <c r="F1144" s="171"/>
      <c r="G1144" s="171"/>
      <c r="H1144" s="180"/>
      <c r="I1144" s="3"/>
      <c r="J1144" s="182"/>
      <c r="K1144" s="182"/>
      <c r="L1144" s="183"/>
      <c r="M1144" s="172"/>
      <c r="N1144" s="3"/>
      <c r="O1144" s="358"/>
      <c r="P1144" s="170"/>
      <c r="Q1144" s="3"/>
      <c r="R1144" s="331"/>
      <c r="S1144" s="359"/>
      <c r="T1144" s="332"/>
      <c r="U1144" s="3"/>
      <c r="V1144" s="3"/>
      <c r="W1144" s="3"/>
      <c r="X1144" s="3"/>
      <c r="Y1144" s="3"/>
      <c r="Z1144" s="186"/>
      <c r="AA1144" s="330"/>
      <c r="AB1144" s="360"/>
      <c r="AC1144" s="194"/>
      <c r="AD1144" s="174"/>
      <c r="AE1144" s="3"/>
    </row>
    <row r="1145" spans="3:31" ht="17.25" customHeight="1">
      <c r="C1145" s="3"/>
      <c r="D1145" s="3"/>
      <c r="E1145" s="3"/>
      <c r="F1145" s="171"/>
      <c r="G1145" s="171"/>
      <c r="H1145" s="180"/>
      <c r="I1145" s="3"/>
      <c r="J1145" s="182"/>
      <c r="K1145" s="182"/>
      <c r="L1145" s="183"/>
      <c r="M1145" s="172"/>
      <c r="N1145" s="3"/>
      <c r="O1145" s="358"/>
      <c r="P1145" s="170"/>
      <c r="Q1145" s="3"/>
      <c r="R1145" s="331"/>
      <c r="S1145" s="359"/>
      <c r="T1145" s="332"/>
      <c r="U1145" s="3"/>
      <c r="V1145" s="3"/>
      <c r="W1145" s="3"/>
      <c r="X1145" s="3"/>
      <c r="Y1145" s="3"/>
      <c r="Z1145" s="186"/>
      <c r="AA1145" s="330"/>
      <c r="AB1145" s="360"/>
      <c r="AC1145" s="194"/>
      <c r="AD1145" s="174"/>
      <c r="AE1145" s="3"/>
    </row>
    <row r="1146" spans="3:31" ht="17.25" customHeight="1">
      <c r="C1146" s="3"/>
      <c r="D1146" s="3"/>
      <c r="E1146" s="3"/>
      <c r="F1146" s="171"/>
      <c r="G1146" s="171"/>
      <c r="H1146" s="180"/>
      <c r="I1146" s="3"/>
      <c r="J1146" s="182"/>
      <c r="K1146" s="182"/>
      <c r="L1146" s="183"/>
      <c r="M1146" s="172"/>
      <c r="N1146" s="3"/>
      <c r="O1146" s="358"/>
      <c r="P1146" s="170"/>
      <c r="Q1146" s="3"/>
      <c r="R1146" s="331"/>
      <c r="S1146" s="359"/>
      <c r="T1146" s="332"/>
      <c r="U1146" s="3"/>
      <c r="V1146" s="3"/>
      <c r="W1146" s="3"/>
      <c r="X1146" s="3"/>
      <c r="Y1146" s="3"/>
      <c r="Z1146" s="186"/>
      <c r="AA1146" s="330"/>
      <c r="AB1146" s="360"/>
      <c r="AC1146" s="194"/>
      <c r="AD1146" s="174"/>
      <c r="AE1146" s="3"/>
    </row>
    <row r="1147" spans="3:31" ht="17.25" customHeight="1">
      <c r="C1147" s="3"/>
      <c r="D1147" s="3"/>
      <c r="E1147" s="3"/>
      <c r="F1147" s="171"/>
      <c r="G1147" s="171"/>
      <c r="H1147" s="180"/>
      <c r="I1147" s="3"/>
      <c r="J1147" s="182"/>
      <c r="K1147" s="182"/>
      <c r="L1147" s="183"/>
      <c r="M1147" s="172"/>
      <c r="N1147" s="3"/>
      <c r="O1147" s="358"/>
      <c r="P1147" s="170"/>
      <c r="Q1147" s="3"/>
      <c r="R1147" s="331"/>
      <c r="S1147" s="359"/>
      <c r="T1147" s="332"/>
      <c r="U1147" s="3"/>
      <c r="V1147" s="3"/>
      <c r="W1147" s="3"/>
      <c r="X1147" s="3"/>
      <c r="Y1147" s="3"/>
      <c r="Z1147" s="186"/>
      <c r="AA1147" s="330"/>
      <c r="AB1147" s="360"/>
      <c r="AC1147" s="194"/>
      <c r="AD1147" s="174"/>
      <c r="AE1147" s="3"/>
    </row>
    <row r="1148" spans="3:31" ht="17.25" customHeight="1">
      <c r="C1148" s="3"/>
      <c r="D1148" s="3"/>
      <c r="E1148" s="3"/>
      <c r="F1148" s="171"/>
      <c r="G1148" s="171"/>
      <c r="H1148" s="180"/>
      <c r="I1148" s="3"/>
      <c r="J1148" s="182"/>
      <c r="K1148" s="182"/>
      <c r="L1148" s="183"/>
      <c r="M1148" s="172"/>
      <c r="N1148" s="3"/>
      <c r="O1148" s="358"/>
      <c r="P1148" s="170"/>
      <c r="Q1148" s="3"/>
      <c r="R1148" s="331"/>
      <c r="S1148" s="359"/>
      <c r="T1148" s="332"/>
      <c r="U1148" s="3"/>
      <c r="V1148" s="3"/>
      <c r="W1148" s="3"/>
      <c r="X1148" s="3"/>
      <c r="Y1148" s="3"/>
      <c r="Z1148" s="186"/>
      <c r="AA1148" s="330"/>
      <c r="AB1148" s="360"/>
      <c r="AC1148" s="194"/>
      <c r="AD1148" s="174"/>
      <c r="AE1148" s="3"/>
    </row>
    <row r="1149" spans="3:31" ht="17.25" customHeight="1">
      <c r="C1149" s="3"/>
      <c r="D1149" s="3"/>
      <c r="E1149" s="3"/>
      <c r="F1149" s="171"/>
      <c r="G1149" s="171"/>
      <c r="H1149" s="180"/>
      <c r="I1149" s="3"/>
      <c r="J1149" s="182"/>
      <c r="K1149" s="182"/>
      <c r="L1149" s="183"/>
      <c r="M1149" s="172"/>
      <c r="N1149" s="3"/>
      <c r="O1149" s="358"/>
      <c r="P1149" s="170"/>
      <c r="Q1149" s="3"/>
      <c r="R1149" s="331"/>
      <c r="S1149" s="359"/>
      <c r="T1149" s="332"/>
      <c r="U1149" s="3"/>
      <c r="V1149" s="3"/>
      <c r="W1149" s="3"/>
      <c r="X1149" s="3"/>
      <c r="Y1149" s="3"/>
      <c r="Z1149" s="186"/>
      <c r="AA1149" s="330"/>
      <c r="AB1149" s="360"/>
      <c r="AC1149" s="194"/>
      <c r="AD1149" s="174"/>
      <c r="AE1149" s="3"/>
    </row>
    <row r="1150" spans="3:31" ht="17.25" customHeight="1">
      <c r="C1150" s="3"/>
      <c r="D1150" s="3"/>
      <c r="E1150" s="3"/>
      <c r="F1150" s="171"/>
      <c r="G1150" s="171"/>
      <c r="H1150" s="180"/>
      <c r="I1150" s="3"/>
      <c r="J1150" s="182"/>
      <c r="K1150" s="182"/>
      <c r="L1150" s="183"/>
      <c r="M1150" s="172"/>
      <c r="N1150" s="3"/>
      <c r="O1150" s="358"/>
      <c r="P1150" s="170"/>
      <c r="Q1150" s="3"/>
      <c r="R1150" s="331"/>
      <c r="S1150" s="359"/>
      <c r="T1150" s="332"/>
      <c r="U1150" s="3"/>
      <c r="V1150" s="3"/>
      <c r="W1150" s="3"/>
      <c r="X1150" s="3"/>
      <c r="Y1150" s="3"/>
      <c r="Z1150" s="186"/>
      <c r="AA1150" s="330"/>
      <c r="AB1150" s="360"/>
      <c r="AC1150" s="194"/>
      <c r="AD1150" s="174"/>
      <c r="AE1150" s="3"/>
    </row>
    <row r="1151" spans="3:31" ht="17.25" customHeight="1">
      <c r="C1151" s="3"/>
      <c r="D1151" s="3"/>
      <c r="E1151" s="3"/>
      <c r="F1151" s="171"/>
      <c r="G1151" s="171"/>
      <c r="H1151" s="180"/>
      <c r="I1151" s="3"/>
      <c r="J1151" s="182"/>
      <c r="K1151" s="182"/>
      <c r="L1151" s="183"/>
      <c r="M1151" s="172"/>
      <c r="N1151" s="3"/>
      <c r="O1151" s="358"/>
      <c r="P1151" s="170"/>
      <c r="Q1151" s="3"/>
      <c r="R1151" s="331"/>
      <c r="S1151" s="359"/>
      <c r="T1151" s="332"/>
      <c r="U1151" s="3"/>
      <c r="V1151" s="3"/>
      <c r="W1151" s="3"/>
      <c r="X1151" s="3"/>
      <c r="Y1151" s="3"/>
      <c r="Z1151" s="186"/>
      <c r="AA1151" s="330"/>
      <c r="AB1151" s="360"/>
      <c r="AC1151" s="194"/>
      <c r="AD1151" s="174"/>
      <c r="AE1151" s="3"/>
    </row>
    <row r="1152" spans="3:31" ht="17.25" customHeight="1">
      <c r="C1152" s="3"/>
      <c r="D1152" s="3"/>
      <c r="E1152" s="3"/>
      <c r="F1152" s="171"/>
      <c r="G1152" s="171"/>
      <c r="H1152" s="180"/>
      <c r="I1152" s="3"/>
      <c r="J1152" s="182"/>
      <c r="K1152" s="182"/>
      <c r="L1152" s="183"/>
      <c r="M1152" s="172"/>
      <c r="N1152" s="3"/>
      <c r="O1152" s="358"/>
      <c r="P1152" s="170"/>
      <c r="Q1152" s="3"/>
      <c r="R1152" s="331"/>
      <c r="S1152" s="359"/>
      <c r="T1152" s="332"/>
      <c r="U1152" s="3"/>
      <c r="V1152" s="3"/>
      <c r="W1152" s="3"/>
      <c r="X1152" s="3"/>
      <c r="Y1152" s="3"/>
      <c r="Z1152" s="186"/>
      <c r="AA1152" s="330"/>
      <c r="AB1152" s="360"/>
      <c r="AC1152" s="194"/>
      <c r="AD1152" s="174"/>
      <c r="AE1152" s="3"/>
    </row>
    <row r="1153" spans="3:31" ht="17.25" customHeight="1">
      <c r="C1153" s="3"/>
      <c r="D1153" s="3"/>
      <c r="E1153" s="3"/>
      <c r="F1153" s="171"/>
      <c r="G1153" s="171"/>
      <c r="H1153" s="180"/>
      <c r="I1153" s="3"/>
      <c r="J1153" s="182"/>
      <c r="K1153" s="182"/>
      <c r="L1153" s="183"/>
      <c r="M1153" s="172"/>
      <c r="N1153" s="3"/>
      <c r="O1153" s="358"/>
      <c r="P1153" s="170"/>
      <c r="Q1153" s="3"/>
      <c r="R1153" s="331"/>
      <c r="S1153" s="359"/>
      <c r="T1153" s="332"/>
      <c r="U1153" s="3"/>
      <c r="V1153" s="3"/>
      <c r="W1153" s="3"/>
      <c r="X1153" s="3"/>
      <c r="Y1153" s="3"/>
      <c r="Z1153" s="186"/>
      <c r="AA1153" s="330"/>
      <c r="AB1153" s="360"/>
      <c r="AC1153" s="194"/>
      <c r="AD1153" s="174"/>
      <c r="AE1153" s="3"/>
    </row>
    <row r="1154" spans="3:31" ht="17.25" customHeight="1">
      <c r="C1154" s="3"/>
      <c r="D1154" s="3"/>
      <c r="E1154" s="3"/>
      <c r="F1154" s="171"/>
      <c r="G1154" s="171"/>
      <c r="H1154" s="180"/>
      <c r="I1154" s="3"/>
      <c r="J1154" s="182"/>
      <c r="K1154" s="182"/>
      <c r="L1154" s="183"/>
      <c r="M1154" s="172"/>
      <c r="N1154" s="3"/>
      <c r="O1154" s="358"/>
      <c r="P1154" s="170"/>
      <c r="Q1154" s="3"/>
      <c r="R1154" s="331"/>
      <c r="S1154" s="359"/>
      <c r="T1154" s="332"/>
      <c r="U1154" s="3"/>
      <c r="V1154" s="3"/>
      <c r="W1154" s="3"/>
      <c r="X1154" s="3"/>
      <c r="Y1154" s="3"/>
      <c r="Z1154" s="186"/>
      <c r="AA1154" s="330"/>
      <c r="AB1154" s="360"/>
      <c r="AC1154" s="194"/>
      <c r="AD1154" s="174"/>
      <c r="AE1154" s="3"/>
    </row>
    <row r="1155" spans="3:31" ht="17.25" customHeight="1">
      <c r="C1155" s="3"/>
      <c r="D1155" s="3"/>
      <c r="E1155" s="3"/>
      <c r="F1155" s="171"/>
      <c r="G1155" s="171"/>
      <c r="H1155" s="180"/>
      <c r="I1155" s="3"/>
      <c r="J1155" s="182"/>
      <c r="K1155" s="182"/>
      <c r="L1155" s="183"/>
      <c r="M1155" s="172"/>
      <c r="N1155" s="3"/>
      <c r="O1155" s="358"/>
      <c r="P1155" s="170"/>
      <c r="Q1155" s="3"/>
      <c r="R1155" s="331"/>
      <c r="S1155" s="359"/>
      <c r="T1155" s="332"/>
      <c r="U1155" s="3"/>
      <c r="V1155" s="3"/>
      <c r="W1155" s="3"/>
      <c r="X1155" s="3"/>
      <c r="Y1155" s="3"/>
      <c r="Z1155" s="186"/>
      <c r="AA1155" s="330"/>
      <c r="AB1155" s="360"/>
      <c r="AC1155" s="194"/>
      <c r="AD1155" s="174"/>
      <c r="AE1155" s="3"/>
    </row>
    <row r="1156" spans="3:31" ht="17.25" customHeight="1">
      <c r="C1156" s="3"/>
      <c r="D1156" s="3"/>
      <c r="E1156" s="3"/>
      <c r="F1156" s="171"/>
      <c r="G1156" s="171"/>
      <c r="H1156" s="180"/>
      <c r="I1156" s="3"/>
      <c r="J1156" s="182"/>
      <c r="K1156" s="182"/>
      <c r="L1156" s="183"/>
      <c r="M1156" s="172"/>
      <c r="N1156" s="3"/>
      <c r="O1156" s="358"/>
      <c r="P1156" s="170"/>
      <c r="Q1156" s="3"/>
      <c r="R1156" s="331"/>
      <c r="S1156" s="359"/>
      <c r="T1156" s="332"/>
      <c r="U1156" s="3"/>
      <c r="V1156" s="3"/>
      <c r="W1156" s="3"/>
      <c r="X1156" s="3"/>
      <c r="Y1156" s="3"/>
      <c r="Z1156" s="186"/>
      <c r="AA1156" s="330"/>
      <c r="AB1156" s="360"/>
      <c r="AC1156" s="194"/>
      <c r="AD1156" s="174"/>
      <c r="AE1156" s="3"/>
    </row>
    <row r="1157" spans="3:31" ht="17.25" customHeight="1">
      <c r="C1157" s="3"/>
      <c r="D1157" s="3"/>
      <c r="E1157" s="3"/>
      <c r="F1157" s="171"/>
      <c r="G1157" s="171"/>
      <c r="H1157" s="180"/>
      <c r="I1157" s="3"/>
      <c r="J1157" s="182"/>
      <c r="K1157" s="182"/>
      <c r="L1157" s="183"/>
      <c r="M1157" s="172"/>
      <c r="N1157" s="3"/>
      <c r="O1157" s="358"/>
      <c r="P1157" s="170"/>
      <c r="Q1157" s="3"/>
      <c r="R1157" s="331"/>
      <c r="S1157" s="359"/>
      <c r="T1157" s="332"/>
      <c r="U1157" s="3"/>
      <c r="V1157" s="3"/>
      <c r="W1157" s="3"/>
      <c r="X1157" s="3"/>
      <c r="Y1157" s="3"/>
      <c r="Z1157" s="186"/>
      <c r="AA1157" s="330"/>
      <c r="AB1157" s="360"/>
      <c r="AC1157" s="194"/>
      <c r="AD1157" s="174"/>
      <c r="AE1157" s="3"/>
    </row>
    <row r="1158" spans="3:31" ht="17.25" customHeight="1">
      <c r="C1158" s="3"/>
      <c r="D1158" s="3"/>
      <c r="E1158" s="3"/>
      <c r="F1158" s="171"/>
      <c r="G1158" s="171"/>
      <c r="H1158" s="180"/>
      <c r="I1158" s="3"/>
      <c r="J1158" s="182"/>
      <c r="K1158" s="182"/>
      <c r="L1158" s="183"/>
      <c r="M1158" s="172"/>
      <c r="N1158" s="3"/>
      <c r="O1158" s="358"/>
      <c r="P1158" s="170"/>
      <c r="Q1158" s="3"/>
      <c r="R1158" s="331"/>
      <c r="S1158" s="359"/>
      <c r="T1158" s="332"/>
      <c r="U1158" s="3"/>
      <c r="V1158" s="3"/>
      <c r="W1158" s="3"/>
      <c r="X1158" s="3"/>
      <c r="Y1158" s="3"/>
      <c r="Z1158" s="186"/>
      <c r="AA1158" s="330"/>
      <c r="AB1158" s="360"/>
      <c r="AC1158" s="194"/>
      <c r="AD1158" s="174"/>
      <c r="AE1158" s="3"/>
    </row>
    <row r="1159" spans="3:31" ht="17.25" customHeight="1">
      <c r="C1159" s="3"/>
      <c r="D1159" s="3"/>
      <c r="E1159" s="3"/>
      <c r="F1159" s="171"/>
      <c r="G1159" s="171"/>
      <c r="H1159" s="180"/>
      <c r="I1159" s="3"/>
      <c r="J1159" s="182"/>
      <c r="K1159" s="182"/>
      <c r="L1159" s="183"/>
      <c r="M1159" s="172"/>
      <c r="N1159" s="3"/>
      <c r="O1159" s="358"/>
      <c r="P1159" s="170"/>
      <c r="Q1159" s="3"/>
      <c r="R1159" s="331"/>
      <c r="S1159" s="359"/>
      <c r="T1159" s="332"/>
      <c r="U1159" s="3"/>
      <c r="V1159" s="3"/>
      <c r="W1159" s="3"/>
      <c r="X1159" s="3"/>
      <c r="Y1159" s="3"/>
      <c r="Z1159" s="186"/>
      <c r="AA1159" s="330"/>
      <c r="AB1159" s="360"/>
      <c r="AC1159" s="194"/>
      <c r="AD1159" s="174"/>
      <c r="AE1159" s="3"/>
    </row>
    <row r="1160" spans="3:31" ht="17.25" customHeight="1">
      <c r="C1160" s="3"/>
      <c r="D1160" s="3"/>
      <c r="E1160" s="3"/>
      <c r="F1160" s="171"/>
      <c r="G1160" s="171"/>
      <c r="H1160" s="180"/>
      <c r="I1160" s="3"/>
      <c r="J1160" s="182"/>
      <c r="K1160" s="182"/>
      <c r="L1160" s="183"/>
      <c r="M1160" s="172"/>
      <c r="N1160" s="3"/>
      <c r="O1160" s="358"/>
      <c r="P1160" s="170"/>
      <c r="Q1160" s="3"/>
      <c r="R1160" s="331"/>
      <c r="S1160" s="359"/>
      <c r="T1160" s="332"/>
      <c r="U1160" s="3"/>
      <c r="V1160" s="3"/>
      <c r="W1160" s="3"/>
      <c r="X1160" s="3"/>
      <c r="Y1160" s="3"/>
      <c r="Z1160" s="186"/>
      <c r="AA1160" s="330"/>
      <c r="AB1160" s="360"/>
      <c r="AC1160" s="194"/>
      <c r="AD1160" s="174"/>
      <c r="AE1160" s="3"/>
    </row>
    <row r="1161" spans="3:31" ht="17.25" customHeight="1">
      <c r="C1161" s="3"/>
      <c r="D1161" s="3"/>
      <c r="E1161" s="3"/>
      <c r="F1161" s="171"/>
      <c r="G1161" s="171"/>
      <c r="H1161" s="180"/>
      <c r="I1161" s="3"/>
      <c r="J1161" s="182"/>
      <c r="K1161" s="182"/>
      <c r="L1161" s="183"/>
      <c r="M1161" s="172"/>
      <c r="N1161" s="3"/>
      <c r="O1161" s="358"/>
      <c r="P1161" s="170"/>
      <c r="Q1161" s="3"/>
      <c r="R1161" s="331"/>
      <c r="S1161" s="359"/>
      <c r="T1161" s="332"/>
      <c r="U1161" s="3"/>
      <c r="V1161" s="3"/>
      <c r="W1161" s="3"/>
      <c r="X1161" s="3"/>
      <c r="Y1161" s="3"/>
      <c r="Z1161" s="186"/>
      <c r="AA1161" s="330"/>
      <c r="AB1161" s="360"/>
      <c r="AC1161" s="194"/>
      <c r="AD1161" s="174"/>
      <c r="AE1161" s="3"/>
    </row>
    <row r="1162" spans="3:31" ht="17.25" customHeight="1">
      <c r="C1162" s="3"/>
      <c r="D1162" s="3"/>
      <c r="E1162" s="3"/>
      <c r="F1162" s="171"/>
      <c r="G1162" s="171"/>
      <c r="H1162" s="180"/>
      <c r="I1162" s="3"/>
      <c r="J1162" s="182"/>
      <c r="K1162" s="182"/>
      <c r="L1162" s="183"/>
      <c r="M1162" s="172"/>
      <c r="N1162" s="3"/>
      <c r="O1162" s="358"/>
      <c r="P1162" s="170"/>
      <c r="Q1162" s="3"/>
      <c r="R1162" s="331"/>
      <c r="S1162" s="359"/>
      <c r="T1162" s="332"/>
      <c r="U1162" s="3"/>
      <c r="V1162" s="3"/>
      <c r="W1162" s="3"/>
      <c r="X1162" s="3"/>
      <c r="Y1162" s="3"/>
      <c r="Z1162" s="186"/>
      <c r="AA1162" s="330"/>
      <c r="AB1162" s="360"/>
      <c r="AC1162" s="194"/>
      <c r="AD1162" s="174"/>
      <c r="AE1162" s="3"/>
    </row>
    <row r="1163" spans="3:31" ht="17.25" customHeight="1">
      <c r="C1163" s="3"/>
      <c r="D1163" s="3"/>
      <c r="E1163" s="3"/>
      <c r="F1163" s="171"/>
      <c r="G1163" s="171"/>
      <c r="H1163" s="180"/>
      <c r="I1163" s="3"/>
      <c r="J1163" s="182"/>
      <c r="K1163" s="182"/>
      <c r="L1163" s="183"/>
      <c r="M1163" s="172"/>
      <c r="N1163" s="3"/>
      <c r="O1163" s="358"/>
      <c r="P1163" s="170"/>
      <c r="Q1163" s="3"/>
      <c r="R1163" s="331"/>
      <c r="S1163" s="359"/>
      <c r="T1163" s="332"/>
      <c r="U1163" s="3"/>
      <c r="V1163" s="3"/>
      <c r="W1163" s="3"/>
      <c r="X1163" s="3"/>
      <c r="Y1163" s="3"/>
      <c r="Z1163" s="186"/>
      <c r="AA1163" s="330"/>
      <c r="AB1163" s="360"/>
      <c r="AC1163" s="194"/>
      <c r="AD1163" s="174"/>
      <c r="AE1163" s="3"/>
    </row>
    <row r="1164" spans="3:31" ht="17.25" customHeight="1">
      <c r="C1164" s="3"/>
      <c r="D1164" s="3"/>
      <c r="E1164" s="3"/>
      <c r="F1164" s="171"/>
      <c r="G1164" s="171"/>
      <c r="H1164" s="180"/>
      <c r="I1164" s="3"/>
      <c r="J1164" s="182"/>
      <c r="K1164" s="182"/>
      <c r="L1164" s="183"/>
      <c r="M1164" s="172"/>
      <c r="N1164" s="3"/>
      <c r="O1164" s="358"/>
      <c r="P1164" s="170"/>
      <c r="Q1164" s="3"/>
      <c r="R1164" s="331"/>
      <c r="S1164" s="359"/>
      <c r="T1164" s="332"/>
      <c r="U1164" s="3"/>
      <c r="V1164" s="3"/>
      <c r="W1164" s="3"/>
      <c r="X1164" s="3"/>
      <c r="Y1164" s="3"/>
      <c r="Z1164" s="186"/>
      <c r="AA1164" s="330"/>
      <c r="AB1164" s="360"/>
      <c r="AC1164" s="194"/>
      <c r="AD1164" s="174"/>
      <c r="AE1164" s="3"/>
    </row>
    <row r="1165" spans="3:31" ht="17.25" customHeight="1">
      <c r="C1165" s="3"/>
      <c r="D1165" s="3"/>
      <c r="E1165" s="3"/>
      <c r="F1165" s="171"/>
      <c r="G1165" s="171"/>
      <c r="H1165" s="180"/>
      <c r="I1165" s="3"/>
      <c r="J1165" s="182"/>
      <c r="K1165" s="182"/>
      <c r="L1165" s="183"/>
      <c r="M1165" s="172"/>
      <c r="N1165" s="3"/>
      <c r="O1165" s="358"/>
      <c r="P1165" s="170"/>
      <c r="Q1165" s="3"/>
      <c r="R1165" s="331"/>
      <c r="S1165" s="359"/>
      <c r="T1165" s="332"/>
      <c r="U1165" s="3"/>
      <c r="V1165" s="3"/>
      <c r="W1165" s="3"/>
      <c r="X1165" s="3"/>
      <c r="Y1165" s="3"/>
      <c r="Z1165" s="186"/>
      <c r="AA1165" s="330"/>
      <c r="AB1165" s="360"/>
      <c r="AC1165" s="194"/>
      <c r="AD1165" s="174"/>
      <c r="AE1165" s="3"/>
    </row>
    <row r="1166" spans="3:31" ht="17.25" customHeight="1">
      <c r="C1166" s="3"/>
      <c r="D1166" s="3"/>
      <c r="E1166" s="3"/>
      <c r="F1166" s="171"/>
      <c r="G1166" s="171"/>
      <c r="H1166" s="180"/>
      <c r="I1166" s="3"/>
      <c r="J1166" s="182"/>
      <c r="K1166" s="182"/>
      <c r="L1166" s="183"/>
      <c r="M1166" s="172"/>
      <c r="N1166" s="3"/>
      <c r="O1166" s="358"/>
      <c r="P1166" s="170"/>
      <c r="Q1166" s="3"/>
      <c r="R1166" s="331"/>
      <c r="S1166" s="359"/>
      <c r="T1166" s="332"/>
      <c r="U1166" s="3"/>
      <c r="V1166" s="3"/>
      <c r="W1166" s="3"/>
      <c r="X1166" s="3"/>
      <c r="Y1166" s="3"/>
      <c r="Z1166" s="186"/>
      <c r="AA1166" s="330"/>
      <c r="AB1166" s="360"/>
      <c r="AC1166" s="194"/>
      <c r="AD1166" s="174"/>
      <c r="AE1166" s="3"/>
    </row>
    <row r="1167" spans="3:31" ht="17.25" customHeight="1">
      <c r="C1167" s="3"/>
      <c r="D1167" s="3"/>
      <c r="E1167" s="3"/>
      <c r="F1167" s="171"/>
      <c r="G1167" s="171"/>
      <c r="H1167" s="180"/>
      <c r="I1167" s="3"/>
      <c r="J1167" s="182"/>
      <c r="K1167" s="182"/>
      <c r="L1167" s="183"/>
      <c r="M1167" s="172"/>
      <c r="N1167" s="3"/>
      <c r="O1167" s="358"/>
      <c r="P1167" s="170"/>
      <c r="Q1167" s="3"/>
      <c r="R1167" s="331"/>
      <c r="S1167" s="359"/>
      <c r="T1167" s="332"/>
      <c r="U1167" s="3"/>
      <c r="V1167" s="3"/>
      <c r="W1167" s="3"/>
      <c r="X1167" s="3"/>
      <c r="Y1167" s="3"/>
      <c r="Z1167" s="186"/>
      <c r="AA1167" s="330"/>
      <c r="AB1167" s="360"/>
      <c r="AC1167" s="194"/>
      <c r="AD1167" s="174"/>
      <c r="AE1167" s="3"/>
    </row>
    <row r="1168" spans="3:31" ht="17.25" customHeight="1">
      <c r="C1168" s="3"/>
      <c r="D1168" s="3"/>
      <c r="E1168" s="3"/>
      <c r="F1168" s="171"/>
      <c r="G1168" s="171"/>
      <c r="H1168" s="180"/>
      <c r="I1168" s="3"/>
      <c r="J1168" s="182"/>
      <c r="K1168" s="182"/>
      <c r="L1168" s="183"/>
      <c r="M1168" s="172"/>
      <c r="N1168" s="3"/>
      <c r="O1168" s="358"/>
      <c r="P1168" s="170"/>
      <c r="Q1168" s="3"/>
      <c r="R1168" s="331"/>
      <c r="S1168" s="359"/>
      <c r="T1168" s="332"/>
      <c r="U1168" s="3"/>
      <c r="V1168" s="3"/>
      <c r="W1168" s="3"/>
      <c r="X1168" s="3"/>
      <c r="Y1168" s="3"/>
      <c r="Z1168" s="186"/>
      <c r="AA1168" s="330"/>
      <c r="AB1168" s="360"/>
      <c r="AC1168" s="194"/>
      <c r="AD1168" s="174"/>
      <c r="AE1168" s="3"/>
    </row>
    <row r="1169" spans="3:31" ht="17.25" customHeight="1">
      <c r="C1169" s="3"/>
      <c r="D1169" s="3"/>
      <c r="E1169" s="3"/>
      <c r="F1169" s="171"/>
      <c r="G1169" s="171"/>
      <c r="H1169" s="180"/>
      <c r="I1169" s="3"/>
      <c r="J1169" s="182"/>
      <c r="K1169" s="182"/>
      <c r="L1169" s="183"/>
      <c r="M1169" s="172"/>
      <c r="N1169" s="3"/>
      <c r="O1169" s="358"/>
      <c r="P1169" s="170"/>
      <c r="Q1169" s="3"/>
      <c r="R1169" s="331"/>
      <c r="S1169" s="359"/>
      <c r="T1169" s="332"/>
      <c r="U1169" s="3"/>
      <c r="V1169" s="3"/>
      <c r="W1169" s="3"/>
      <c r="X1169" s="3"/>
      <c r="Y1169" s="3"/>
      <c r="Z1169" s="186"/>
      <c r="AA1169" s="330"/>
      <c r="AB1169" s="360"/>
      <c r="AC1169" s="194"/>
      <c r="AD1169" s="174"/>
      <c r="AE1169" s="3"/>
    </row>
    <row r="1170" spans="3:31" ht="17.25" customHeight="1">
      <c r="C1170" s="3"/>
      <c r="D1170" s="3"/>
      <c r="E1170" s="3"/>
      <c r="F1170" s="171"/>
      <c r="G1170" s="171"/>
      <c r="H1170" s="180"/>
      <c r="I1170" s="3"/>
      <c r="J1170" s="182"/>
      <c r="K1170" s="182"/>
      <c r="L1170" s="183"/>
      <c r="M1170" s="172"/>
      <c r="N1170" s="3"/>
      <c r="O1170" s="358"/>
      <c r="P1170" s="170"/>
      <c r="Q1170" s="3"/>
      <c r="R1170" s="331"/>
      <c r="S1170" s="359"/>
      <c r="T1170" s="332"/>
      <c r="U1170" s="3"/>
      <c r="V1170" s="3"/>
      <c r="W1170" s="3"/>
      <c r="X1170" s="3"/>
      <c r="Y1170" s="3"/>
      <c r="Z1170" s="186"/>
      <c r="AA1170" s="330"/>
      <c r="AB1170" s="360"/>
      <c r="AC1170" s="194"/>
      <c r="AD1170" s="174"/>
      <c r="AE1170" s="3"/>
    </row>
    <row r="1171" spans="3:31" ht="17.25" customHeight="1">
      <c r="C1171" s="3"/>
      <c r="D1171" s="3"/>
      <c r="E1171" s="3"/>
      <c r="F1171" s="171"/>
      <c r="G1171" s="171"/>
      <c r="H1171" s="180"/>
      <c r="I1171" s="3"/>
      <c r="J1171" s="182"/>
      <c r="K1171" s="182"/>
      <c r="L1171" s="183"/>
      <c r="M1171" s="172"/>
      <c r="N1171" s="3"/>
      <c r="O1171" s="358"/>
      <c r="P1171" s="170"/>
      <c r="Q1171" s="3"/>
      <c r="R1171" s="331"/>
      <c r="S1171" s="359"/>
      <c r="T1171" s="332"/>
      <c r="U1171" s="3"/>
      <c r="V1171" s="3"/>
      <c r="W1171" s="3"/>
      <c r="X1171" s="3"/>
      <c r="Y1171" s="3"/>
      <c r="Z1171" s="186"/>
      <c r="AA1171" s="330"/>
      <c r="AB1171" s="360"/>
      <c r="AC1171" s="194"/>
      <c r="AD1171" s="174"/>
      <c r="AE1171" s="3"/>
    </row>
    <row r="1172" spans="3:31" ht="17.25" customHeight="1">
      <c r="C1172" s="3"/>
      <c r="D1172" s="3"/>
      <c r="E1172" s="3"/>
      <c r="F1172" s="171"/>
      <c r="G1172" s="171"/>
      <c r="H1172" s="180"/>
      <c r="I1172" s="3"/>
      <c r="J1172" s="182"/>
      <c r="K1172" s="182"/>
      <c r="L1172" s="183"/>
      <c r="M1172" s="172"/>
      <c r="N1172" s="3"/>
      <c r="O1172" s="358"/>
      <c r="P1172" s="170"/>
      <c r="Q1172" s="3"/>
      <c r="R1172" s="331"/>
      <c r="S1172" s="359"/>
      <c r="T1172" s="332"/>
      <c r="U1172" s="3"/>
      <c r="V1172" s="3"/>
      <c r="W1172" s="3"/>
      <c r="X1172" s="3"/>
      <c r="Y1172" s="3"/>
      <c r="Z1172" s="186"/>
      <c r="AA1172" s="330"/>
      <c r="AB1172" s="360"/>
      <c r="AC1172" s="194"/>
      <c r="AD1172" s="174"/>
      <c r="AE1172" s="3"/>
    </row>
    <row r="1173" spans="3:31" ht="17.25" customHeight="1">
      <c r="C1173" s="3"/>
      <c r="D1173" s="3"/>
      <c r="E1173" s="3"/>
      <c r="F1173" s="171"/>
      <c r="G1173" s="171"/>
      <c r="H1173" s="180"/>
      <c r="I1173" s="3"/>
      <c r="J1173" s="182"/>
      <c r="K1173" s="182"/>
      <c r="L1173" s="183"/>
      <c r="M1173" s="172"/>
      <c r="N1173" s="3"/>
      <c r="O1173" s="358"/>
      <c r="P1173" s="170"/>
      <c r="Q1173" s="3"/>
      <c r="R1173" s="331"/>
      <c r="S1173" s="359"/>
      <c r="T1173" s="332"/>
      <c r="U1173" s="3"/>
      <c r="V1173" s="3"/>
      <c r="W1173" s="3"/>
      <c r="X1173" s="3"/>
      <c r="Y1173" s="3"/>
      <c r="Z1173" s="186"/>
      <c r="AA1173" s="330"/>
      <c r="AB1173" s="360"/>
      <c r="AC1173" s="194"/>
      <c r="AD1173" s="174"/>
      <c r="AE1173" s="3"/>
    </row>
    <row r="1174" spans="3:31" ht="17.25" customHeight="1">
      <c r="C1174" s="3"/>
      <c r="D1174" s="3"/>
      <c r="E1174" s="3"/>
      <c r="F1174" s="171"/>
      <c r="G1174" s="171"/>
      <c r="H1174" s="180"/>
      <c r="I1174" s="3"/>
      <c r="J1174" s="182"/>
      <c r="K1174" s="182"/>
      <c r="L1174" s="183"/>
      <c r="M1174" s="172"/>
      <c r="N1174" s="3"/>
      <c r="O1174" s="358"/>
      <c r="P1174" s="170"/>
      <c r="Q1174" s="3"/>
      <c r="R1174" s="331"/>
      <c r="S1174" s="359"/>
      <c r="T1174" s="332"/>
      <c r="U1174" s="3"/>
      <c r="V1174" s="3"/>
      <c r="W1174" s="3"/>
      <c r="X1174" s="3"/>
      <c r="Y1174" s="3"/>
      <c r="Z1174" s="186"/>
      <c r="AA1174" s="330"/>
      <c r="AB1174" s="360"/>
      <c r="AC1174" s="194"/>
      <c r="AD1174" s="174"/>
      <c r="AE1174" s="3"/>
    </row>
    <row r="1175" spans="3:31" ht="17.25" customHeight="1">
      <c r="C1175" s="3"/>
      <c r="D1175" s="3"/>
      <c r="E1175" s="3"/>
      <c r="F1175" s="171"/>
      <c r="G1175" s="171"/>
      <c r="H1175" s="180"/>
      <c r="I1175" s="3"/>
      <c r="J1175" s="182"/>
      <c r="K1175" s="182"/>
      <c r="L1175" s="183"/>
      <c r="M1175" s="172"/>
      <c r="N1175" s="3"/>
      <c r="O1175" s="358"/>
      <c r="P1175" s="170"/>
      <c r="Q1175" s="3"/>
      <c r="R1175" s="331"/>
      <c r="S1175" s="359"/>
      <c r="T1175" s="332"/>
      <c r="U1175" s="3"/>
      <c r="V1175" s="3"/>
      <c r="W1175" s="3"/>
      <c r="X1175" s="3"/>
      <c r="Y1175" s="3"/>
      <c r="Z1175" s="186"/>
      <c r="AA1175" s="330"/>
      <c r="AB1175" s="360"/>
      <c r="AC1175" s="194"/>
      <c r="AD1175" s="174"/>
      <c r="AE1175" s="3"/>
    </row>
    <row r="1176" spans="3:31" ht="17.25" customHeight="1">
      <c r="C1176" s="3"/>
      <c r="D1176" s="3"/>
      <c r="E1176" s="3"/>
      <c r="F1176" s="171"/>
      <c r="G1176" s="171"/>
      <c r="H1176" s="180"/>
      <c r="I1176" s="3"/>
      <c r="J1176" s="182"/>
      <c r="K1176" s="182"/>
      <c r="L1176" s="183"/>
      <c r="M1176" s="172"/>
      <c r="N1176" s="3"/>
      <c r="O1176" s="358"/>
      <c r="P1176" s="170"/>
      <c r="Q1176" s="3"/>
      <c r="R1176" s="331"/>
      <c r="S1176" s="359"/>
      <c r="T1176" s="332"/>
      <c r="U1176" s="3"/>
      <c r="V1176" s="3"/>
      <c r="W1176" s="3"/>
      <c r="X1176" s="3"/>
      <c r="Y1176" s="3"/>
      <c r="Z1176" s="186"/>
      <c r="AA1176" s="330"/>
      <c r="AB1176" s="360"/>
      <c r="AC1176" s="194"/>
      <c r="AD1176" s="174"/>
      <c r="AE1176" s="3"/>
    </row>
    <row r="1177" spans="3:31" ht="17.25" customHeight="1">
      <c r="C1177" s="3"/>
      <c r="D1177" s="3"/>
      <c r="E1177" s="3"/>
      <c r="F1177" s="171"/>
      <c r="G1177" s="171"/>
      <c r="H1177" s="180"/>
      <c r="I1177" s="3"/>
      <c r="J1177" s="182"/>
      <c r="K1177" s="182"/>
      <c r="L1177" s="183"/>
      <c r="M1177" s="172"/>
      <c r="N1177" s="3"/>
      <c r="O1177" s="358"/>
      <c r="P1177" s="170"/>
      <c r="Q1177" s="3"/>
      <c r="R1177" s="331"/>
      <c r="S1177" s="359"/>
      <c r="T1177" s="332"/>
      <c r="U1177" s="3"/>
      <c r="V1177" s="3"/>
      <c r="W1177" s="3"/>
      <c r="X1177" s="3"/>
      <c r="Y1177" s="3"/>
      <c r="Z1177" s="186"/>
      <c r="AA1177" s="330"/>
      <c r="AB1177" s="360"/>
      <c r="AC1177" s="194"/>
      <c r="AD1177" s="174"/>
      <c r="AE1177" s="3"/>
    </row>
    <row r="1178" spans="3:31" ht="17.25" customHeight="1">
      <c r="C1178" s="3"/>
      <c r="D1178" s="3"/>
      <c r="E1178" s="3"/>
      <c r="F1178" s="171"/>
      <c r="G1178" s="171"/>
      <c r="H1178" s="180"/>
      <c r="I1178" s="3"/>
      <c r="J1178" s="182"/>
      <c r="K1178" s="182"/>
      <c r="L1178" s="183"/>
      <c r="M1178" s="172"/>
      <c r="N1178" s="3"/>
      <c r="O1178" s="358"/>
      <c r="P1178" s="170"/>
      <c r="Q1178" s="3"/>
      <c r="R1178" s="331"/>
      <c r="S1178" s="359"/>
      <c r="T1178" s="332"/>
      <c r="U1178" s="3"/>
      <c r="V1178" s="3"/>
      <c r="W1178" s="3"/>
      <c r="X1178" s="3"/>
      <c r="Y1178" s="3"/>
      <c r="Z1178" s="186"/>
      <c r="AA1178" s="330"/>
      <c r="AB1178" s="360"/>
      <c r="AC1178" s="194"/>
      <c r="AD1178" s="174"/>
      <c r="AE1178" s="3"/>
    </row>
    <row r="1179" spans="3:31" ht="17.25" customHeight="1">
      <c r="C1179" s="3"/>
      <c r="D1179" s="3"/>
      <c r="E1179" s="3"/>
      <c r="F1179" s="171"/>
      <c r="G1179" s="171"/>
      <c r="H1179" s="180"/>
      <c r="I1179" s="3"/>
      <c r="J1179" s="182"/>
      <c r="K1179" s="182"/>
      <c r="L1179" s="183"/>
      <c r="M1179" s="172"/>
      <c r="N1179" s="3"/>
      <c r="O1179" s="358"/>
      <c r="P1179" s="170"/>
      <c r="Q1179" s="3"/>
      <c r="R1179" s="331"/>
      <c r="S1179" s="359"/>
      <c r="T1179" s="332"/>
      <c r="U1179" s="3"/>
      <c r="V1179" s="3"/>
      <c r="W1179" s="3"/>
      <c r="X1179" s="3"/>
      <c r="Y1179" s="3"/>
      <c r="Z1179" s="186"/>
      <c r="AA1179" s="330"/>
      <c r="AB1179" s="360"/>
      <c r="AC1179" s="194"/>
      <c r="AD1179" s="174"/>
      <c r="AE1179" s="3"/>
    </row>
    <row r="1180" spans="3:31" ht="17.25" customHeight="1">
      <c r="C1180" s="3"/>
      <c r="D1180" s="3"/>
      <c r="E1180" s="3"/>
      <c r="F1180" s="171"/>
      <c r="G1180" s="171"/>
      <c r="H1180" s="180"/>
      <c r="I1180" s="3"/>
      <c r="J1180" s="182"/>
      <c r="K1180" s="182"/>
      <c r="L1180" s="183"/>
      <c r="M1180" s="172"/>
      <c r="N1180" s="3"/>
      <c r="O1180" s="358"/>
      <c r="P1180" s="170"/>
      <c r="Q1180" s="3"/>
      <c r="R1180" s="331"/>
      <c r="S1180" s="359"/>
      <c r="T1180" s="332"/>
      <c r="U1180" s="3"/>
      <c r="V1180" s="3"/>
      <c r="W1180" s="3"/>
      <c r="X1180" s="3"/>
      <c r="Y1180" s="3"/>
      <c r="Z1180" s="186"/>
      <c r="AA1180" s="330"/>
      <c r="AB1180" s="360"/>
      <c r="AC1180" s="194"/>
      <c r="AD1180" s="174"/>
      <c r="AE1180" s="3"/>
    </row>
    <row r="1181" spans="3:31" ht="17.25" customHeight="1">
      <c r="C1181" s="3"/>
      <c r="D1181" s="3"/>
      <c r="E1181" s="3"/>
      <c r="F1181" s="171"/>
      <c r="G1181" s="171"/>
      <c r="H1181" s="180"/>
      <c r="I1181" s="3"/>
      <c r="J1181" s="182"/>
      <c r="K1181" s="182"/>
      <c r="L1181" s="183"/>
      <c r="M1181" s="172"/>
      <c r="N1181" s="3"/>
      <c r="O1181" s="358"/>
      <c r="P1181" s="170"/>
      <c r="Q1181" s="3"/>
      <c r="R1181" s="331"/>
      <c r="S1181" s="359"/>
      <c r="T1181" s="332"/>
      <c r="U1181" s="3"/>
      <c r="V1181" s="3"/>
      <c r="W1181" s="3"/>
      <c r="X1181" s="3"/>
      <c r="Y1181" s="3"/>
      <c r="Z1181" s="186"/>
      <c r="AA1181" s="330"/>
      <c r="AB1181" s="360"/>
      <c r="AC1181" s="194"/>
      <c r="AD1181" s="174"/>
      <c r="AE1181" s="3"/>
    </row>
    <row r="1182" spans="3:31" ht="17.25" customHeight="1">
      <c r="C1182" s="3"/>
      <c r="D1182" s="3"/>
      <c r="E1182" s="3"/>
      <c r="F1182" s="171"/>
      <c r="G1182" s="171"/>
      <c r="H1182" s="180"/>
      <c r="I1182" s="3"/>
      <c r="J1182" s="182"/>
      <c r="K1182" s="182"/>
      <c r="L1182" s="183"/>
      <c r="M1182" s="172"/>
      <c r="N1182" s="3"/>
      <c r="O1182" s="358"/>
      <c r="P1182" s="170"/>
      <c r="Q1182" s="3"/>
      <c r="R1182" s="331"/>
      <c r="S1182" s="359"/>
      <c r="T1182" s="332"/>
      <c r="U1182" s="3"/>
      <c r="V1182" s="3"/>
      <c r="W1182" s="3"/>
      <c r="X1182" s="3"/>
      <c r="Y1182" s="3"/>
      <c r="Z1182" s="186"/>
      <c r="AA1182" s="330"/>
      <c r="AB1182" s="360"/>
      <c r="AC1182" s="194"/>
      <c r="AD1182" s="174"/>
      <c r="AE1182" s="3"/>
    </row>
    <row r="1183" spans="3:31" ht="17.25" customHeight="1">
      <c r="C1183" s="3"/>
      <c r="D1183" s="3"/>
      <c r="E1183" s="3"/>
      <c r="F1183" s="171"/>
      <c r="G1183" s="171"/>
      <c r="H1183" s="180"/>
      <c r="I1183" s="3"/>
      <c r="J1183" s="182"/>
      <c r="K1183" s="182"/>
      <c r="L1183" s="183"/>
      <c r="M1183" s="172"/>
      <c r="N1183" s="3"/>
      <c r="O1183" s="358"/>
      <c r="P1183" s="170"/>
      <c r="Q1183" s="3"/>
      <c r="R1183" s="331"/>
      <c r="S1183" s="359"/>
      <c r="T1183" s="332"/>
      <c r="U1183" s="3"/>
      <c r="V1183" s="3"/>
      <c r="W1183" s="3"/>
      <c r="X1183" s="3"/>
      <c r="Y1183" s="3"/>
      <c r="Z1183" s="186"/>
      <c r="AA1183" s="330"/>
      <c r="AB1183" s="360"/>
      <c r="AC1183" s="194"/>
      <c r="AD1183" s="174"/>
      <c r="AE1183" s="3"/>
    </row>
    <row r="1289" spans="2:32" s="173" customFormat="1" ht="17.25" customHeight="1" ph="1">
      <c r="B1289" s="2" ph="1"/>
      <c r="F1289" s="2" ph="1"/>
      <c r="G1289" s="2" ph="1"/>
      <c r="H1289" s="361" ph="1"/>
      <c r="J1289" s="362" ph="1"/>
      <c r="K1289" s="362" ph="1"/>
      <c r="L1289" s="363" ph="1"/>
      <c r="M1289" s="364" ph="1"/>
      <c r="O1289" s="369" ph="1"/>
      <c r="P1289" s="366" ph="1"/>
      <c r="Z1289" s="367" ph="1"/>
      <c r="AA1289" s="367" ph="1"/>
      <c r="AB1289" s="368" ph="1"/>
      <c r="AC1289" s="365" ph="1"/>
      <c r="AD1289" s="367" ph="1"/>
      <c r="AF1289" s="184" ph="1"/>
    </row>
    <row r="1292" spans="2:32" s="173" customFormat="1" ht="17.25" customHeight="1" ph="1">
      <c r="B1292" s="2" ph="1"/>
      <c r="F1292" s="2" ph="1"/>
      <c r="G1292" s="2" ph="1"/>
      <c r="H1292" s="361" ph="1"/>
      <c r="J1292" s="362" ph="1"/>
      <c r="K1292" s="362" ph="1"/>
      <c r="L1292" s="363" ph="1"/>
      <c r="M1292" s="364" ph="1"/>
      <c r="O1292" s="369" ph="1"/>
      <c r="P1292" s="366" ph="1"/>
      <c r="Z1292" s="367" ph="1"/>
      <c r="AA1292" s="367" ph="1"/>
      <c r="AB1292" s="368" ph="1"/>
      <c r="AC1292" s="365" ph="1"/>
      <c r="AD1292" s="367" ph="1"/>
      <c r="AF1292" s="184" ph="1"/>
    </row>
    <row r="1293" spans="2:32" s="173" customFormat="1" ht="17.25" customHeight="1" ph="1">
      <c r="B1293" s="2" ph="1"/>
      <c r="F1293" s="2" ph="1"/>
      <c r="G1293" s="2" ph="1"/>
      <c r="H1293" s="361" ph="1"/>
      <c r="J1293" s="362" ph="1"/>
      <c r="K1293" s="362" ph="1"/>
      <c r="L1293" s="363" ph="1"/>
      <c r="M1293" s="364" ph="1"/>
      <c r="O1293" s="369" ph="1"/>
      <c r="P1293" s="366" ph="1"/>
      <c r="Z1293" s="367" ph="1"/>
      <c r="AA1293" s="367" ph="1"/>
      <c r="AB1293" s="368" ph="1"/>
      <c r="AC1293" s="365" ph="1"/>
      <c r="AD1293" s="367" ph="1"/>
      <c r="AF1293" s="184" ph="1"/>
    </row>
    <row r="1294" spans="2:32" s="173" customFormat="1" ht="17.25" customHeight="1" ph="1">
      <c r="B1294" s="2" ph="1"/>
      <c r="F1294" s="2" ph="1"/>
      <c r="G1294" s="2" ph="1"/>
      <c r="H1294" s="361" ph="1"/>
      <c r="J1294" s="362" ph="1"/>
      <c r="K1294" s="362" ph="1"/>
      <c r="L1294" s="363" ph="1"/>
      <c r="M1294" s="364" ph="1"/>
      <c r="O1294" s="369" ph="1"/>
      <c r="P1294" s="366" ph="1"/>
      <c r="Z1294" s="367" ph="1"/>
      <c r="AA1294" s="367" ph="1"/>
      <c r="AB1294" s="368" ph="1"/>
      <c r="AC1294" s="365" ph="1"/>
      <c r="AD1294" s="367" ph="1"/>
      <c r="AF1294" s="184" ph="1"/>
    </row>
    <row r="1296" spans="2:32" s="173" customFormat="1" ht="17.25" customHeight="1" ph="1">
      <c r="B1296" s="2" ph="1"/>
      <c r="F1296" s="2" ph="1"/>
      <c r="G1296" s="2" ph="1"/>
      <c r="H1296" s="361" ph="1"/>
      <c r="J1296" s="362" ph="1"/>
      <c r="K1296" s="362" ph="1"/>
      <c r="L1296" s="363" ph="1"/>
      <c r="M1296" s="364" ph="1"/>
      <c r="O1296" s="369" ph="1"/>
      <c r="P1296" s="366" ph="1"/>
      <c r="Z1296" s="367" ph="1"/>
      <c r="AA1296" s="367" ph="1"/>
      <c r="AB1296" s="368" ph="1"/>
      <c r="AC1296" s="365" ph="1"/>
      <c r="AD1296" s="367" ph="1"/>
      <c r="AF1296" s="184" ph="1"/>
    </row>
    <row r="1297" spans="2:32" s="173" customFormat="1" ht="17.25" customHeight="1" ph="1">
      <c r="B1297" s="2" ph="1"/>
      <c r="F1297" s="2" ph="1"/>
      <c r="G1297" s="2" ph="1"/>
      <c r="H1297" s="361" ph="1"/>
      <c r="J1297" s="362" ph="1"/>
      <c r="K1297" s="362" ph="1"/>
      <c r="L1297" s="363" ph="1"/>
      <c r="M1297" s="364" ph="1"/>
      <c r="O1297" s="369" ph="1"/>
      <c r="P1297" s="366" ph="1"/>
      <c r="Z1297" s="367" ph="1"/>
      <c r="AA1297" s="367" ph="1"/>
      <c r="AB1297" s="368" ph="1"/>
      <c r="AC1297" s="365" ph="1"/>
      <c r="AD1297" s="367" ph="1"/>
      <c r="AF1297" s="184" ph="1"/>
    </row>
    <row r="1298" spans="2:32" s="173" customFormat="1" ht="17.25" customHeight="1" ph="1">
      <c r="B1298" s="2" ph="1"/>
      <c r="F1298" s="2" ph="1"/>
      <c r="G1298" s="2" ph="1"/>
      <c r="H1298" s="361" ph="1"/>
      <c r="J1298" s="362" ph="1"/>
      <c r="K1298" s="362" ph="1"/>
      <c r="L1298" s="363" ph="1"/>
      <c r="M1298" s="364" ph="1"/>
      <c r="O1298" s="369" ph="1"/>
      <c r="P1298" s="366" ph="1"/>
      <c r="Z1298" s="367" ph="1"/>
      <c r="AA1298" s="367" ph="1"/>
      <c r="AB1298" s="368" ph="1"/>
      <c r="AC1298" s="365" ph="1"/>
      <c r="AD1298" s="367" ph="1"/>
      <c r="AF1298" s="184" ph="1"/>
    </row>
    <row r="1299" spans="2:32" s="173" customFormat="1" ht="17.25" customHeight="1" ph="1">
      <c r="B1299" s="2" ph="1"/>
      <c r="F1299" s="2" ph="1"/>
      <c r="G1299" s="2" ph="1"/>
      <c r="H1299" s="361" ph="1"/>
      <c r="J1299" s="362" ph="1"/>
      <c r="K1299" s="362" ph="1"/>
      <c r="L1299" s="363" ph="1"/>
      <c r="M1299" s="364" ph="1"/>
      <c r="O1299" s="369" ph="1"/>
      <c r="P1299" s="366" ph="1"/>
      <c r="Z1299" s="367" ph="1"/>
      <c r="AA1299" s="367" ph="1"/>
      <c r="AB1299" s="368" ph="1"/>
      <c r="AC1299" s="365" ph="1"/>
      <c r="AD1299" s="367" ph="1"/>
      <c r="AF1299" s="184" ph="1"/>
    </row>
    <row r="1300" spans="2:32" s="173" customFormat="1" ht="17.25" customHeight="1" ph="1">
      <c r="B1300" s="2" ph="1"/>
      <c r="F1300" s="2" ph="1"/>
      <c r="G1300" s="2" ph="1"/>
      <c r="H1300" s="361" ph="1"/>
      <c r="J1300" s="362" ph="1"/>
      <c r="K1300" s="362" ph="1"/>
      <c r="L1300" s="363" ph="1"/>
      <c r="M1300" s="364" ph="1"/>
      <c r="O1300" s="369" ph="1"/>
      <c r="P1300" s="366" ph="1"/>
      <c r="Z1300" s="367" ph="1"/>
      <c r="AA1300" s="367" ph="1"/>
      <c r="AB1300" s="368" ph="1"/>
      <c r="AC1300" s="365" ph="1"/>
      <c r="AD1300" s="367" ph="1"/>
      <c r="AF1300" s="184" ph="1"/>
    </row>
    <row r="1305" spans="2:32" s="173" customFormat="1" ht="17.25" customHeight="1" ph="1">
      <c r="B1305" s="2" ph="1"/>
      <c r="F1305" s="2" ph="1"/>
      <c r="G1305" s="2" ph="1"/>
      <c r="H1305" s="361" ph="1"/>
      <c r="J1305" s="362" ph="1"/>
      <c r="K1305" s="362" ph="1"/>
      <c r="L1305" s="363" ph="1"/>
      <c r="M1305" s="364" ph="1"/>
      <c r="O1305" s="369" ph="1"/>
      <c r="P1305" s="366" ph="1"/>
      <c r="Z1305" s="367" ph="1"/>
      <c r="AA1305" s="367" ph="1"/>
      <c r="AB1305" s="368" ph="1"/>
      <c r="AC1305" s="365" ph="1"/>
      <c r="AD1305" s="367" ph="1"/>
      <c r="AF1305" s="184" ph="1"/>
    </row>
    <row r="1306" spans="2:32" s="173" customFormat="1" ht="17.25" customHeight="1" ph="1">
      <c r="B1306" s="2" ph="1"/>
      <c r="F1306" s="2" ph="1"/>
      <c r="G1306" s="2" ph="1"/>
      <c r="H1306" s="361" ph="1"/>
      <c r="J1306" s="362" ph="1"/>
      <c r="K1306" s="362" ph="1"/>
      <c r="L1306" s="363" ph="1"/>
      <c r="M1306" s="364" ph="1"/>
      <c r="O1306" s="369" ph="1"/>
      <c r="P1306" s="366" ph="1"/>
      <c r="Z1306" s="367" ph="1"/>
      <c r="AA1306" s="367" ph="1"/>
      <c r="AB1306" s="368" ph="1"/>
      <c r="AC1306" s="365" ph="1"/>
      <c r="AD1306" s="367" ph="1"/>
      <c r="AF1306" s="184" ph="1"/>
    </row>
    <row r="1307" spans="2:32" s="173" customFormat="1" ht="17.25" customHeight="1" ph="1">
      <c r="B1307" s="2" ph="1"/>
      <c r="F1307" s="2" ph="1"/>
      <c r="G1307" s="2" ph="1"/>
      <c r="H1307" s="361" ph="1"/>
      <c r="J1307" s="362" ph="1"/>
      <c r="K1307" s="362" ph="1"/>
      <c r="L1307" s="363" ph="1"/>
      <c r="M1307" s="364" ph="1"/>
      <c r="O1307" s="369" ph="1"/>
      <c r="P1307" s="366" ph="1"/>
      <c r="Z1307" s="367" ph="1"/>
      <c r="AA1307" s="367" ph="1"/>
      <c r="AB1307" s="368" ph="1"/>
      <c r="AC1307" s="365" ph="1"/>
      <c r="AD1307" s="367" ph="1"/>
      <c r="AF1307" s="184" ph="1"/>
    </row>
    <row r="1308" spans="2:32" s="173" customFormat="1" ht="17.25" customHeight="1" ph="1">
      <c r="B1308" s="2" ph="1"/>
      <c r="F1308" s="2" ph="1"/>
      <c r="G1308" s="2" ph="1"/>
      <c r="H1308" s="361" ph="1"/>
      <c r="J1308" s="362" ph="1"/>
      <c r="K1308" s="362" ph="1"/>
      <c r="L1308" s="363" ph="1"/>
      <c r="M1308" s="364" ph="1"/>
      <c r="O1308" s="369" ph="1"/>
      <c r="P1308" s="366" ph="1"/>
      <c r="Z1308" s="367" ph="1"/>
      <c r="AA1308" s="367" ph="1"/>
      <c r="AB1308" s="368" ph="1"/>
      <c r="AC1308" s="365" ph="1"/>
      <c r="AD1308" s="367" ph="1"/>
      <c r="AF1308" s="184" ph="1"/>
    </row>
    <row r="1309" spans="2:32" s="173" customFormat="1" ht="17.25" customHeight="1" ph="1">
      <c r="B1309" s="2" ph="1"/>
      <c r="F1309" s="2" ph="1"/>
      <c r="G1309" s="2" ph="1"/>
      <c r="H1309" s="361" ph="1"/>
      <c r="J1309" s="362" ph="1"/>
      <c r="K1309" s="362" ph="1"/>
      <c r="L1309" s="363" ph="1"/>
      <c r="M1309" s="364" ph="1"/>
      <c r="O1309" s="369" ph="1"/>
      <c r="P1309" s="366" ph="1"/>
      <c r="Z1309" s="367" ph="1"/>
      <c r="AA1309" s="367" ph="1"/>
      <c r="AB1309" s="368" ph="1"/>
      <c r="AC1309" s="365" ph="1"/>
      <c r="AD1309" s="367" ph="1"/>
      <c r="AF1309" s="184" ph="1"/>
    </row>
    <row r="1310" spans="2:32" s="173" customFormat="1" ht="17.25" customHeight="1" ph="1">
      <c r="B1310" s="2" ph="1"/>
      <c r="F1310" s="2" ph="1"/>
      <c r="G1310" s="2" ph="1"/>
      <c r="H1310" s="361" ph="1"/>
      <c r="J1310" s="362" ph="1"/>
      <c r="K1310" s="362" ph="1"/>
      <c r="L1310" s="363" ph="1"/>
      <c r="M1310" s="364" ph="1"/>
      <c r="O1310" s="369" ph="1"/>
      <c r="P1310" s="366" ph="1"/>
      <c r="Z1310" s="367" ph="1"/>
      <c r="AA1310" s="367" ph="1"/>
      <c r="AB1310" s="368" ph="1"/>
      <c r="AC1310" s="365" ph="1"/>
      <c r="AD1310" s="367" ph="1"/>
      <c r="AF1310" s="184" ph="1"/>
    </row>
    <row r="1311" spans="2:32" s="173" customFormat="1" ht="17.25" customHeight="1" ph="1">
      <c r="B1311" s="2" ph="1"/>
      <c r="F1311" s="2" ph="1"/>
      <c r="G1311" s="2" ph="1"/>
      <c r="H1311" s="361" ph="1"/>
      <c r="J1311" s="362" ph="1"/>
      <c r="K1311" s="362" ph="1"/>
      <c r="L1311" s="363" ph="1"/>
      <c r="M1311" s="364" ph="1"/>
      <c r="O1311" s="369" ph="1"/>
      <c r="P1311" s="366" ph="1"/>
      <c r="Z1311" s="367" ph="1"/>
      <c r="AA1311" s="367" ph="1"/>
      <c r="AB1311" s="368" ph="1"/>
      <c r="AC1311" s="365" ph="1"/>
      <c r="AD1311" s="367" ph="1"/>
      <c r="AF1311" s="184" ph="1"/>
    </row>
    <row r="1312" spans="2:32" s="173" customFormat="1" ht="17.25" customHeight="1" ph="1">
      <c r="B1312" s="2" ph="1"/>
      <c r="F1312" s="2" ph="1"/>
      <c r="G1312" s="2" ph="1"/>
      <c r="H1312" s="361" ph="1"/>
      <c r="J1312" s="362" ph="1"/>
      <c r="K1312" s="362" ph="1"/>
      <c r="L1312" s="363" ph="1"/>
      <c r="M1312" s="364" ph="1"/>
      <c r="O1312" s="369" ph="1"/>
      <c r="P1312" s="366" ph="1"/>
      <c r="Z1312" s="367" ph="1"/>
      <c r="AA1312" s="367" ph="1"/>
      <c r="AB1312" s="368" ph="1"/>
      <c r="AC1312" s="365" ph="1"/>
      <c r="AD1312" s="367" ph="1"/>
      <c r="AF1312" s="184" ph="1"/>
    </row>
    <row r="1313" spans="2:32" s="173" customFormat="1" ht="17.25" customHeight="1" ph="1">
      <c r="B1313" s="2" ph="1"/>
      <c r="F1313" s="2" ph="1"/>
      <c r="G1313" s="2" ph="1"/>
      <c r="H1313" s="361" ph="1"/>
      <c r="J1313" s="362" ph="1"/>
      <c r="K1313" s="362" ph="1"/>
      <c r="L1313" s="363" ph="1"/>
      <c r="M1313" s="364" ph="1"/>
      <c r="O1313" s="369" ph="1"/>
      <c r="P1313" s="366" ph="1"/>
      <c r="Z1313" s="367" ph="1"/>
      <c r="AA1313" s="367" ph="1"/>
      <c r="AB1313" s="368" ph="1"/>
      <c r="AC1313" s="365" ph="1"/>
      <c r="AD1313" s="367" ph="1"/>
      <c r="AF1313" s="184" ph="1"/>
    </row>
    <row r="1314" spans="2:32" s="173" customFormat="1" ht="17.25" customHeight="1" ph="1">
      <c r="B1314" s="2" ph="1"/>
      <c r="F1314" s="2" ph="1"/>
      <c r="G1314" s="2" ph="1"/>
      <c r="H1314" s="361" ph="1"/>
      <c r="J1314" s="362" ph="1"/>
      <c r="K1314" s="362" ph="1"/>
      <c r="L1314" s="363" ph="1"/>
      <c r="M1314" s="364" ph="1"/>
      <c r="O1314" s="369" ph="1"/>
      <c r="P1314" s="366" ph="1"/>
      <c r="Z1314" s="367" ph="1"/>
      <c r="AA1314" s="367" ph="1"/>
      <c r="AB1314" s="368" ph="1"/>
      <c r="AC1314" s="365" ph="1"/>
      <c r="AD1314" s="367" ph="1"/>
      <c r="AF1314" s="184" ph="1"/>
    </row>
    <row r="1315" spans="2:32" s="173" customFormat="1" ht="17.25" customHeight="1" ph="1">
      <c r="B1315" s="2" ph="1"/>
      <c r="F1315" s="2" ph="1"/>
      <c r="G1315" s="2" ph="1"/>
      <c r="H1315" s="361" ph="1"/>
      <c r="J1315" s="362" ph="1"/>
      <c r="K1315" s="362" ph="1"/>
      <c r="L1315" s="363" ph="1"/>
      <c r="M1315" s="364" ph="1"/>
      <c r="O1315" s="369" ph="1"/>
      <c r="P1315" s="366" ph="1"/>
      <c r="Z1315" s="367" ph="1"/>
      <c r="AA1315" s="367" ph="1"/>
      <c r="AB1315" s="368" ph="1"/>
      <c r="AC1315" s="365" ph="1"/>
      <c r="AD1315" s="367" ph="1"/>
      <c r="AF1315" s="184" ph="1"/>
    </row>
    <row r="1316" spans="2:32" s="173" customFormat="1" ht="17.25" customHeight="1" ph="1">
      <c r="B1316" s="2" ph="1"/>
      <c r="F1316" s="2" ph="1"/>
      <c r="G1316" s="2" ph="1"/>
      <c r="H1316" s="361" ph="1"/>
      <c r="J1316" s="362" ph="1"/>
      <c r="K1316" s="362" ph="1"/>
      <c r="L1316" s="363" ph="1"/>
      <c r="M1316" s="364" ph="1"/>
      <c r="O1316" s="369" ph="1"/>
      <c r="P1316" s="366" ph="1"/>
      <c r="Z1316" s="367" ph="1"/>
      <c r="AA1316" s="367" ph="1"/>
      <c r="AB1316" s="368" ph="1"/>
      <c r="AC1316" s="365" ph="1"/>
      <c r="AD1316" s="367" ph="1"/>
      <c r="AF1316" s="184" ph="1"/>
    </row>
    <row r="1317" spans="2:32" s="173" customFormat="1" ht="17.25" customHeight="1" ph="1">
      <c r="B1317" s="2" ph="1"/>
      <c r="F1317" s="2" ph="1"/>
      <c r="G1317" s="2" ph="1"/>
      <c r="H1317" s="361" ph="1"/>
      <c r="J1317" s="362" ph="1"/>
      <c r="K1317" s="362" ph="1"/>
      <c r="L1317" s="363" ph="1"/>
      <c r="M1317" s="364" ph="1"/>
      <c r="O1317" s="369" ph="1"/>
      <c r="P1317" s="366" ph="1"/>
      <c r="Z1317" s="367" ph="1"/>
      <c r="AA1317" s="367" ph="1"/>
      <c r="AB1317" s="368" ph="1"/>
      <c r="AC1317" s="365" ph="1"/>
      <c r="AD1317" s="367" ph="1"/>
      <c r="AF1317" s="184" ph="1"/>
    </row>
    <row r="1318" spans="2:32" s="173" customFormat="1" ht="17.25" customHeight="1" ph="1">
      <c r="B1318" s="2" ph="1"/>
      <c r="F1318" s="2" ph="1"/>
      <c r="G1318" s="2" ph="1"/>
      <c r="H1318" s="361" ph="1"/>
      <c r="J1318" s="362" ph="1"/>
      <c r="K1318" s="362" ph="1"/>
      <c r="L1318" s="363" ph="1"/>
      <c r="M1318" s="364" ph="1"/>
      <c r="O1318" s="369" ph="1"/>
      <c r="P1318" s="366" ph="1"/>
      <c r="Z1318" s="367" ph="1"/>
      <c r="AA1318" s="367" ph="1"/>
      <c r="AB1318" s="368" ph="1"/>
      <c r="AC1318" s="365" ph="1"/>
      <c r="AD1318" s="367" ph="1"/>
      <c r="AF1318" s="184" ph="1"/>
    </row>
    <row r="1319" spans="2:32" s="173" customFormat="1" ht="17.25" customHeight="1" ph="1">
      <c r="B1319" s="2" ph="1"/>
      <c r="F1319" s="2" ph="1"/>
      <c r="G1319" s="2" ph="1"/>
      <c r="H1319" s="361" ph="1"/>
      <c r="J1319" s="362" ph="1"/>
      <c r="K1319" s="362" ph="1"/>
      <c r="L1319" s="363" ph="1"/>
      <c r="M1319" s="364" ph="1"/>
      <c r="O1319" s="369" ph="1"/>
      <c r="P1319" s="366" ph="1"/>
      <c r="Z1319" s="367" ph="1"/>
      <c r="AA1319" s="367" ph="1"/>
      <c r="AB1319" s="368" ph="1"/>
      <c r="AC1319" s="365" ph="1"/>
      <c r="AD1319" s="367" ph="1"/>
      <c r="AF1319" s="184" ph="1"/>
    </row>
    <row r="1320" spans="2:32" s="173" customFormat="1" ht="17.25" customHeight="1" ph="1">
      <c r="B1320" s="2" ph="1"/>
      <c r="F1320" s="2" ph="1"/>
      <c r="G1320" s="2" ph="1"/>
      <c r="H1320" s="361" ph="1"/>
      <c r="J1320" s="362" ph="1"/>
      <c r="K1320" s="362" ph="1"/>
      <c r="L1320" s="363" ph="1"/>
      <c r="M1320" s="364" ph="1"/>
      <c r="O1320" s="369" ph="1"/>
      <c r="P1320" s="366" ph="1"/>
      <c r="Z1320" s="367" ph="1"/>
      <c r="AA1320" s="367" ph="1"/>
      <c r="AB1320" s="368" ph="1"/>
      <c r="AC1320" s="365" ph="1"/>
      <c r="AD1320" s="367" ph="1"/>
      <c r="AF1320" s="184" ph="1"/>
    </row>
    <row r="1321" spans="2:32" s="173" customFormat="1" ht="17.25" customHeight="1" ph="1">
      <c r="B1321" s="2" ph="1"/>
      <c r="F1321" s="2" ph="1"/>
      <c r="G1321" s="2" ph="1"/>
      <c r="H1321" s="361" ph="1"/>
      <c r="J1321" s="362" ph="1"/>
      <c r="K1321" s="362" ph="1"/>
      <c r="L1321" s="363" ph="1"/>
      <c r="M1321" s="364" ph="1"/>
      <c r="O1321" s="369" ph="1"/>
      <c r="P1321" s="366" ph="1"/>
      <c r="Z1321" s="367" ph="1"/>
      <c r="AA1321" s="367" ph="1"/>
      <c r="AB1321" s="368" ph="1"/>
      <c r="AC1321" s="365" ph="1"/>
      <c r="AD1321" s="367" ph="1"/>
      <c r="AF1321" s="184" ph="1"/>
    </row>
    <row r="1322" spans="2:32" s="173" customFormat="1" ht="17.25" customHeight="1" ph="1">
      <c r="B1322" s="2" ph="1"/>
      <c r="F1322" s="2" ph="1"/>
      <c r="G1322" s="2" ph="1"/>
      <c r="H1322" s="361" ph="1"/>
      <c r="J1322" s="362" ph="1"/>
      <c r="K1322" s="362" ph="1"/>
      <c r="L1322" s="363" ph="1"/>
      <c r="M1322" s="364" ph="1"/>
      <c r="O1322" s="369" ph="1"/>
      <c r="P1322" s="366" ph="1"/>
      <c r="Z1322" s="367" ph="1"/>
      <c r="AA1322" s="367" ph="1"/>
      <c r="AB1322" s="368" ph="1"/>
      <c r="AC1322" s="365" ph="1"/>
      <c r="AD1322" s="367" ph="1"/>
      <c r="AF1322" s="184" ph="1"/>
    </row>
    <row r="1323" spans="2:32" s="173" customFormat="1" ht="17.25" customHeight="1" ph="1">
      <c r="B1323" s="2" ph="1"/>
      <c r="F1323" s="2" ph="1"/>
      <c r="G1323" s="2" ph="1"/>
      <c r="H1323" s="361" ph="1"/>
      <c r="J1323" s="362" ph="1"/>
      <c r="K1323" s="362" ph="1"/>
      <c r="L1323" s="363" ph="1"/>
      <c r="M1323" s="364" ph="1"/>
      <c r="O1323" s="369" ph="1"/>
      <c r="P1323" s="366" ph="1"/>
      <c r="Z1323" s="367" ph="1"/>
      <c r="AA1323" s="367" ph="1"/>
      <c r="AB1323" s="368" ph="1"/>
      <c r="AC1323" s="365" ph="1"/>
      <c r="AD1323" s="367" ph="1"/>
      <c r="AF1323" s="184" ph="1"/>
    </row>
    <row r="1324" spans="2:32" s="173" customFormat="1" ht="17.25" customHeight="1" ph="1">
      <c r="B1324" s="2" ph="1"/>
      <c r="F1324" s="2" ph="1"/>
      <c r="G1324" s="2" ph="1"/>
      <c r="H1324" s="361" ph="1"/>
      <c r="J1324" s="362" ph="1"/>
      <c r="K1324" s="362" ph="1"/>
      <c r="L1324" s="363" ph="1"/>
      <c r="M1324" s="364" ph="1"/>
      <c r="O1324" s="369" ph="1"/>
      <c r="P1324" s="366" ph="1"/>
      <c r="Z1324" s="367" ph="1"/>
      <c r="AA1324" s="367" ph="1"/>
      <c r="AB1324" s="368" ph="1"/>
      <c r="AC1324" s="365" ph="1"/>
      <c r="AD1324" s="367" ph="1"/>
      <c r="AF1324" s="184" ph="1"/>
    </row>
    <row r="1325" spans="2:32" s="173" customFormat="1" ht="17.25" customHeight="1" ph="1">
      <c r="B1325" s="2" ph="1"/>
      <c r="F1325" s="2" ph="1"/>
      <c r="G1325" s="2" ph="1"/>
      <c r="H1325" s="361" ph="1"/>
      <c r="J1325" s="362" ph="1"/>
      <c r="K1325" s="362" ph="1"/>
      <c r="L1325" s="363" ph="1"/>
      <c r="M1325" s="364" ph="1"/>
      <c r="O1325" s="369" ph="1"/>
      <c r="P1325" s="366" ph="1"/>
      <c r="Z1325" s="367" ph="1"/>
      <c r="AA1325" s="367" ph="1"/>
      <c r="AB1325" s="368" ph="1"/>
      <c r="AC1325" s="365" ph="1"/>
      <c r="AD1325" s="367" ph="1"/>
      <c r="AF1325" s="184" ph="1"/>
    </row>
    <row r="1326" spans="2:32" s="173" customFormat="1" ht="17.25" customHeight="1" ph="1">
      <c r="B1326" s="2" ph="1"/>
      <c r="F1326" s="2" ph="1"/>
      <c r="G1326" s="2" ph="1"/>
      <c r="H1326" s="361" ph="1"/>
      <c r="J1326" s="362" ph="1"/>
      <c r="K1326" s="362" ph="1"/>
      <c r="L1326" s="363" ph="1"/>
      <c r="M1326" s="364" ph="1"/>
      <c r="O1326" s="369" ph="1"/>
      <c r="P1326" s="366" ph="1"/>
      <c r="Z1326" s="367" ph="1"/>
      <c r="AA1326" s="367" ph="1"/>
      <c r="AB1326" s="368" ph="1"/>
      <c r="AC1326" s="365" ph="1"/>
      <c r="AD1326" s="367" ph="1"/>
      <c r="AF1326" s="184" ph="1"/>
    </row>
    <row r="1327" spans="2:32" s="173" customFormat="1" ht="17.25" customHeight="1" ph="1">
      <c r="B1327" s="2" ph="1"/>
      <c r="F1327" s="2" ph="1"/>
      <c r="G1327" s="2" ph="1"/>
      <c r="H1327" s="361" ph="1"/>
      <c r="J1327" s="362" ph="1"/>
      <c r="K1327" s="362" ph="1"/>
      <c r="L1327" s="363" ph="1"/>
      <c r="M1327" s="364" ph="1"/>
      <c r="O1327" s="369" ph="1"/>
      <c r="P1327" s="366" ph="1"/>
      <c r="Z1327" s="367" ph="1"/>
      <c r="AA1327" s="367" ph="1"/>
      <c r="AB1327" s="368" ph="1"/>
      <c r="AC1327" s="365" ph="1"/>
      <c r="AD1327" s="367" ph="1"/>
      <c r="AF1327" s="184" ph="1"/>
    </row>
    <row r="1328" spans="2:32" s="173" customFormat="1" ht="17.25" customHeight="1" ph="1">
      <c r="B1328" s="2" ph="1"/>
      <c r="F1328" s="2" ph="1"/>
      <c r="G1328" s="2" ph="1"/>
      <c r="H1328" s="361" ph="1"/>
      <c r="J1328" s="362" ph="1"/>
      <c r="K1328" s="362" ph="1"/>
      <c r="L1328" s="363" ph="1"/>
      <c r="M1328" s="364" ph="1"/>
      <c r="O1328" s="369" ph="1"/>
      <c r="P1328" s="366" ph="1"/>
      <c r="Z1328" s="367" ph="1"/>
      <c r="AA1328" s="367" ph="1"/>
      <c r="AB1328" s="368" ph="1"/>
      <c r="AC1328" s="365" ph="1"/>
      <c r="AD1328" s="367" ph="1"/>
      <c r="AF1328" s="184" ph="1"/>
    </row>
    <row r="1329" spans="2:32" s="173" customFormat="1" ht="17.25" customHeight="1" ph="1">
      <c r="B1329" s="2" ph="1"/>
      <c r="F1329" s="2" ph="1"/>
      <c r="G1329" s="2" ph="1"/>
      <c r="H1329" s="361" ph="1"/>
      <c r="J1329" s="362" ph="1"/>
      <c r="K1329" s="362" ph="1"/>
      <c r="L1329" s="363" ph="1"/>
      <c r="M1329" s="364" ph="1"/>
      <c r="O1329" s="369" ph="1"/>
      <c r="P1329" s="366" ph="1"/>
      <c r="Z1329" s="367" ph="1"/>
      <c r="AA1329" s="367" ph="1"/>
      <c r="AB1329" s="368" ph="1"/>
      <c r="AC1329" s="365" ph="1"/>
      <c r="AD1329" s="367" ph="1"/>
      <c r="AF1329" s="184" ph="1"/>
    </row>
    <row r="1330" spans="2:32" s="173" customFormat="1" ht="17.25" customHeight="1" ph="1">
      <c r="B1330" s="2" ph="1"/>
      <c r="F1330" s="2" ph="1"/>
      <c r="G1330" s="2" ph="1"/>
      <c r="H1330" s="361" ph="1"/>
      <c r="J1330" s="362" ph="1"/>
      <c r="K1330" s="362" ph="1"/>
      <c r="L1330" s="363" ph="1"/>
      <c r="M1330" s="364" ph="1"/>
      <c r="O1330" s="369" ph="1"/>
      <c r="P1330" s="366" ph="1"/>
      <c r="Z1330" s="367" ph="1"/>
      <c r="AA1330" s="367" ph="1"/>
      <c r="AB1330" s="368" ph="1"/>
      <c r="AC1330" s="365" ph="1"/>
      <c r="AD1330" s="367" ph="1"/>
      <c r="AF1330" s="184" ph="1"/>
    </row>
    <row r="1331" spans="2:32" s="173" customFormat="1" ht="17.25" customHeight="1" ph="1">
      <c r="B1331" s="2" ph="1"/>
      <c r="F1331" s="2" ph="1"/>
      <c r="G1331" s="2" ph="1"/>
      <c r="H1331" s="361" ph="1"/>
      <c r="J1331" s="362" ph="1"/>
      <c r="K1331" s="362" ph="1"/>
      <c r="L1331" s="363" ph="1"/>
      <c r="M1331" s="364" ph="1"/>
      <c r="O1331" s="369" ph="1"/>
      <c r="P1331" s="366" ph="1"/>
      <c r="Z1331" s="367" ph="1"/>
      <c r="AA1331" s="367" ph="1"/>
      <c r="AB1331" s="368" ph="1"/>
      <c r="AC1331" s="365" ph="1"/>
      <c r="AD1331" s="367" ph="1"/>
      <c r="AF1331" s="184" ph="1"/>
    </row>
    <row r="1332" spans="2:32" s="173" customFormat="1" ht="17.25" customHeight="1" ph="1">
      <c r="B1332" s="2" ph="1"/>
      <c r="F1332" s="2" ph="1"/>
      <c r="G1332" s="2" ph="1"/>
      <c r="H1332" s="361" ph="1"/>
      <c r="J1332" s="362" ph="1"/>
      <c r="K1332" s="362" ph="1"/>
      <c r="L1332" s="363" ph="1"/>
      <c r="M1332" s="364" ph="1"/>
      <c r="O1332" s="369" ph="1"/>
      <c r="P1332" s="366" ph="1"/>
      <c r="Z1332" s="367" ph="1"/>
      <c r="AA1332" s="367" ph="1"/>
      <c r="AB1332" s="368" ph="1"/>
      <c r="AC1332" s="365" ph="1"/>
      <c r="AD1332" s="367" ph="1"/>
      <c r="AF1332" s="184" ph="1"/>
    </row>
    <row r="1333" spans="2:32" s="173" customFormat="1" ht="17.25" customHeight="1" ph="1">
      <c r="B1333" s="2" ph="1"/>
      <c r="F1333" s="2" ph="1"/>
      <c r="G1333" s="2" ph="1"/>
      <c r="H1333" s="361" ph="1"/>
      <c r="J1333" s="362" ph="1"/>
      <c r="K1333" s="362" ph="1"/>
      <c r="L1333" s="363" ph="1"/>
      <c r="M1333" s="364" ph="1"/>
      <c r="O1333" s="369" ph="1"/>
      <c r="P1333" s="366" ph="1"/>
      <c r="Z1333" s="367" ph="1"/>
      <c r="AA1333" s="367" ph="1"/>
      <c r="AB1333" s="368" ph="1"/>
      <c r="AC1333" s="365" ph="1"/>
      <c r="AD1333" s="367" ph="1"/>
      <c r="AF1333" s="184" ph="1"/>
    </row>
    <row r="1334" spans="2:32" s="173" customFormat="1" ht="17.25" customHeight="1" ph="1">
      <c r="B1334" s="2" ph="1"/>
      <c r="F1334" s="2" ph="1"/>
      <c r="G1334" s="2" ph="1"/>
      <c r="H1334" s="361" ph="1"/>
      <c r="J1334" s="362" ph="1"/>
      <c r="K1334" s="362" ph="1"/>
      <c r="L1334" s="363" ph="1"/>
      <c r="M1334" s="364" ph="1"/>
      <c r="O1334" s="369" ph="1"/>
      <c r="P1334" s="366" ph="1"/>
      <c r="Z1334" s="367" ph="1"/>
      <c r="AA1334" s="367" ph="1"/>
      <c r="AB1334" s="368" ph="1"/>
      <c r="AC1334" s="365" ph="1"/>
      <c r="AD1334" s="367" ph="1"/>
      <c r="AF1334" s="184" ph="1"/>
    </row>
    <row r="1335" spans="2:32" s="173" customFormat="1" ht="17.25" customHeight="1" ph="1">
      <c r="B1335" s="2" ph="1"/>
      <c r="F1335" s="2" ph="1"/>
      <c r="G1335" s="2" ph="1"/>
      <c r="H1335" s="361" ph="1"/>
      <c r="J1335" s="362" ph="1"/>
      <c r="K1335" s="362" ph="1"/>
      <c r="L1335" s="363" ph="1"/>
      <c r="M1335" s="364" ph="1"/>
      <c r="O1335" s="369" ph="1"/>
      <c r="P1335" s="366" ph="1"/>
      <c r="Z1335" s="367" ph="1"/>
      <c r="AA1335" s="367" ph="1"/>
      <c r="AB1335" s="368" ph="1"/>
      <c r="AC1335" s="365" ph="1"/>
      <c r="AD1335" s="367" ph="1"/>
      <c r="AF1335" s="184" ph="1"/>
    </row>
    <row r="1336" spans="2:32" s="173" customFormat="1" ht="17.25" customHeight="1" ph="1">
      <c r="B1336" s="2" ph="1"/>
      <c r="F1336" s="2" ph="1"/>
      <c r="G1336" s="2" ph="1"/>
      <c r="H1336" s="361" ph="1"/>
      <c r="J1336" s="362" ph="1"/>
      <c r="K1336" s="362" ph="1"/>
      <c r="L1336" s="363" ph="1"/>
      <c r="M1336" s="364" ph="1"/>
      <c r="O1336" s="369" ph="1"/>
      <c r="P1336" s="366" ph="1"/>
      <c r="Z1336" s="367" ph="1"/>
      <c r="AA1336" s="367" ph="1"/>
      <c r="AB1336" s="368" ph="1"/>
      <c r="AC1336" s="365" ph="1"/>
      <c r="AD1336" s="367" ph="1"/>
      <c r="AF1336" s="184" ph="1"/>
    </row>
    <row r="1337" spans="2:32" s="173" customFormat="1" ht="17.25" customHeight="1" ph="1">
      <c r="B1337" s="2" ph="1"/>
      <c r="F1337" s="2" ph="1"/>
      <c r="G1337" s="2" ph="1"/>
      <c r="H1337" s="361" ph="1"/>
      <c r="J1337" s="362" ph="1"/>
      <c r="K1337" s="362" ph="1"/>
      <c r="L1337" s="363" ph="1"/>
      <c r="M1337" s="364" ph="1"/>
      <c r="O1337" s="369" ph="1"/>
      <c r="P1337" s="366" ph="1"/>
      <c r="Z1337" s="367" ph="1"/>
      <c r="AA1337" s="367" ph="1"/>
      <c r="AB1337" s="368" ph="1"/>
      <c r="AC1337" s="365" ph="1"/>
      <c r="AD1337" s="367" ph="1"/>
      <c r="AF1337" s="184" ph="1"/>
    </row>
    <row r="1338" spans="2:32" s="173" customFormat="1" ht="17.25" customHeight="1" ph="1">
      <c r="B1338" s="2" ph="1"/>
      <c r="F1338" s="2" ph="1"/>
      <c r="G1338" s="2" ph="1"/>
      <c r="H1338" s="361" ph="1"/>
      <c r="J1338" s="362" ph="1"/>
      <c r="K1338" s="362" ph="1"/>
      <c r="L1338" s="363" ph="1"/>
      <c r="M1338" s="364" ph="1"/>
      <c r="O1338" s="369" ph="1"/>
      <c r="P1338" s="366" ph="1"/>
      <c r="Z1338" s="367" ph="1"/>
      <c r="AA1338" s="367" ph="1"/>
      <c r="AB1338" s="368" ph="1"/>
      <c r="AC1338" s="365" ph="1"/>
      <c r="AD1338" s="367" ph="1"/>
      <c r="AF1338" s="184" ph="1"/>
    </row>
    <row r="1339" spans="2:32" s="173" customFormat="1" ht="17.25" customHeight="1" ph="1">
      <c r="B1339" s="2" ph="1"/>
      <c r="F1339" s="2" ph="1"/>
      <c r="G1339" s="2" ph="1"/>
      <c r="H1339" s="361" ph="1"/>
      <c r="J1339" s="362" ph="1"/>
      <c r="K1339" s="362" ph="1"/>
      <c r="L1339" s="363" ph="1"/>
      <c r="M1339" s="364" ph="1"/>
      <c r="O1339" s="369" ph="1"/>
      <c r="P1339" s="366" ph="1"/>
      <c r="Z1339" s="367" ph="1"/>
      <c r="AA1339" s="367" ph="1"/>
      <c r="AB1339" s="368" ph="1"/>
      <c r="AC1339" s="365" ph="1"/>
      <c r="AD1339" s="367" ph="1"/>
      <c r="AF1339" s="184" ph="1"/>
    </row>
  </sheetData>
  <mergeCells count="39">
    <mergeCell ref="C1039:E1039"/>
    <mergeCell ref="C5:C7"/>
    <mergeCell ref="I5:I7"/>
    <mergeCell ref="J5:N5"/>
    <mergeCell ref="J6:J7"/>
    <mergeCell ref="M6:N6"/>
    <mergeCell ref="D5:D7"/>
    <mergeCell ref="E5:E7"/>
    <mergeCell ref="A1007:E1007"/>
    <mergeCell ref="P5:P7"/>
    <mergeCell ref="Z6:Z7"/>
    <mergeCell ref="S5:Z5"/>
    <mergeCell ref="F5:G6"/>
    <mergeCell ref="O6:O7"/>
    <mergeCell ref="H5:H6"/>
    <mergeCell ref="AJ6:AJ7"/>
    <mergeCell ref="AC6:AC7"/>
    <mergeCell ref="AD6:AD7"/>
    <mergeCell ref="AA431:AB431"/>
    <mergeCell ref="Q6:R6"/>
    <mergeCell ref="W6:W7"/>
    <mergeCell ref="T6:T7"/>
    <mergeCell ref="S6:S7"/>
    <mergeCell ref="U6:U7"/>
    <mergeCell ref="V6:V7"/>
    <mergeCell ref="AA398:AB398"/>
    <mergeCell ref="AA430:AB430"/>
    <mergeCell ref="AA408:AB408"/>
    <mergeCell ref="AA464:AB464"/>
    <mergeCell ref="B446:C446"/>
    <mergeCell ref="B437:C437"/>
    <mergeCell ref="A966:E966"/>
    <mergeCell ref="AA771:AB771"/>
    <mergeCell ref="C741:E741"/>
    <mergeCell ref="AA456:AB456"/>
    <mergeCell ref="A965:E965"/>
    <mergeCell ref="B961:E962"/>
    <mergeCell ref="B887:C887"/>
    <mergeCell ref="E945:E946"/>
  </mergeCells>
  <phoneticPr fontId="3" type="noConversion"/>
  <dataValidations disablePrompts="1" count="1">
    <dataValidation type="list" allowBlank="1" showInputMessage="1" showErrorMessage="1" sqref="D525" xr:uid="{00000000-0002-0000-0100-000000000000}">
      <formula1>"진행,완료,낙찰,포기"</formula1>
    </dataValidation>
  </dataValidations>
  <pageMargins left="0.70866141732283472" right="0.70866141732283472" top="0.74803149606299213" bottom="0.74803149606299213" header="0.31496062992125984" footer="0.31496062992125984"/>
  <pageSetup paperSize="9" scale="5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N71"/>
  <sheetViews>
    <sheetView topLeftCell="A28" zoomScaleNormal="100" workbookViewId="0">
      <selection activeCell="M16" sqref="M16"/>
    </sheetView>
  </sheetViews>
  <sheetFormatPr defaultRowHeight="16.5"/>
  <cols>
    <col min="1" max="1" width="17.5" customWidth="1"/>
    <col min="2" max="2" width="9.125" bestFit="1" customWidth="1"/>
    <col min="3" max="3" width="13.25" bestFit="1" customWidth="1"/>
    <col min="4" max="4" width="29.5" customWidth="1"/>
    <col min="5" max="5" width="15.75" customWidth="1"/>
    <col min="6" max="6" width="12.25" bestFit="1" customWidth="1"/>
    <col min="7" max="7" width="11.25" customWidth="1"/>
    <col min="8" max="8" width="14.125" customWidth="1"/>
    <col min="9" max="9" width="19.5" bestFit="1" customWidth="1"/>
    <col min="10" max="10" width="15.625" bestFit="1" customWidth="1"/>
    <col min="11" max="11" width="21.625" style="7" bestFit="1" customWidth="1"/>
    <col min="12" max="12" width="10.5" customWidth="1"/>
    <col min="13" max="13" width="14.25" customWidth="1"/>
    <col min="14" max="14" width="14.625" customWidth="1"/>
    <col min="15" max="15" width="13.625" bestFit="1" customWidth="1"/>
    <col min="16" max="16" width="13.25" customWidth="1"/>
    <col min="17" max="18" width="11.875" bestFit="1" customWidth="1"/>
  </cols>
  <sheetData>
    <row r="1" spans="1:14">
      <c r="A1" s="7"/>
      <c r="B1" s="8"/>
      <c r="C1" s="8"/>
      <c r="D1" s="9"/>
      <c r="E1" s="8"/>
      <c r="F1" s="10"/>
      <c r="G1" s="11"/>
      <c r="H1" s="8"/>
      <c r="I1" s="12"/>
    </row>
    <row r="2" spans="1:14">
      <c r="J2" s="23" t="e">
        <f>VLOOKUP(A3,BidDataList,9,FALSE)</f>
        <v>#N/A</v>
      </c>
      <c r="K2" s="18" t="s">
        <v>22</v>
      </c>
      <c r="L2" s="18" t="s">
        <v>47</v>
      </c>
      <c r="M2" s="18" t="s">
        <v>48</v>
      </c>
      <c r="N2" s="18" t="s">
        <v>21</v>
      </c>
    </row>
    <row r="3" spans="1:14" ht="17.25" thickBot="1">
      <c r="A3" s="179" t="s">
        <v>317</v>
      </c>
      <c r="B3" s="169" t="s">
        <v>316</v>
      </c>
      <c r="J3" s="24" t="e">
        <f>VLOOKUP(A3,BidDataList,8,FALSE)</f>
        <v>#N/A</v>
      </c>
      <c r="K3" s="25" t="e">
        <f>(F4/(G4/100))/J3</f>
        <v>#N/A</v>
      </c>
      <c r="L3" s="22" t="e">
        <f>K3*J2</f>
        <v>#N/A</v>
      </c>
      <c r="M3" s="21" t="e">
        <f>G4/100-L3</f>
        <v>#N/A</v>
      </c>
      <c r="N3" s="20" t="e">
        <f>K3*J3</f>
        <v>#N/A</v>
      </c>
    </row>
    <row r="4" spans="1:14" ht="18" thickTop="1" thickBot="1">
      <c r="B4" s="189">
        <v>1</v>
      </c>
      <c r="C4" s="189">
        <v>8088101455</v>
      </c>
      <c r="D4" s="190" t="s">
        <v>58</v>
      </c>
      <c r="E4" s="189" t="s">
        <v>59</v>
      </c>
      <c r="F4" s="191">
        <v>15546800</v>
      </c>
      <c r="G4" s="192">
        <v>88.468999999999994</v>
      </c>
      <c r="H4" s="189" t="s">
        <v>318</v>
      </c>
      <c r="I4" s="193">
        <v>45319.405740740738</v>
      </c>
      <c r="J4" s="42" t="s">
        <v>17</v>
      </c>
      <c r="K4" s="38" t="e">
        <f>(F4/$J$2)/$J$3</f>
        <v>#N/A</v>
      </c>
    </row>
    <row r="5" spans="1:14" ht="17.25" thickBot="1">
      <c r="B5" s="28">
        <v>2</v>
      </c>
      <c r="C5" s="28">
        <v>1308676839</v>
      </c>
      <c r="D5" s="29" t="s">
        <v>319</v>
      </c>
      <c r="E5" s="28" t="s">
        <v>320</v>
      </c>
      <c r="F5" s="30">
        <v>15551000</v>
      </c>
      <c r="G5" s="31">
        <v>88.492999999999995</v>
      </c>
      <c r="H5" s="28" t="s">
        <v>321</v>
      </c>
      <c r="I5" s="32">
        <v>45314.656527777777</v>
      </c>
      <c r="J5" s="28" t="s">
        <v>17</v>
      </c>
      <c r="K5" s="38" t="e">
        <f t="shared" ref="K5:K51" si="0">(F5/$J$2)/$J$3</f>
        <v>#N/A</v>
      </c>
    </row>
    <row r="6" spans="1:14" ht="17.25" thickBot="1">
      <c r="B6" s="28">
        <v>3</v>
      </c>
      <c r="C6" s="28">
        <v>2728701963</v>
      </c>
      <c r="D6" s="29" t="s">
        <v>322</v>
      </c>
      <c r="E6" s="28" t="s">
        <v>323</v>
      </c>
      <c r="F6" s="30">
        <v>15553800</v>
      </c>
      <c r="G6" s="31">
        <v>88.509</v>
      </c>
      <c r="H6" s="28" t="s">
        <v>324</v>
      </c>
      <c r="I6" s="32">
        <v>45315.6409375</v>
      </c>
      <c r="J6" s="28" t="s">
        <v>17</v>
      </c>
      <c r="K6" s="38" t="e">
        <f t="shared" si="0"/>
        <v>#N/A</v>
      </c>
    </row>
    <row r="7" spans="1:14" ht="17.25" thickBot="1">
      <c r="B7" s="28">
        <v>4</v>
      </c>
      <c r="C7" s="28">
        <v>4438801072</v>
      </c>
      <c r="D7" s="29" t="s">
        <v>325</v>
      </c>
      <c r="E7" s="28" t="s">
        <v>326</v>
      </c>
      <c r="F7" s="30">
        <v>15560000</v>
      </c>
      <c r="G7" s="31">
        <v>88.543999999999997</v>
      </c>
      <c r="H7" s="28" t="s">
        <v>327</v>
      </c>
      <c r="I7" s="32">
        <v>45320.737800925926</v>
      </c>
      <c r="J7" s="28" t="s">
        <v>17</v>
      </c>
      <c r="K7" s="38" t="e">
        <f t="shared" si="0"/>
        <v>#N/A</v>
      </c>
    </row>
    <row r="8" spans="1:14" ht="17.25" thickBot="1">
      <c r="B8" s="28">
        <v>5</v>
      </c>
      <c r="C8" s="28">
        <v>1208691662</v>
      </c>
      <c r="D8" s="29" t="s">
        <v>328</v>
      </c>
      <c r="E8" s="28" t="s">
        <v>329</v>
      </c>
      <c r="F8" s="30">
        <v>15561471</v>
      </c>
      <c r="G8" s="31">
        <v>88.552999999999997</v>
      </c>
      <c r="H8" s="28" t="s">
        <v>330</v>
      </c>
      <c r="I8" s="32">
        <v>45316.440844907411</v>
      </c>
      <c r="J8" s="28" t="s">
        <v>17</v>
      </c>
      <c r="K8" s="38" t="e">
        <f t="shared" si="0"/>
        <v>#N/A</v>
      </c>
    </row>
    <row r="9" spans="1:14" ht="17.25" thickBot="1">
      <c r="B9" s="28">
        <v>6</v>
      </c>
      <c r="C9" s="28">
        <v>2128191777</v>
      </c>
      <c r="D9" s="29" t="s">
        <v>331</v>
      </c>
      <c r="E9" s="28" t="s">
        <v>332</v>
      </c>
      <c r="F9" s="30">
        <v>15566603</v>
      </c>
      <c r="G9" s="31">
        <v>88.581999999999994</v>
      </c>
      <c r="H9" s="28" t="s">
        <v>333</v>
      </c>
      <c r="I9" s="32">
        <v>45315.671018518522</v>
      </c>
      <c r="J9" s="28" t="s">
        <v>17</v>
      </c>
      <c r="K9" s="38" t="e">
        <f t="shared" si="0"/>
        <v>#N/A</v>
      </c>
    </row>
    <row r="10" spans="1:14" ht="17.25" thickBot="1">
      <c r="B10" s="28">
        <v>7</v>
      </c>
      <c r="C10" s="28">
        <v>2488701937</v>
      </c>
      <c r="D10" s="29" t="s">
        <v>334</v>
      </c>
      <c r="E10" s="28" t="s">
        <v>335</v>
      </c>
      <c r="F10" s="30">
        <v>15572440</v>
      </c>
      <c r="G10" s="31">
        <v>88.614999999999995</v>
      </c>
      <c r="H10" s="28" t="s">
        <v>336</v>
      </c>
      <c r="I10" s="32">
        <v>45317.735196759262</v>
      </c>
      <c r="J10" s="28" t="s">
        <v>17</v>
      </c>
      <c r="K10" s="38" t="e">
        <f t="shared" si="0"/>
        <v>#N/A</v>
      </c>
    </row>
    <row r="11" spans="1:14" ht="17.25" thickBot="1">
      <c r="B11" s="28">
        <v>8</v>
      </c>
      <c r="C11" s="28">
        <v>1298694803</v>
      </c>
      <c r="D11" s="29" t="s">
        <v>337</v>
      </c>
      <c r="E11" s="28" t="s">
        <v>338</v>
      </c>
      <c r="F11" s="30">
        <v>15578100</v>
      </c>
      <c r="G11" s="31">
        <v>88.647000000000006</v>
      </c>
      <c r="H11" s="28" t="s">
        <v>339</v>
      </c>
      <c r="I11" s="32">
        <v>45320.396585648145</v>
      </c>
      <c r="J11" s="28" t="s">
        <v>17</v>
      </c>
      <c r="K11" s="38" t="e">
        <f t="shared" si="0"/>
        <v>#N/A</v>
      </c>
    </row>
    <row r="12" spans="1:14" ht="17.25" thickBot="1">
      <c r="B12" s="28">
        <v>9</v>
      </c>
      <c r="C12" s="28">
        <v>8458103224</v>
      </c>
      <c r="D12" s="29" t="s">
        <v>340</v>
      </c>
      <c r="E12" s="28" t="s">
        <v>341</v>
      </c>
      <c r="F12" s="30">
        <v>15582300</v>
      </c>
      <c r="G12" s="31">
        <v>88.671000000000006</v>
      </c>
      <c r="H12" s="28" t="s">
        <v>342</v>
      </c>
      <c r="I12" s="32">
        <v>45317.594131944446</v>
      </c>
      <c r="J12" s="28" t="s">
        <v>17</v>
      </c>
      <c r="K12" s="38" t="e">
        <f t="shared" si="0"/>
        <v>#N/A</v>
      </c>
    </row>
    <row r="13" spans="1:14" ht="17.25" thickBot="1">
      <c r="B13" s="28">
        <v>10</v>
      </c>
      <c r="C13" s="28">
        <v>1238606975</v>
      </c>
      <c r="D13" s="29" t="s">
        <v>92</v>
      </c>
      <c r="E13" s="28" t="s">
        <v>343</v>
      </c>
      <c r="F13" s="30">
        <v>15586000</v>
      </c>
      <c r="G13" s="31">
        <v>88.691999999999993</v>
      </c>
      <c r="H13" s="28" t="s">
        <v>344</v>
      </c>
      <c r="I13" s="32">
        <v>45320.744027777779</v>
      </c>
      <c r="J13" s="28" t="s">
        <v>17</v>
      </c>
      <c r="K13" s="38" t="e">
        <f t="shared" si="0"/>
        <v>#N/A</v>
      </c>
    </row>
    <row r="14" spans="1:14" ht="17.25" thickBot="1">
      <c r="B14" s="28">
        <v>11</v>
      </c>
      <c r="C14" s="28">
        <v>1388173791</v>
      </c>
      <c r="D14" s="29" t="s">
        <v>345</v>
      </c>
      <c r="E14" s="28" t="s">
        <v>346</v>
      </c>
      <c r="F14" s="30">
        <v>15592000</v>
      </c>
      <c r="G14" s="31">
        <v>88.725999999999999</v>
      </c>
      <c r="H14" s="28" t="s">
        <v>347</v>
      </c>
      <c r="I14" s="32">
        <v>45320.767731481479</v>
      </c>
      <c r="J14" s="28" t="s">
        <v>17</v>
      </c>
      <c r="K14" s="38" t="e">
        <f t="shared" si="0"/>
        <v>#N/A</v>
      </c>
    </row>
    <row r="15" spans="1:14" ht="17.25" thickBot="1">
      <c r="B15" s="28">
        <v>12</v>
      </c>
      <c r="C15" s="28">
        <v>8278800719</v>
      </c>
      <c r="D15" s="29" t="s">
        <v>348</v>
      </c>
      <c r="E15" s="28" t="s">
        <v>349</v>
      </c>
      <c r="F15" s="30">
        <v>15601000</v>
      </c>
      <c r="G15" s="31">
        <v>88.777000000000001</v>
      </c>
      <c r="H15" s="28" t="s">
        <v>65</v>
      </c>
      <c r="I15" s="32">
        <v>45316.449259259258</v>
      </c>
      <c r="J15" s="28" t="s">
        <v>17</v>
      </c>
      <c r="K15" s="38" t="e">
        <f t="shared" si="0"/>
        <v>#N/A</v>
      </c>
    </row>
    <row r="16" spans="1:14" ht="17.25" thickBot="1">
      <c r="B16" s="28">
        <v>13</v>
      </c>
      <c r="C16" s="28">
        <v>2148664607</v>
      </c>
      <c r="D16" s="29" t="s">
        <v>350</v>
      </c>
      <c r="E16" s="28" t="s">
        <v>351</v>
      </c>
      <c r="F16" s="30">
        <v>15610000</v>
      </c>
      <c r="G16" s="31">
        <v>88.828999999999994</v>
      </c>
      <c r="H16" s="28" t="s">
        <v>352</v>
      </c>
      <c r="I16" s="32">
        <v>45320.919861111113</v>
      </c>
      <c r="J16" s="28" t="s">
        <v>17</v>
      </c>
      <c r="K16" s="38" t="e">
        <f t="shared" si="0"/>
        <v>#N/A</v>
      </c>
    </row>
    <row r="17" spans="2:11" ht="17.25" thickBot="1">
      <c r="B17" s="28">
        <v>14</v>
      </c>
      <c r="C17" s="28">
        <v>3808702002</v>
      </c>
      <c r="D17" s="29" t="s">
        <v>353</v>
      </c>
      <c r="E17" s="28" t="s">
        <v>354</v>
      </c>
      <c r="F17" s="30">
        <v>15613900</v>
      </c>
      <c r="G17" s="31">
        <v>88.850999999999999</v>
      </c>
      <c r="H17" s="28" t="s">
        <v>63</v>
      </c>
      <c r="I17" s="32">
        <v>45318.800671296296</v>
      </c>
      <c r="J17" s="28" t="s">
        <v>17</v>
      </c>
      <c r="K17" s="38" t="e">
        <f t="shared" si="0"/>
        <v>#N/A</v>
      </c>
    </row>
    <row r="18" spans="2:11" ht="17.25" thickBot="1">
      <c r="B18" s="28">
        <v>15</v>
      </c>
      <c r="C18" s="28">
        <v>4098801067</v>
      </c>
      <c r="D18" s="29" t="s">
        <v>355</v>
      </c>
      <c r="E18" s="28" t="s">
        <v>356</v>
      </c>
      <c r="F18" s="30">
        <v>15622822</v>
      </c>
      <c r="G18" s="31">
        <v>88.902000000000001</v>
      </c>
      <c r="H18" s="28" t="s">
        <v>357</v>
      </c>
      <c r="I18" s="32">
        <v>45316.557592592595</v>
      </c>
      <c r="J18" s="28" t="s">
        <v>17</v>
      </c>
      <c r="K18" s="38" t="e">
        <f t="shared" si="0"/>
        <v>#N/A</v>
      </c>
    </row>
    <row r="19" spans="2:11" ht="17.25" thickBot="1">
      <c r="B19" s="28">
        <v>16</v>
      </c>
      <c r="C19" s="28">
        <v>2598701562</v>
      </c>
      <c r="D19" s="29" t="s">
        <v>358</v>
      </c>
      <c r="E19" s="28" t="s">
        <v>359</v>
      </c>
      <c r="F19" s="30">
        <v>15626400</v>
      </c>
      <c r="G19" s="31">
        <v>88.921999999999997</v>
      </c>
      <c r="H19" s="28" t="s">
        <v>72</v>
      </c>
      <c r="I19" s="32">
        <v>45320.409918981481</v>
      </c>
      <c r="J19" s="28" t="s">
        <v>17</v>
      </c>
      <c r="K19" s="38" t="e">
        <f t="shared" si="0"/>
        <v>#N/A</v>
      </c>
    </row>
    <row r="20" spans="2:11" ht="17.25" thickBot="1">
      <c r="B20" s="28">
        <v>17</v>
      </c>
      <c r="C20" s="28">
        <v>7178600698</v>
      </c>
      <c r="D20" s="29" t="s">
        <v>68</v>
      </c>
      <c r="E20" s="28" t="s">
        <v>69</v>
      </c>
      <c r="F20" s="30">
        <v>15628910</v>
      </c>
      <c r="G20" s="31">
        <v>88.936000000000007</v>
      </c>
      <c r="H20" s="28" t="s">
        <v>360</v>
      </c>
      <c r="I20" s="32">
        <v>45320.924050925925</v>
      </c>
      <c r="J20" s="28" t="s">
        <v>17</v>
      </c>
      <c r="K20" s="38" t="e">
        <f t="shared" si="0"/>
        <v>#N/A</v>
      </c>
    </row>
    <row r="21" spans="2:11" ht="17.25" thickBot="1">
      <c r="B21" s="28">
        <v>18</v>
      </c>
      <c r="C21" s="28">
        <v>8928102935</v>
      </c>
      <c r="D21" s="29" t="s">
        <v>361</v>
      </c>
      <c r="E21" s="28" t="s">
        <v>362</v>
      </c>
      <c r="F21" s="30">
        <v>15632860</v>
      </c>
      <c r="G21" s="31">
        <v>88.959000000000003</v>
      </c>
      <c r="H21" s="28" t="s">
        <v>363</v>
      </c>
      <c r="I21" s="32">
        <v>45315.470150462963</v>
      </c>
      <c r="J21" s="28" t="s">
        <v>17</v>
      </c>
      <c r="K21" s="38" t="e">
        <f t="shared" si="0"/>
        <v>#N/A</v>
      </c>
    </row>
    <row r="22" spans="2:11" ht="17.25" thickBot="1">
      <c r="B22" s="28">
        <v>19</v>
      </c>
      <c r="C22" s="28">
        <v>8438101410</v>
      </c>
      <c r="D22" s="29" t="s">
        <v>56</v>
      </c>
      <c r="E22" s="28" t="s">
        <v>57</v>
      </c>
      <c r="F22" s="30">
        <v>15633100</v>
      </c>
      <c r="G22" s="31">
        <v>88.96</v>
      </c>
      <c r="H22" s="28" t="s">
        <v>64</v>
      </c>
      <c r="I22" s="32">
        <v>45315.473009259258</v>
      </c>
      <c r="J22" s="28" t="s">
        <v>17</v>
      </c>
      <c r="K22" s="38" t="e">
        <f t="shared" si="0"/>
        <v>#N/A</v>
      </c>
    </row>
    <row r="23" spans="2:11" ht="17.25" thickBot="1">
      <c r="B23" s="28">
        <v>20</v>
      </c>
      <c r="C23" s="28">
        <v>7178801328</v>
      </c>
      <c r="D23" s="29" t="s">
        <v>364</v>
      </c>
      <c r="E23" s="28" t="s">
        <v>365</v>
      </c>
      <c r="F23" s="30">
        <v>15636669</v>
      </c>
      <c r="G23" s="31">
        <v>88.98</v>
      </c>
      <c r="H23" s="28" t="s">
        <v>366</v>
      </c>
      <c r="I23" s="32">
        <v>45320.583472222221</v>
      </c>
      <c r="J23" s="28" t="s">
        <v>17</v>
      </c>
      <c r="K23" s="38" t="e">
        <f t="shared" si="0"/>
        <v>#N/A</v>
      </c>
    </row>
    <row r="24" spans="2:11" ht="17.25" thickBot="1">
      <c r="B24" s="28">
        <v>21</v>
      </c>
      <c r="C24" s="28">
        <v>1398126059</v>
      </c>
      <c r="D24" s="29" t="s">
        <v>25</v>
      </c>
      <c r="E24" s="28" t="s">
        <v>26</v>
      </c>
      <c r="F24" s="30">
        <v>15648900</v>
      </c>
      <c r="G24" s="31">
        <v>89.05</v>
      </c>
      <c r="H24" s="28" t="s">
        <v>367</v>
      </c>
      <c r="I24" s="32">
        <v>45320.53261574074</v>
      </c>
      <c r="J24" s="28" t="s">
        <v>17</v>
      </c>
      <c r="K24" s="38" t="e">
        <f t="shared" si="0"/>
        <v>#N/A</v>
      </c>
    </row>
    <row r="25" spans="2:11" ht="17.25" thickBot="1">
      <c r="B25" s="28">
        <v>22</v>
      </c>
      <c r="C25" s="28">
        <v>4298101951</v>
      </c>
      <c r="D25" s="29" t="s">
        <v>368</v>
      </c>
      <c r="E25" s="28" t="s">
        <v>369</v>
      </c>
      <c r="F25" s="30">
        <v>15656190</v>
      </c>
      <c r="G25" s="31">
        <v>89.091999999999999</v>
      </c>
      <c r="H25" s="28" t="s">
        <v>370</v>
      </c>
      <c r="I25" s="32">
        <v>45315.544745370367</v>
      </c>
      <c r="J25" s="28" t="s">
        <v>17</v>
      </c>
      <c r="K25" s="38" t="e">
        <f t="shared" si="0"/>
        <v>#N/A</v>
      </c>
    </row>
    <row r="26" spans="2:11" ht="17.25" thickBot="1">
      <c r="B26" s="28">
        <v>23</v>
      </c>
      <c r="C26" s="28">
        <v>1358163557</v>
      </c>
      <c r="D26" s="29" t="s">
        <v>371</v>
      </c>
      <c r="E26" s="28" t="s">
        <v>372</v>
      </c>
      <c r="F26" s="30">
        <v>15658120</v>
      </c>
      <c r="G26" s="31">
        <v>89.102999999999994</v>
      </c>
      <c r="H26" s="28" t="s">
        <v>55</v>
      </c>
      <c r="I26" s="32">
        <v>45320.47996527778</v>
      </c>
      <c r="J26" s="28" t="s">
        <v>17</v>
      </c>
      <c r="K26" s="38" t="e">
        <f t="shared" si="0"/>
        <v>#N/A</v>
      </c>
    </row>
    <row r="27" spans="2:11" ht="17.25" thickBot="1">
      <c r="B27" s="28">
        <v>24</v>
      </c>
      <c r="C27" s="28">
        <v>6108801274</v>
      </c>
      <c r="D27" s="29" t="s">
        <v>373</v>
      </c>
      <c r="E27" s="28" t="s">
        <v>374</v>
      </c>
      <c r="F27" s="30">
        <v>15660260</v>
      </c>
      <c r="G27" s="31">
        <v>89.114999999999995</v>
      </c>
      <c r="H27" s="28" t="s">
        <v>53</v>
      </c>
      <c r="I27" s="32">
        <v>45317.786932870367</v>
      </c>
      <c r="J27" s="28" t="s">
        <v>17</v>
      </c>
      <c r="K27" s="38" t="e">
        <f t="shared" si="0"/>
        <v>#N/A</v>
      </c>
    </row>
    <row r="28" spans="2:11" ht="17.25" thickBot="1">
      <c r="B28" s="28">
        <v>25</v>
      </c>
      <c r="C28" s="28">
        <v>6828101421</v>
      </c>
      <c r="D28" s="29" t="s">
        <v>375</v>
      </c>
      <c r="E28" s="28" t="s">
        <v>376</v>
      </c>
      <c r="F28" s="30">
        <v>15661900</v>
      </c>
      <c r="G28" s="31">
        <v>89.123999999999995</v>
      </c>
      <c r="H28" s="28" t="s">
        <v>377</v>
      </c>
      <c r="I28" s="32">
        <v>45317.675694444442</v>
      </c>
      <c r="J28" s="28" t="s">
        <v>17</v>
      </c>
      <c r="K28" s="38" t="e">
        <f t="shared" si="0"/>
        <v>#N/A</v>
      </c>
    </row>
    <row r="29" spans="2:11" ht="17.25" thickBot="1">
      <c r="B29" s="42">
        <v>26</v>
      </c>
      <c r="C29" s="42">
        <v>1728800884</v>
      </c>
      <c r="D29" s="57" t="s">
        <v>66</v>
      </c>
      <c r="E29" s="42" t="s">
        <v>85</v>
      </c>
      <c r="F29" s="58">
        <v>15665500</v>
      </c>
      <c r="G29" s="59">
        <v>89.144999999999996</v>
      </c>
      <c r="H29" s="42" t="s">
        <v>378</v>
      </c>
      <c r="I29" s="60">
        <v>45314.67019675926</v>
      </c>
      <c r="J29" s="42" t="s">
        <v>17</v>
      </c>
      <c r="K29" s="38" t="e">
        <f t="shared" si="0"/>
        <v>#N/A</v>
      </c>
    </row>
    <row r="30" spans="2:11" ht="17.25" thickBot="1">
      <c r="B30" s="28">
        <v>27</v>
      </c>
      <c r="C30" s="28">
        <v>1278653316</v>
      </c>
      <c r="D30" s="29" t="s">
        <v>379</v>
      </c>
      <c r="E30" s="28" t="s">
        <v>380</v>
      </c>
      <c r="F30" s="30">
        <v>15667000</v>
      </c>
      <c r="G30" s="31">
        <v>89.153000000000006</v>
      </c>
      <c r="H30" s="28" t="s">
        <v>381</v>
      </c>
      <c r="I30" s="32">
        <v>45321.400289351855</v>
      </c>
      <c r="J30" s="28" t="s">
        <v>17</v>
      </c>
      <c r="K30" s="38" t="e">
        <f t="shared" si="0"/>
        <v>#N/A</v>
      </c>
    </row>
    <row r="31" spans="2:11" ht="17.25" thickBot="1">
      <c r="B31" s="28">
        <v>28</v>
      </c>
      <c r="C31" s="28">
        <v>2578802053</v>
      </c>
      <c r="D31" s="29" t="s">
        <v>382</v>
      </c>
      <c r="E31" s="28" t="s">
        <v>383</v>
      </c>
      <c r="F31" s="30">
        <v>15668700</v>
      </c>
      <c r="G31" s="31">
        <v>89.162999999999997</v>
      </c>
      <c r="H31" s="28" t="s">
        <v>384</v>
      </c>
      <c r="I31" s="32">
        <v>45316.433483796296</v>
      </c>
      <c r="J31" s="28" t="s">
        <v>17</v>
      </c>
      <c r="K31" s="38" t="e">
        <f t="shared" si="0"/>
        <v>#N/A</v>
      </c>
    </row>
    <row r="32" spans="2:11" ht="17.25" thickBot="1">
      <c r="B32" s="28">
        <v>29</v>
      </c>
      <c r="C32" s="28">
        <v>5938603065</v>
      </c>
      <c r="D32" s="29" t="s">
        <v>385</v>
      </c>
      <c r="E32" s="28" t="s">
        <v>386</v>
      </c>
      <c r="F32" s="30">
        <v>15685500</v>
      </c>
      <c r="G32" s="31">
        <v>89.257999999999996</v>
      </c>
      <c r="H32" s="28" t="s">
        <v>387</v>
      </c>
      <c r="I32" s="32">
        <v>45320.730578703704</v>
      </c>
      <c r="J32" s="28" t="s">
        <v>17</v>
      </c>
      <c r="K32" s="38" t="e">
        <f t="shared" si="0"/>
        <v>#N/A</v>
      </c>
    </row>
    <row r="33" spans="2:11" ht="17.25" thickBot="1">
      <c r="B33" s="28">
        <v>30</v>
      </c>
      <c r="C33" s="28">
        <v>1298689713</v>
      </c>
      <c r="D33" s="29" t="s">
        <v>388</v>
      </c>
      <c r="E33" s="28" t="s">
        <v>389</v>
      </c>
      <c r="F33" s="30">
        <v>15686000</v>
      </c>
      <c r="G33" s="31">
        <v>89.260999999999996</v>
      </c>
      <c r="H33" s="28" t="s">
        <v>390</v>
      </c>
      <c r="I33" s="32">
        <v>45314.718101851853</v>
      </c>
      <c r="J33" s="28" t="s">
        <v>17</v>
      </c>
      <c r="K33" s="38" t="e">
        <f t="shared" si="0"/>
        <v>#N/A</v>
      </c>
    </row>
    <row r="34" spans="2:11" ht="17.25" thickBot="1">
      <c r="B34" s="28">
        <v>31</v>
      </c>
      <c r="C34" s="28">
        <v>1148601146</v>
      </c>
      <c r="D34" s="29" t="s">
        <v>93</v>
      </c>
      <c r="E34" s="28" t="s">
        <v>391</v>
      </c>
      <c r="F34" s="30">
        <v>15693300</v>
      </c>
      <c r="G34" s="31">
        <v>89.302999999999997</v>
      </c>
      <c r="H34" s="28" t="s">
        <v>392</v>
      </c>
      <c r="I34" s="32">
        <v>45320.381620370368</v>
      </c>
      <c r="J34" s="28" t="s">
        <v>17</v>
      </c>
      <c r="K34" s="38" t="e">
        <f t="shared" si="0"/>
        <v>#N/A</v>
      </c>
    </row>
    <row r="35" spans="2:11" ht="17.25" thickBot="1">
      <c r="B35" s="28">
        <v>32</v>
      </c>
      <c r="C35" s="28">
        <v>1148624305</v>
      </c>
      <c r="D35" s="29" t="s">
        <v>393</v>
      </c>
      <c r="E35" s="28" t="s">
        <v>394</v>
      </c>
      <c r="F35" s="30">
        <v>15695076</v>
      </c>
      <c r="G35" s="31">
        <v>89.313000000000002</v>
      </c>
      <c r="H35" s="28" t="s">
        <v>387</v>
      </c>
      <c r="I35" s="32">
        <v>45320.569143518522</v>
      </c>
      <c r="J35" s="28" t="s">
        <v>17</v>
      </c>
      <c r="K35" s="38" t="e">
        <f t="shared" si="0"/>
        <v>#N/A</v>
      </c>
    </row>
    <row r="36" spans="2:11" ht="17.25" thickBot="1">
      <c r="B36" s="28">
        <v>33</v>
      </c>
      <c r="C36" s="28">
        <v>8708701016</v>
      </c>
      <c r="D36" s="29" t="s">
        <v>395</v>
      </c>
      <c r="E36" s="28" t="s">
        <v>396</v>
      </c>
      <c r="F36" s="30">
        <v>15701600</v>
      </c>
      <c r="G36" s="31">
        <v>89.35</v>
      </c>
      <c r="H36" s="28" t="s">
        <v>54</v>
      </c>
      <c r="I36" s="32">
        <v>45317.407187500001</v>
      </c>
      <c r="J36" s="28" t="s">
        <v>17</v>
      </c>
      <c r="K36" s="38" t="e">
        <f t="shared" si="0"/>
        <v>#N/A</v>
      </c>
    </row>
    <row r="37" spans="2:11" ht="17.25" thickBot="1">
      <c r="B37" s="28">
        <v>34</v>
      </c>
      <c r="C37" s="28">
        <v>1228634992</v>
      </c>
      <c r="D37" s="29" t="s">
        <v>60</v>
      </c>
      <c r="E37" s="28" t="s">
        <v>61</v>
      </c>
      <c r="F37" s="30">
        <v>15703791</v>
      </c>
      <c r="G37" s="31">
        <v>89.361999999999995</v>
      </c>
      <c r="H37" s="28" t="s">
        <v>397</v>
      </c>
      <c r="I37" s="32">
        <v>45320.402789351851</v>
      </c>
      <c r="J37" s="28" t="s">
        <v>17</v>
      </c>
      <c r="K37" s="38" t="e">
        <f t="shared" si="0"/>
        <v>#N/A</v>
      </c>
    </row>
    <row r="38" spans="2:11" ht="17.25" thickBot="1">
      <c r="B38" s="28">
        <v>35</v>
      </c>
      <c r="C38" s="28">
        <v>2208816220</v>
      </c>
      <c r="D38" s="29" t="s">
        <v>398</v>
      </c>
      <c r="E38" s="28" t="s">
        <v>399</v>
      </c>
      <c r="F38" s="30">
        <v>15714000</v>
      </c>
      <c r="G38" s="31">
        <v>89.421000000000006</v>
      </c>
      <c r="H38" s="28" t="s">
        <v>357</v>
      </c>
      <c r="I38" s="32">
        <v>45316.728298611109</v>
      </c>
      <c r="J38" s="28" t="s">
        <v>17</v>
      </c>
      <c r="K38" s="38" t="e">
        <f t="shared" si="0"/>
        <v>#N/A</v>
      </c>
    </row>
    <row r="39" spans="2:11" ht="17.25" thickBot="1">
      <c r="B39" s="28">
        <v>36</v>
      </c>
      <c r="C39" s="28">
        <v>2188601865</v>
      </c>
      <c r="D39" s="29" t="s">
        <v>400</v>
      </c>
      <c r="E39" s="28" t="s">
        <v>401</v>
      </c>
      <c r="F39" s="30">
        <v>15718800</v>
      </c>
      <c r="G39" s="31">
        <v>89.447999999999993</v>
      </c>
      <c r="H39" s="28" t="s">
        <v>65</v>
      </c>
      <c r="I39" s="32">
        <v>45314.455590277779</v>
      </c>
      <c r="J39" s="28" t="s">
        <v>17</v>
      </c>
      <c r="K39" s="38" t="e">
        <f t="shared" si="0"/>
        <v>#N/A</v>
      </c>
    </row>
    <row r="40" spans="2:11" ht="17.25" thickBot="1">
      <c r="B40" s="28">
        <v>37</v>
      </c>
      <c r="C40" s="28">
        <v>7908100403</v>
      </c>
      <c r="D40" s="29" t="s">
        <v>402</v>
      </c>
      <c r="E40" s="28" t="s">
        <v>403</v>
      </c>
      <c r="F40" s="30">
        <v>15723570</v>
      </c>
      <c r="G40" s="31">
        <v>89.474999999999994</v>
      </c>
      <c r="H40" s="28" t="s">
        <v>363</v>
      </c>
      <c r="I40" s="32">
        <v>45321.401747685188</v>
      </c>
      <c r="J40" s="28" t="s">
        <v>17</v>
      </c>
      <c r="K40" s="38" t="e">
        <f t="shared" si="0"/>
        <v>#N/A</v>
      </c>
    </row>
    <row r="41" spans="2:11" ht="23.25" thickBot="1">
      <c r="B41" s="28">
        <v>38</v>
      </c>
      <c r="C41" s="28">
        <v>1348720218</v>
      </c>
      <c r="D41" s="29" t="s">
        <v>404</v>
      </c>
      <c r="E41" s="28" t="s">
        <v>405</v>
      </c>
      <c r="F41" s="30">
        <v>15729900</v>
      </c>
      <c r="G41" s="31">
        <v>89.510999999999996</v>
      </c>
      <c r="H41" s="28" t="s">
        <v>406</v>
      </c>
      <c r="I41" s="32">
        <v>45317.699942129628</v>
      </c>
      <c r="J41" s="28" t="s">
        <v>17</v>
      </c>
      <c r="K41" s="38" t="e">
        <f t="shared" si="0"/>
        <v>#N/A</v>
      </c>
    </row>
    <row r="42" spans="2:11" ht="17.25" thickBot="1">
      <c r="B42" s="28">
        <v>39</v>
      </c>
      <c r="C42" s="28">
        <v>5468602376</v>
      </c>
      <c r="D42" s="29" t="s">
        <v>407</v>
      </c>
      <c r="E42" s="28" t="s">
        <v>408</v>
      </c>
      <c r="F42" s="30">
        <v>15737300</v>
      </c>
      <c r="G42" s="31">
        <v>89.552999999999997</v>
      </c>
      <c r="H42" s="28" t="s">
        <v>409</v>
      </c>
      <c r="I42" s="32">
        <v>45317.483946759261</v>
      </c>
      <c r="J42" s="28" t="s">
        <v>17</v>
      </c>
      <c r="K42" s="38" t="e">
        <f t="shared" si="0"/>
        <v>#N/A</v>
      </c>
    </row>
    <row r="43" spans="2:11" ht="17.25" thickBot="1">
      <c r="B43" s="28">
        <v>40</v>
      </c>
      <c r="C43" s="28">
        <v>5688701618</v>
      </c>
      <c r="D43" s="29" t="s">
        <v>410</v>
      </c>
      <c r="E43" s="28" t="s">
        <v>411</v>
      </c>
      <c r="F43" s="30">
        <v>15737940</v>
      </c>
      <c r="G43" s="31">
        <v>89.557000000000002</v>
      </c>
      <c r="H43" s="28" t="s">
        <v>74</v>
      </c>
      <c r="I43" s="32">
        <v>45320.389120370368</v>
      </c>
      <c r="J43" s="28" t="s">
        <v>17</v>
      </c>
      <c r="K43" s="38" t="e">
        <f t="shared" si="0"/>
        <v>#N/A</v>
      </c>
    </row>
    <row r="44" spans="2:11" ht="17.25" thickBot="1">
      <c r="B44" s="28">
        <v>41</v>
      </c>
      <c r="C44" s="28">
        <v>1138671858</v>
      </c>
      <c r="D44" s="29" t="s">
        <v>412</v>
      </c>
      <c r="E44" s="28" t="s">
        <v>413</v>
      </c>
      <c r="F44" s="30">
        <v>15743780</v>
      </c>
      <c r="G44" s="31">
        <v>89.59</v>
      </c>
      <c r="H44" s="28" t="s">
        <v>414</v>
      </c>
      <c r="I44" s="32">
        <v>45315.413043981483</v>
      </c>
      <c r="J44" s="28" t="s">
        <v>17</v>
      </c>
      <c r="K44" s="38" t="e">
        <f t="shared" si="0"/>
        <v>#N/A</v>
      </c>
    </row>
    <row r="45" spans="2:11" ht="17.25" thickBot="1">
      <c r="B45" s="28">
        <v>42</v>
      </c>
      <c r="C45" s="28">
        <v>7468701824</v>
      </c>
      <c r="D45" s="29" t="s">
        <v>415</v>
      </c>
      <c r="E45" s="28" t="s">
        <v>416</v>
      </c>
      <c r="F45" s="30">
        <v>15766800</v>
      </c>
      <c r="G45" s="31">
        <v>89.721000000000004</v>
      </c>
      <c r="H45" s="28" t="s">
        <v>417</v>
      </c>
      <c r="I45" s="32">
        <v>45321.386458333334</v>
      </c>
      <c r="J45" s="28" t="s">
        <v>17</v>
      </c>
      <c r="K45" s="38" t="e">
        <f t="shared" si="0"/>
        <v>#N/A</v>
      </c>
    </row>
    <row r="46" spans="2:11" ht="17.25" thickBot="1">
      <c r="B46" s="28">
        <v>43</v>
      </c>
      <c r="C46" s="28">
        <v>6798601115</v>
      </c>
      <c r="D46" s="29" t="s">
        <v>418</v>
      </c>
      <c r="E46" s="28" t="s">
        <v>419</v>
      </c>
      <c r="F46" s="30">
        <v>15769872</v>
      </c>
      <c r="G46" s="31">
        <v>89.738</v>
      </c>
      <c r="H46" s="28" t="s">
        <v>342</v>
      </c>
      <c r="I46" s="32">
        <v>45320.408715277779</v>
      </c>
      <c r="J46" s="28" t="s">
        <v>17</v>
      </c>
      <c r="K46" s="38" t="e">
        <f t="shared" si="0"/>
        <v>#N/A</v>
      </c>
    </row>
    <row r="47" spans="2:11" ht="17.25" thickBot="1">
      <c r="B47" s="28">
        <v>44</v>
      </c>
      <c r="C47" s="28">
        <v>2298200631</v>
      </c>
      <c r="D47" s="29" t="s">
        <v>420</v>
      </c>
      <c r="E47" s="28" t="s">
        <v>421</v>
      </c>
      <c r="F47" s="30">
        <v>15776000</v>
      </c>
      <c r="G47" s="31">
        <v>89.772999999999996</v>
      </c>
      <c r="H47" s="28" t="s">
        <v>422</v>
      </c>
      <c r="I47" s="32">
        <v>45314.432222222225</v>
      </c>
      <c r="J47" s="28" t="s">
        <v>17</v>
      </c>
      <c r="K47" s="38" t="e">
        <f t="shared" si="0"/>
        <v>#N/A</v>
      </c>
    </row>
    <row r="48" spans="2:11" ht="17.25" thickBot="1">
      <c r="B48" s="28">
        <v>45</v>
      </c>
      <c r="C48" s="28">
        <v>2748600449</v>
      </c>
      <c r="D48" s="29" t="s">
        <v>423</v>
      </c>
      <c r="E48" s="28" t="s">
        <v>424</v>
      </c>
      <c r="F48" s="30">
        <v>15783880</v>
      </c>
      <c r="G48" s="31">
        <v>89.817999999999998</v>
      </c>
      <c r="H48" s="28" t="s">
        <v>425</v>
      </c>
      <c r="I48" s="32">
        <v>45315.647106481483</v>
      </c>
      <c r="J48" s="28" t="s">
        <v>17</v>
      </c>
      <c r="K48" s="38" t="e">
        <f t="shared" si="0"/>
        <v>#N/A</v>
      </c>
    </row>
    <row r="49" spans="1:14" ht="17.25" thickBot="1">
      <c r="B49" s="28">
        <v>46</v>
      </c>
      <c r="C49" s="28">
        <v>1298682438</v>
      </c>
      <c r="D49" s="29" t="s">
        <v>426</v>
      </c>
      <c r="E49" s="28" t="s">
        <v>427</v>
      </c>
      <c r="F49" s="30">
        <v>15813800</v>
      </c>
      <c r="G49" s="31">
        <v>89.988</v>
      </c>
      <c r="H49" s="28" t="s">
        <v>20</v>
      </c>
      <c r="I49" s="32">
        <v>45314.563402777778</v>
      </c>
      <c r="J49" s="28" t="s">
        <v>17</v>
      </c>
      <c r="K49" s="38" t="e">
        <f t="shared" si="0"/>
        <v>#N/A</v>
      </c>
    </row>
    <row r="50" spans="1:14" ht="17.25" thickBot="1">
      <c r="B50" s="28">
        <v>47</v>
      </c>
      <c r="C50" s="28">
        <v>1208714279</v>
      </c>
      <c r="D50" s="29" t="s">
        <v>428</v>
      </c>
      <c r="E50" s="28" t="s">
        <v>429</v>
      </c>
      <c r="F50" s="30">
        <v>15881200</v>
      </c>
      <c r="G50" s="31">
        <v>90.372</v>
      </c>
      <c r="H50" s="28" t="s">
        <v>430</v>
      </c>
      <c r="I50" s="32">
        <v>45320.697337962964</v>
      </c>
      <c r="J50" s="28" t="s">
        <v>17</v>
      </c>
      <c r="K50" s="38" t="e">
        <f t="shared" si="0"/>
        <v>#N/A</v>
      </c>
    </row>
    <row r="51" spans="1:14" ht="17.25" thickBot="1">
      <c r="B51" s="33"/>
      <c r="C51" s="33">
        <v>2208776497</v>
      </c>
      <c r="D51" s="34" t="s">
        <v>431</v>
      </c>
      <c r="E51" s="33" t="s">
        <v>432</v>
      </c>
      <c r="F51" s="35">
        <v>62558060</v>
      </c>
      <c r="G51" s="36">
        <v>355.988</v>
      </c>
      <c r="H51" s="33" t="s">
        <v>342</v>
      </c>
      <c r="I51" s="37">
        <v>45320.740601851852</v>
      </c>
      <c r="J51" s="33" t="s">
        <v>76</v>
      </c>
      <c r="K51" s="38" t="e">
        <f t="shared" si="0"/>
        <v>#N/A</v>
      </c>
    </row>
    <row r="52" spans="1:14" ht="17.25" thickTop="1">
      <c r="B52" s="513"/>
      <c r="C52" s="513"/>
      <c r="D52" s="514"/>
      <c r="E52" s="513"/>
      <c r="F52" s="515"/>
      <c r="G52" s="516"/>
      <c r="H52" s="513"/>
      <c r="I52" s="517"/>
      <c r="J52" s="513"/>
    </row>
    <row r="53" spans="1:14" ht="17.25" thickBot="1">
      <c r="A53" s="412" t="s">
        <v>762</v>
      </c>
      <c r="B53" s="471" t="s">
        <v>763</v>
      </c>
      <c r="J53" s="24" t="e">
        <f>VLOOKUP(A53,BidDataList,8,FALSE)</f>
        <v>#N/A</v>
      </c>
      <c r="K53" s="25" t="e">
        <f>(F54/(G54/100))/J53</f>
        <v>#N/A</v>
      </c>
      <c r="L53" s="22" t="e">
        <f>K53*J52</f>
        <v>#N/A</v>
      </c>
      <c r="M53" s="21" t="e">
        <f>G54/100-L53</f>
        <v>#N/A</v>
      </c>
      <c r="N53" s="20" t="e">
        <f>K53*J53</f>
        <v>#N/A</v>
      </c>
    </row>
    <row r="54" spans="1:14" ht="17.25" thickBot="1">
      <c r="A54" s="497"/>
      <c r="B54" s="497">
        <v>1</v>
      </c>
      <c r="C54" s="497" t="s">
        <v>837</v>
      </c>
      <c r="D54" s="498" t="s">
        <v>58</v>
      </c>
      <c r="E54" s="497" t="s">
        <v>59</v>
      </c>
      <c r="F54" s="499">
        <v>27341600</v>
      </c>
      <c r="G54" s="500">
        <v>88.516000000000005</v>
      </c>
      <c r="H54" s="497" t="s">
        <v>838</v>
      </c>
      <c r="I54" s="501">
        <v>45690.49627314815</v>
      </c>
      <c r="J54" s="42" t="s">
        <v>17</v>
      </c>
      <c r="K54" s="38" t="e">
        <f>(F54/$J$2)/$J$3</f>
        <v>#N/A</v>
      </c>
    </row>
    <row r="55" spans="1:14" ht="17.25" thickBot="1">
      <c r="A55" s="502"/>
      <c r="B55" s="502">
        <v>2</v>
      </c>
      <c r="C55" s="502" t="s">
        <v>839</v>
      </c>
      <c r="D55" s="503" t="s">
        <v>60</v>
      </c>
      <c r="E55" s="502" t="s">
        <v>61</v>
      </c>
      <c r="F55" s="504">
        <v>27401840</v>
      </c>
      <c r="G55" s="505">
        <v>88.710999999999999</v>
      </c>
      <c r="H55" s="502" t="s">
        <v>840</v>
      </c>
      <c r="I55" s="506">
        <v>45681.468402777777</v>
      </c>
      <c r="K55"/>
    </row>
    <row r="56" spans="1:14" ht="17.25" thickBot="1">
      <c r="A56" s="502"/>
      <c r="B56" s="502">
        <v>3</v>
      </c>
      <c r="C56" s="502" t="s">
        <v>841</v>
      </c>
      <c r="D56" s="503" t="s">
        <v>842</v>
      </c>
      <c r="E56" s="502" t="s">
        <v>843</v>
      </c>
      <c r="F56" s="504">
        <v>27411770</v>
      </c>
      <c r="G56" s="505">
        <v>88.742999999999995</v>
      </c>
      <c r="H56" s="502" t="s">
        <v>838</v>
      </c>
      <c r="I56" s="506">
        <v>45691.414768518516</v>
      </c>
      <c r="K56"/>
    </row>
    <row r="57" spans="1:14" ht="17.25" thickBot="1">
      <c r="A57" s="502"/>
      <c r="B57" s="502">
        <v>4</v>
      </c>
      <c r="C57" s="502" t="s">
        <v>844</v>
      </c>
      <c r="D57" s="503" t="s">
        <v>845</v>
      </c>
      <c r="E57" s="502" t="s">
        <v>846</v>
      </c>
      <c r="F57" s="504">
        <v>27534800</v>
      </c>
      <c r="G57" s="505">
        <v>89.141000000000005</v>
      </c>
      <c r="H57" s="502" t="s">
        <v>847</v>
      </c>
      <c r="I57" s="506">
        <v>45689.483472222222</v>
      </c>
      <c r="K57"/>
    </row>
    <row r="58" spans="1:14" ht="17.25" thickBot="1">
      <c r="A58" s="502"/>
      <c r="B58" s="502">
        <v>5</v>
      </c>
      <c r="C58" s="502" t="s">
        <v>283</v>
      </c>
      <c r="D58" s="503" t="s">
        <v>147</v>
      </c>
      <c r="E58" s="502" t="s">
        <v>848</v>
      </c>
      <c r="F58" s="504">
        <v>27539430</v>
      </c>
      <c r="G58" s="505">
        <v>89.156000000000006</v>
      </c>
      <c r="H58" s="502" t="s">
        <v>849</v>
      </c>
      <c r="I58" s="506">
        <v>45691.384340277778</v>
      </c>
      <c r="K58"/>
    </row>
    <row r="59" spans="1:14" ht="17.25" thickBot="1">
      <c r="A59" s="502"/>
      <c r="B59" s="518">
        <v>6</v>
      </c>
      <c r="C59" s="518" t="s">
        <v>267</v>
      </c>
      <c r="D59" s="519" t="s">
        <v>66</v>
      </c>
      <c r="E59" s="518" t="s">
        <v>85</v>
      </c>
      <c r="F59" s="520">
        <v>27591500</v>
      </c>
      <c r="G59" s="521">
        <v>89.325000000000003</v>
      </c>
      <c r="H59" s="518" t="s">
        <v>850</v>
      </c>
      <c r="I59" s="522">
        <v>45690.944826388892</v>
      </c>
      <c r="K59"/>
    </row>
    <row r="60" spans="1:14" ht="17.25" thickBot="1">
      <c r="A60" s="507"/>
      <c r="B60" s="507">
        <v>7</v>
      </c>
      <c r="C60" s="507" t="s">
        <v>851</v>
      </c>
      <c r="D60" s="508" t="s">
        <v>25</v>
      </c>
      <c r="E60" s="507" t="s">
        <v>26</v>
      </c>
      <c r="F60" s="509">
        <v>27599400</v>
      </c>
      <c r="G60" s="510">
        <v>89.35</v>
      </c>
      <c r="H60" s="507" t="s">
        <v>852</v>
      </c>
      <c r="I60" s="511">
        <v>45691.387094907404</v>
      </c>
      <c r="K60"/>
    </row>
    <row r="61" spans="1:14" ht="17.25" thickBot="1">
      <c r="A61" s="512"/>
      <c r="B61" s="502">
        <v>8</v>
      </c>
      <c r="C61" s="502" t="s">
        <v>853</v>
      </c>
      <c r="D61" s="503" t="s">
        <v>56</v>
      </c>
      <c r="E61" s="502" t="s">
        <v>57</v>
      </c>
      <c r="F61" s="504">
        <v>27639200</v>
      </c>
      <c r="G61" s="505">
        <v>89.478999999999999</v>
      </c>
      <c r="H61" s="502" t="s">
        <v>854</v>
      </c>
      <c r="I61" s="506">
        <v>45687.60392361111</v>
      </c>
      <c r="K61"/>
    </row>
    <row r="63" spans="1:14" ht="17.25" thickBot="1">
      <c r="A63" s="412" t="s">
        <v>765</v>
      </c>
      <c r="B63" s="438" t="s">
        <v>764</v>
      </c>
      <c r="J63" s="24" t="e">
        <f>VLOOKUP(A63,BidDataList,8,FALSE)</f>
        <v>#N/A</v>
      </c>
      <c r="K63" s="25" t="e">
        <f>(F64/(G64/100))/J63</f>
        <v>#N/A</v>
      </c>
      <c r="L63" s="22" t="e">
        <f>K63*J62</f>
        <v>#N/A</v>
      </c>
      <c r="M63" s="21" t="e">
        <f>G64/100-L63</f>
        <v>#N/A</v>
      </c>
      <c r="N63" s="20" t="e">
        <f>K63*J63</f>
        <v>#N/A</v>
      </c>
    </row>
    <row r="64" spans="1:14" ht="17.25" thickBot="1">
      <c r="A64" s="497"/>
      <c r="B64" s="497">
        <v>1</v>
      </c>
      <c r="C64" s="497" t="s">
        <v>837</v>
      </c>
      <c r="D64" s="498" t="s">
        <v>58</v>
      </c>
      <c r="E64" s="497" t="s">
        <v>59</v>
      </c>
      <c r="F64" s="499">
        <v>21454800</v>
      </c>
      <c r="G64" s="500">
        <v>88.363</v>
      </c>
      <c r="H64" s="497" t="s">
        <v>855</v>
      </c>
      <c r="I64" s="501">
        <v>45690.494131944448</v>
      </c>
      <c r="J64" s="42" t="s">
        <v>17</v>
      </c>
      <c r="K64" s="38" t="e">
        <f>(F64/$J$2)/$J$3</f>
        <v>#N/A</v>
      </c>
    </row>
    <row r="65" spans="1:11" ht="17.25" thickBot="1">
      <c r="A65" s="502"/>
      <c r="B65" s="502">
        <v>2</v>
      </c>
      <c r="C65" s="502" t="s">
        <v>839</v>
      </c>
      <c r="D65" s="503" t="s">
        <v>60</v>
      </c>
      <c r="E65" s="502" t="s">
        <v>61</v>
      </c>
      <c r="F65" s="504">
        <v>21502030</v>
      </c>
      <c r="G65" s="505">
        <v>88.558000000000007</v>
      </c>
      <c r="H65" s="502" t="s">
        <v>856</v>
      </c>
      <c r="I65" s="506">
        <v>45681.467430555553</v>
      </c>
      <c r="K65"/>
    </row>
    <row r="66" spans="1:11" ht="17.25" thickBot="1">
      <c r="A66" s="502"/>
      <c r="B66" s="502">
        <v>3</v>
      </c>
      <c r="C66" s="502" t="s">
        <v>841</v>
      </c>
      <c r="D66" s="503" t="s">
        <v>842</v>
      </c>
      <c r="E66" s="502" t="s">
        <v>843</v>
      </c>
      <c r="F66" s="504">
        <v>21509820</v>
      </c>
      <c r="G66" s="505">
        <v>88.59</v>
      </c>
      <c r="H66" s="502" t="s">
        <v>857</v>
      </c>
      <c r="I66" s="506">
        <v>45691.413981481484</v>
      </c>
      <c r="K66"/>
    </row>
    <row r="67" spans="1:11" ht="17.25" thickBot="1">
      <c r="A67" s="502"/>
      <c r="B67" s="502">
        <v>4</v>
      </c>
      <c r="C67" s="502" t="s">
        <v>283</v>
      </c>
      <c r="D67" s="503" t="s">
        <v>147</v>
      </c>
      <c r="E67" s="502" t="s">
        <v>848</v>
      </c>
      <c r="F67" s="504">
        <v>21611040</v>
      </c>
      <c r="G67" s="505">
        <v>89.007000000000005</v>
      </c>
      <c r="H67" s="502" t="s">
        <v>342</v>
      </c>
      <c r="I67" s="506">
        <v>45691.384918981479</v>
      </c>
      <c r="K67"/>
    </row>
    <row r="68" spans="1:11" ht="17.25" thickBot="1">
      <c r="A68" s="502"/>
      <c r="B68" s="502">
        <v>5</v>
      </c>
      <c r="C68" s="502" t="s">
        <v>844</v>
      </c>
      <c r="D68" s="503" t="s">
        <v>845</v>
      </c>
      <c r="E68" s="502" t="s">
        <v>846</v>
      </c>
      <c r="F68" s="504">
        <v>21635700</v>
      </c>
      <c r="G68" s="505">
        <v>89.108999999999995</v>
      </c>
      <c r="H68" s="502" t="s">
        <v>858</v>
      </c>
      <c r="I68" s="506">
        <v>45689.495555555557</v>
      </c>
      <c r="K68"/>
    </row>
    <row r="69" spans="1:11" ht="17.25" thickBot="1">
      <c r="A69" s="502"/>
      <c r="B69" s="518">
        <v>6</v>
      </c>
      <c r="C69" s="518" t="s">
        <v>267</v>
      </c>
      <c r="D69" s="519" t="s">
        <v>66</v>
      </c>
      <c r="E69" s="518" t="s">
        <v>85</v>
      </c>
      <c r="F69" s="520">
        <v>21651000</v>
      </c>
      <c r="G69" s="521">
        <v>89.171999999999997</v>
      </c>
      <c r="H69" s="518" t="s">
        <v>435</v>
      </c>
      <c r="I69" s="522">
        <v>45690.947372685187</v>
      </c>
      <c r="K69"/>
    </row>
    <row r="70" spans="1:11" ht="17.25" thickBot="1">
      <c r="A70" s="507"/>
      <c r="B70" s="507">
        <v>7</v>
      </c>
      <c r="C70" s="507" t="s">
        <v>851</v>
      </c>
      <c r="D70" s="508" t="s">
        <v>25</v>
      </c>
      <c r="E70" s="507" t="s">
        <v>26</v>
      </c>
      <c r="F70" s="509">
        <v>21657000</v>
      </c>
      <c r="G70" s="510">
        <v>89.195999999999998</v>
      </c>
      <c r="H70" s="507" t="s">
        <v>859</v>
      </c>
      <c r="I70" s="511">
        <v>45691.386041666665</v>
      </c>
      <c r="K70"/>
    </row>
    <row r="71" spans="1:11" ht="17.25" thickBot="1">
      <c r="A71" s="512"/>
      <c r="B71" s="502">
        <v>8</v>
      </c>
      <c r="C71" s="502" t="s">
        <v>853</v>
      </c>
      <c r="D71" s="503" t="s">
        <v>56</v>
      </c>
      <c r="E71" s="502" t="s">
        <v>57</v>
      </c>
      <c r="F71" s="504">
        <v>21688300</v>
      </c>
      <c r="G71" s="505">
        <v>89.325000000000003</v>
      </c>
      <c r="H71" s="502" t="s">
        <v>860</v>
      </c>
      <c r="I71" s="506">
        <v>45687.605057870373</v>
      </c>
      <c r="K7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tabColor rgb="FFFF0000"/>
  </sheetPr>
  <dimension ref="A1:O28"/>
  <sheetViews>
    <sheetView topLeftCell="A10" zoomScaleNormal="100" workbookViewId="0">
      <selection activeCell="M19" sqref="M19"/>
    </sheetView>
  </sheetViews>
  <sheetFormatPr defaultRowHeight="16.5"/>
  <cols>
    <col min="1" max="1" width="17.5" customWidth="1"/>
    <col min="2" max="2" width="9.125" bestFit="1" customWidth="1"/>
    <col min="3" max="3" width="13.25" bestFit="1" customWidth="1"/>
    <col min="4" max="4" width="21.125" customWidth="1"/>
    <col min="6" max="6" width="12.25" bestFit="1" customWidth="1"/>
    <col min="7" max="7" width="11.25" customWidth="1"/>
    <col min="9" max="9" width="19.5" bestFit="1" customWidth="1"/>
    <col min="10" max="10" width="15.625" bestFit="1" customWidth="1"/>
    <col min="11" max="11" width="13.125" style="7" customWidth="1"/>
    <col min="12" max="12" width="12.125" customWidth="1"/>
    <col min="13" max="13" width="13.25" customWidth="1"/>
    <col min="14" max="14" width="14.625" bestFit="1" customWidth="1"/>
    <col min="15" max="15" width="13.625" bestFit="1" customWidth="1"/>
    <col min="16" max="16" width="21" customWidth="1"/>
  </cols>
  <sheetData>
    <row r="1" spans="1:15">
      <c r="A1" s="7"/>
      <c r="B1" s="8"/>
      <c r="C1" s="8"/>
      <c r="D1" s="9"/>
      <c r="E1" s="8"/>
      <c r="F1" s="10"/>
      <c r="G1" s="11"/>
      <c r="H1" s="8"/>
      <c r="I1" s="12"/>
    </row>
    <row r="2" spans="1:15">
      <c r="J2" s="23" t="e">
        <f>VLOOKUP(A3,BidDataList,9,FALSE)</f>
        <v>#N/A</v>
      </c>
      <c r="K2" s="18" t="s">
        <v>22</v>
      </c>
      <c r="L2" s="18" t="s">
        <v>47</v>
      </c>
      <c r="M2" s="18" t="s">
        <v>48</v>
      </c>
      <c r="N2" s="18" t="s">
        <v>21</v>
      </c>
      <c r="O2" s="18" t="s">
        <v>27</v>
      </c>
    </row>
    <row r="3" spans="1:15" ht="17.25" customHeight="1" thickBot="1">
      <c r="A3" s="185" t="s">
        <v>444</v>
      </c>
      <c r="B3" s="52" t="s">
        <v>446</v>
      </c>
      <c r="J3" s="24" t="e">
        <f>VLOOKUP(A3,BidDataList,8,FALSE)</f>
        <v>#N/A</v>
      </c>
      <c r="K3" s="25" t="e">
        <f>(F4/(G4/100))/J3</f>
        <v>#N/A</v>
      </c>
      <c r="L3" s="22" t="e">
        <f>K3*J2</f>
        <v>#N/A</v>
      </c>
      <c r="M3" s="21" t="e">
        <f>G4/100-L3</f>
        <v>#N/A</v>
      </c>
      <c r="N3" s="20" t="e">
        <f>K3*J3</f>
        <v>#N/A</v>
      </c>
      <c r="O3" s="19" t="e">
        <f>90-20*ABS((88/100-ROUND(E3/N3,4))*100)</f>
        <v>#N/A</v>
      </c>
    </row>
    <row r="4" spans="1:15" ht="18" thickTop="1" thickBot="1">
      <c r="B4" s="189">
        <v>1</v>
      </c>
      <c r="C4" s="189">
        <v>2208617680</v>
      </c>
      <c r="D4" s="190" t="s">
        <v>447</v>
      </c>
      <c r="E4" s="189" t="s">
        <v>448</v>
      </c>
      <c r="F4" s="191">
        <v>178150000</v>
      </c>
      <c r="G4" s="192">
        <v>87.754000000000005</v>
      </c>
      <c r="H4" s="189" t="s">
        <v>434</v>
      </c>
      <c r="I4" s="193">
        <v>45329.559594907405</v>
      </c>
      <c r="J4" s="39" t="s">
        <v>17</v>
      </c>
      <c r="K4" s="47" t="e">
        <f>(F4/$J$2)/$J$3</f>
        <v>#N/A</v>
      </c>
      <c r="L4" s="53"/>
    </row>
    <row r="5" spans="1:15" ht="23.25" thickBot="1">
      <c r="B5" s="28">
        <v>2</v>
      </c>
      <c r="C5" s="28">
        <v>2208609083</v>
      </c>
      <c r="D5" s="29" t="s">
        <v>449</v>
      </c>
      <c r="E5" s="28" t="s">
        <v>450</v>
      </c>
      <c r="F5" s="30">
        <v>178219000</v>
      </c>
      <c r="G5" s="31">
        <v>87.787999999999997</v>
      </c>
      <c r="H5" s="28" t="s">
        <v>451</v>
      </c>
      <c r="I5" s="32">
        <v>45329.580821759257</v>
      </c>
      <c r="J5" s="28" t="s">
        <v>17</v>
      </c>
      <c r="K5" s="47" t="e">
        <f t="shared" ref="K5:K28" si="0">(F5/$J$2)/$J$3</f>
        <v>#N/A</v>
      </c>
    </row>
    <row r="6" spans="1:15" ht="17.25" thickBot="1">
      <c r="B6" s="28">
        <v>3</v>
      </c>
      <c r="C6" s="28">
        <v>2208624541</v>
      </c>
      <c r="D6" s="29" t="s">
        <v>452</v>
      </c>
      <c r="E6" s="28" t="s">
        <v>453</v>
      </c>
      <c r="F6" s="30">
        <v>178353500</v>
      </c>
      <c r="G6" s="31">
        <v>87.853999999999999</v>
      </c>
      <c r="H6" s="28" t="s">
        <v>454</v>
      </c>
      <c r="I6" s="32">
        <v>45335.40483796296</v>
      </c>
      <c r="J6" s="28" t="s">
        <v>17</v>
      </c>
      <c r="K6" s="47" t="e">
        <f t="shared" si="0"/>
        <v>#N/A</v>
      </c>
    </row>
    <row r="7" spans="1:15" ht="17.25" thickBot="1">
      <c r="B7" s="28">
        <v>4</v>
      </c>
      <c r="C7" s="28">
        <v>3318101839</v>
      </c>
      <c r="D7" s="29" t="s">
        <v>455</v>
      </c>
      <c r="E7" s="28" t="s">
        <v>456</v>
      </c>
      <c r="F7" s="30">
        <v>178407600</v>
      </c>
      <c r="G7" s="31">
        <v>87.881</v>
      </c>
      <c r="H7" s="28" t="s">
        <v>435</v>
      </c>
      <c r="I7" s="32">
        <v>45328.923321759263</v>
      </c>
      <c r="J7" s="28" t="s">
        <v>17</v>
      </c>
      <c r="K7" s="47" t="e">
        <f t="shared" si="0"/>
        <v>#N/A</v>
      </c>
    </row>
    <row r="8" spans="1:15" ht="17.25" thickBot="1">
      <c r="B8" s="28">
        <v>5</v>
      </c>
      <c r="C8" s="28">
        <v>2158701577</v>
      </c>
      <c r="D8" s="29" t="s">
        <v>457</v>
      </c>
      <c r="E8" s="28" t="s">
        <v>458</v>
      </c>
      <c r="F8" s="30">
        <v>178480200</v>
      </c>
      <c r="G8" s="31">
        <v>87.915999999999997</v>
      </c>
      <c r="H8" s="28" t="s">
        <v>333</v>
      </c>
      <c r="I8" s="32">
        <v>45330.408750000002</v>
      </c>
      <c r="J8" s="28" t="s">
        <v>17</v>
      </c>
      <c r="K8" s="47" t="e">
        <f t="shared" si="0"/>
        <v>#N/A</v>
      </c>
    </row>
    <row r="9" spans="1:15" ht="17.25" thickBot="1">
      <c r="B9" s="28">
        <v>6</v>
      </c>
      <c r="C9" s="28">
        <v>1078635594</v>
      </c>
      <c r="D9" s="29" t="s">
        <v>220</v>
      </c>
      <c r="E9" s="28" t="s">
        <v>443</v>
      </c>
      <c r="F9" s="30">
        <v>178513790</v>
      </c>
      <c r="G9" s="31">
        <v>87.933000000000007</v>
      </c>
      <c r="H9" s="28" t="s">
        <v>459</v>
      </c>
      <c r="I9" s="32">
        <v>45329.646631944444</v>
      </c>
      <c r="J9" s="28" t="s">
        <v>17</v>
      </c>
      <c r="K9" s="47" t="e">
        <f t="shared" si="0"/>
        <v>#N/A</v>
      </c>
    </row>
    <row r="10" spans="1:15" ht="17.25" thickBot="1">
      <c r="B10" s="28">
        <v>7</v>
      </c>
      <c r="C10" s="28">
        <v>2208132783</v>
      </c>
      <c r="D10" s="29" t="s">
        <v>460</v>
      </c>
      <c r="E10" s="28" t="s">
        <v>461</v>
      </c>
      <c r="F10" s="30">
        <v>178529900</v>
      </c>
      <c r="G10" s="31">
        <v>87.941000000000003</v>
      </c>
      <c r="H10" s="28" t="s">
        <v>462</v>
      </c>
      <c r="I10" s="32">
        <v>45329.443912037037</v>
      </c>
      <c r="J10" s="28" t="s">
        <v>17</v>
      </c>
      <c r="K10" s="47" t="e">
        <f t="shared" si="0"/>
        <v>#N/A</v>
      </c>
    </row>
    <row r="11" spans="1:15" ht="17.25" thickBot="1">
      <c r="B11" s="28">
        <v>8</v>
      </c>
      <c r="C11" s="28">
        <v>2128609404</v>
      </c>
      <c r="D11" s="29" t="s">
        <v>463</v>
      </c>
      <c r="E11" s="28" t="s">
        <v>464</v>
      </c>
      <c r="F11" s="30">
        <v>178530000</v>
      </c>
      <c r="G11" s="31">
        <v>87.941000000000003</v>
      </c>
      <c r="H11" s="28" t="s">
        <v>465</v>
      </c>
      <c r="I11" s="32">
        <v>45335.398414351854</v>
      </c>
      <c r="J11" s="28" t="s">
        <v>17</v>
      </c>
      <c r="K11" s="47" t="e">
        <f t="shared" si="0"/>
        <v>#N/A</v>
      </c>
    </row>
    <row r="12" spans="1:15" ht="17.25" thickBot="1">
      <c r="B12" s="28">
        <v>9</v>
      </c>
      <c r="C12" s="28">
        <v>1208181024</v>
      </c>
      <c r="D12" s="29" t="s">
        <v>466</v>
      </c>
      <c r="E12" s="28" t="s">
        <v>467</v>
      </c>
      <c r="F12" s="30">
        <v>178687000</v>
      </c>
      <c r="G12" s="31">
        <v>88.018000000000001</v>
      </c>
      <c r="H12" s="28" t="s">
        <v>468</v>
      </c>
      <c r="I12" s="32">
        <v>45328.646261574075</v>
      </c>
      <c r="J12" s="28" t="s">
        <v>17</v>
      </c>
      <c r="K12" s="47" t="e">
        <f t="shared" si="0"/>
        <v>#N/A</v>
      </c>
    </row>
    <row r="13" spans="1:15" ht="17.25" thickBot="1">
      <c r="B13" s="28">
        <v>10</v>
      </c>
      <c r="C13" s="28">
        <v>2298126084</v>
      </c>
      <c r="D13" s="29" t="s">
        <v>469</v>
      </c>
      <c r="E13" s="28" t="s">
        <v>470</v>
      </c>
      <c r="F13" s="30">
        <v>178853000</v>
      </c>
      <c r="G13" s="31">
        <v>88.1</v>
      </c>
      <c r="H13" s="28" t="s">
        <v>441</v>
      </c>
      <c r="I13" s="32">
        <v>45328.435914351852</v>
      </c>
      <c r="J13" s="28" t="s">
        <v>17</v>
      </c>
      <c r="K13" s="47" t="e">
        <f t="shared" si="0"/>
        <v>#N/A</v>
      </c>
    </row>
    <row r="14" spans="1:15" ht="17.25" thickBot="1">
      <c r="B14" s="28">
        <v>11</v>
      </c>
      <c r="C14" s="28">
        <v>1058646737</v>
      </c>
      <c r="D14" s="29" t="s">
        <v>471</v>
      </c>
      <c r="E14" s="28" t="s">
        <v>472</v>
      </c>
      <c r="F14" s="30">
        <v>179022000</v>
      </c>
      <c r="G14" s="31">
        <v>88.183000000000007</v>
      </c>
      <c r="H14" s="28" t="s">
        <v>342</v>
      </c>
      <c r="I14" s="32">
        <v>45328.670497685183</v>
      </c>
      <c r="J14" s="28" t="s">
        <v>17</v>
      </c>
      <c r="K14" s="47" t="e">
        <f t="shared" si="0"/>
        <v>#N/A</v>
      </c>
    </row>
    <row r="15" spans="1:15" ht="17.25" thickBot="1">
      <c r="B15" s="28">
        <v>12</v>
      </c>
      <c r="C15" s="28">
        <v>1058659232</v>
      </c>
      <c r="D15" s="29" t="s">
        <v>473</v>
      </c>
      <c r="E15" s="28" t="s">
        <v>474</v>
      </c>
      <c r="F15" s="30">
        <v>179095376</v>
      </c>
      <c r="G15" s="31">
        <v>88.218999999999994</v>
      </c>
      <c r="H15" s="28" t="s">
        <v>475</v>
      </c>
      <c r="I15" s="32">
        <v>45329.663356481484</v>
      </c>
      <c r="J15" s="28" t="s">
        <v>17</v>
      </c>
      <c r="K15" s="47" t="e">
        <f t="shared" si="0"/>
        <v>#N/A</v>
      </c>
    </row>
    <row r="16" spans="1:15" ht="23.25" thickBot="1">
      <c r="B16" s="28">
        <v>13</v>
      </c>
      <c r="C16" s="28">
        <v>5558102069</v>
      </c>
      <c r="D16" s="29" t="s">
        <v>437</v>
      </c>
      <c r="E16" s="28" t="s">
        <v>439</v>
      </c>
      <c r="F16" s="30">
        <v>179411540</v>
      </c>
      <c r="G16" s="31">
        <v>88.375</v>
      </c>
      <c r="H16" s="28" t="s">
        <v>433</v>
      </c>
      <c r="I16" s="32">
        <v>45324.514999999999</v>
      </c>
      <c r="J16" s="28" t="s">
        <v>17</v>
      </c>
      <c r="K16" s="47" t="e">
        <f t="shared" si="0"/>
        <v>#N/A</v>
      </c>
    </row>
    <row r="17" spans="2:11" ht="23.25" thickBot="1">
      <c r="B17" s="28">
        <v>14</v>
      </c>
      <c r="C17" s="28">
        <v>6538700921</v>
      </c>
      <c r="D17" s="29" t="s">
        <v>436</v>
      </c>
      <c r="E17" s="28" t="s">
        <v>438</v>
      </c>
      <c r="F17" s="30">
        <v>179716951</v>
      </c>
      <c r="G17" s="31">
        <v>88.525999999999996</v>
      </c>
      <c r="H17" s="28" t="s">
        <v>20</v>
      </c>
      <c r="I17" s="32">
        <v>45328.68408564815</v>
      </c>
      <c r="J17" s="28" t="s">
        <v>17</v>
      </c>
      <c r="K17" s="47" t="e">
        <f t="shared" si="0"/>
        <v>#N/A</v>
      </c>
    </row>
    <row r="18" spans="2:11" ht="23.25" thickBot="1">
      <c r="B18" s="28">
        <v>15</v>
      </c>
      <c r="C18" s="28">
        <v>5428100518</v>
      </c>
      <c r="D18" s="29" t="s">
        <v>476</v>
      </c>
      <c r="E18" s="28" t="s">
        <v>477</v>
      </c>
      <c r="F18" s="30">
        <v>180555907</v>
      </c>
      <c r="G18" s="31">
        <v>88.938999999999993</v>
      </c>
      <c r="H18" s="28" t="s">
        <v>459</v>
      </c>
      <c r="I18" s="32">
        <v>45335.351307870369</v>
      </c>
      <c r="J18" s="28" t="s">
        <v>17</v>
      </c>
      <c r="K18" s="47" t="e">
        <f t="shared" si="0"/>
        <v>#N/A</v>
      </c>
    </row>
    <row r="19" spans="2:11" ht="17.25" thickBot="1">
      <c r="B19" s="28"/>
      <c r="C19" s="28">
        <v>2068611303</v>
      </c>
      <c r="D19" s="29" t="s">
        <v>478</v>
      </c>
      <c r="E19" s="28" t="s">
        <v>479</v>
      </c>
      <c r="F19" s="30">
        <v>174332342</v>
      </c>
      <c r="G19" s="31">
        <v>85.873000000000005</v>
      </c>
      <c r="H19" s="28" t="s">
        <v>65</v>
      </c>
      <c r="I19" s="32">
        <v>45328.614351851851</v>
      </c>
      <c r="J19" s="28" t="s">
        <v>18</v>
      </c>
      <c r="K19" s="47" t="e">
        <f t="shared" si="0"/>
        <v>#N/A</v>
      </c>
    </row>
    <row r="20" spans="2:11" ht="17.25" thickBot="1">
      <c r="B20" s="28"/>
      <c r="C20" s="28">
        <v>1028144749</v>
      </c>
      <c r="D20" s="29" t="s">
        <v>480</v>
      </c>
      <c r="E20" s="28" t="s">
        <v>481</v>
      </c>
      <c r="F20" s="30">
        <v>174706000</v>
      </c>
      <c r="G20" s="31">
        <v>86.057000000000002</v>
      </c>
      <c r="H20" s="28" t="s">
        <v>482</v>
      </c>
      <c r="I20" s="32">
        <v>45330.601793981485</v>
      </c>
      <c r="J20" s="28" t="s">
        <v>18</v>
      </c>
      <c r="K20" s="47" t="e">
        <f t="shared" si="0"/>
        <v>#N/A</v>
      </c>
    </row>
    <row r="21" spans="2:11" ht="17.25" thickBot="1">
      <c r="B21" s="28"/>
      <c r="C21" s="28">
        <v>8188702598</v>
      </c>
      <c r="D21" s="29" t="s">
        <v>483</v>
      </c>
      <c r="E21" s="28" t="s">
        <v>484</v>
      </c>
      <c r="F21" s="30">
        <v>175163800</v>
      </c>
      <c r="G21" s="31">
        <v>86.283000000000001</v>
      </c>
      <c r="H21" s="28" t="s">
        <v>485</v>
      </c>
      <c r="I21" s="32">
        <v>45329.631168981483</v>
      </c>
      <c r="J21" s="28" t="s">
        <v>18</v>
      </c>
      <c r="K21" s="47" t="e">
        <f t="shared" si="0"/>
        <v>#N/A</v>
      </c>
    </row>
    <row r="22" spans="2:11" ht="17.25" thickBot="1">
      <c r="B22" s="28"/>
      <c r="C22" s="28">
        <v>1058799963</v>
      </c>
      <c r="D22" s="29" t="s">
        <v>486</v>
      </c>
      <c r="E22" s="28" t="s">
        <v>487</v>
      </c>
      <c r="F22" s="30">
        <v>175629537</v>
      </c>
      <c r="G22" s="31">
        <v>86.512</v>
      </c>
      <c r="H22" s="28" t="s">
        <v>488</v>
      </c>
      <c r="I22" s="32">
        <v>45335.383159722223</v>
      </c>
      <c r="J22" s="28" t="s">
        <v>18</v>
      </c>
      <c r="K22" s="47" t="e">
        <f t="shared" si="0"/>
        <v>#N/A</v>
      </c>
    </row>
    <row r="23" spans="2:11" ht="17.25" thickBot="1">
      <c r="B23" s="28"/>
      <c r="C23" s="28">
        <v>1088126962</v>
      </c>
      <c r="D23" s="29" t="s">
        <v>489</v>
      </c>
      <c r="E23" s="28" t="s">
        <v>490</v>
      </c>
      <c r="F23" s="30">
        <v>175789850</v>
      </c>
      <c r="G23" s="31">
        <v>86.590999999999994</v>
      </c>
      <c r="H23" s="28" t="s">
        <v>445</v>
      </c>
      <c r="I23" s="32">
        <v>45334.320856481485</v>
      </c>
      <c r="J23" s="28" t="s">
        <v>18</v>
      </c>
      <c r="K23" s="47" t="e">
        <f t="shared" si="0"/>
        <v>#N/A</v>
      </c>
    </row>
    <row r="24" spans="2:11" ht="17.25" thickBot="1">
      <c r="B24" s="28"/>
      <c r="C24" s="28">
        <v>1208203364</v>
      </c>
      <c r="D24" s="29" t="s">
        <v>282</v>
      </c>
      <c r="E24" s="28" t="s">
        <v>491</v>
      </c>
      <c r="F24" s="30">
        <v>175921560</v>
      </c>
      <c r="G24" s="31">
        <v>86.656000000000006</v>
      </c>
      <c r="H24" s="28" t="s">
        <v>414</v>
      </c>
      <c r="I24" s="32">
        <v>45330.419421296298</v>
      </c>
      <c r="J24" s="28" t="s">
        <v>18</v>
      </c>
      <c r="K24" s="47" t="e">
        <f t="shared" si="0"/>
        <v>#N/A</v>
      </c>
    </row>
    <row r="25" spans="2:11" ht="23.25" thickBot="1">
      <c r="B25" s="28"/>
      <c r="C25" s="28">
        <v>6708800807</v>
      </c>
      <c r="D25" s="29" t="s">
        <v>492</v>
      </c>
      <c r="E25" s="28" t="s">
        <v>493</v>
      </c>
      <c r="F25" s="30">
        <v>176058960</v>
      </c>
      <c r="G25" s="31">
        <v>86.724000000000004</v>
      </c>
      <c r="H25" s="28" t="s">
        <v>494</v>
      </c>
      <c r="I25" s="32">
        <v>45335.404479166667</v>
      </c>
      <c r="J25" s="28" t="s">
        <v>18</v>
      </c>
      <c r="K25" s="47" t="e">
        <f t="shared" si="0"/>
        <v>#N/A</v>
      </c>
    </row>
    <row r="26" spans="2:11" ht="17.25" thickBot="1">
      <c r="B26" s="28"/>
      <c r="C26" s="28">
        <v>2298131762</v>
      </c>
      <c r="D26" s="29" t="s">
        <v>495</v>
      </c>
      <c r="E26" s="28" t="s">
        <v>496</v>
      </c>
      <c r="F26" s="30">
        <v>176121300</v>
      </c>
      <c r="G26" s="31">
        <v>86.754000000000005</v>
      </c>
      <c r="H26" s="28" t="s">
        <v>324</v>
      </c>
      <c r="I26" s="32">
        <v>45327.434398148151</v>
      </c>
      <c r="J26" s="28" t="s">
        <v>18</v>
      </c>
      <c r="K26" s="47" t="e">
        <f t="shared" si="0"/>
        <v>#N/A</v>
      </c>
    </row>
    <row r="27" spans="2:11" ht="17.25" thickBot="1">
      <c r="B27" s="28"/>
      <c r="C27" s="28">
        <v>1788802537</v>
      </c>
      <c r="D27" s="29" t="s">
        <v>497</v>
      </c>
      <c r="E27" s="28" t="s">
        <v>498</v>
      </c>
      <c r="F27" s="30">
        <v>176206800</v>
      </c>
      <c r="G27" s="31">
        <v>86.796999999999997</v>
      </c>
      <c r="H27" s="28" t="s">
        <v>440</v>
      </c>
      <c r="I27" s="32">
        <v>45328.960092592592</v>
      </c>
      <c r="J27" s="28" t="s">
        <v>18</v>
      </c>
      <c r="K27" s="47" t="e">
        <f t="shared" si="0"/>
        <v>#N/A</v>
      </c>
    </row>
    <row r="28" spans="2:11" ht="23.25" thickBot="1">
      <c r="B28" s="28"/>
      <c r="C28" s="28">
        <v>1188112617</v>
      </c>
      <c r="D28" s="29" t="s">
        <v>222</v>
      </c>
      <c r="E28" s="28" t="s">
        <v>499</v>
      </c>
      <c r="F28" s="30">
        <v>176389200</v>
      </c>
      <c r="G28" s="31">
        <v>86.885999999999996</v>
      </c>
      <c r="H28" s="28" t="s">
        <v>500</v>
      </c>
      <c r="I28" s="32">
        <v>45330.345312500001</v>
      </c>
      <c r="J28" s="28" t="s">
        <v>18</v>
      </c>
      <c r="K28" s="47" t="e">
        <f t="shared" si="0"/>
        <v>#N/A</v>
      </c>
    </row>
  </sheetData>
  <phoneticPr fontId="3" type="noConversion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rgb="FF00B050"/>
  </sheetPr>
  <dimension ref="A3:K9"/>
  <sheetViews>
    <sheetView zoomScale="85" zoomScaleNormal="85" workbookViewId="0">
      <selection activeCell="A451" sqref="A10:XFD451"/>
    </sheetView>
  </sheetViews>
  <sheetFormatPr defaultRowHeight="16.5"/>
  <cols>
    <col min="1" max="1" width="15.375" customWidth="1"/>
    <col min="3" max="3" width="9.125" bestFit="1" customWidth="1"/>
    <col min="4" max="4" width="23.125" customWidth="1"/>
    <col min="5" max="5" width="19.875" customWidth="1"/>
    <col min="6" max="6" width="19.375" customWidth="1"/>
    <col min="7" max="7" width="13.625" bestFit="1" customWidth="1"/>
    <col min="8" max="8" width="9.625" bestFit="1" customWidth="1"/>
    <col min="9" max="10" width="13.375" bestFit="1" customWidth="1"/>
    <col min="11" max="11" width="9.5" bestFit="1" customWidth="1"/>
    <col min="12" max="12" width="11.5" bestFit="1" customWidth="1"/>
    <col min="13" max="13" width="9.5" bestFit="1" customWidth="1"/>
    <col min="14" max="14" width="9.75" bestFit="1" customWidth="1"/>
    <col min="15" max="15" width="13" bestFit="1" customWidth="1"/>
  </cols>
  <sheetData>
    <row r="3" spans="1:11" ht="17.25" thickBot="1">
      <c r="A3" s="40" t="s">
        <v>86</v>
      </c>
      <c r="B3" s="41" t="s">
        <v>87</v>
      </c>
    </row>
    <row r="4" spans="1:11" ht="18" thickTop="1" thickBot="1">
      <c r="C4" s="39">
        <v>1</v>
      </c>
      <c r="D4" s="39">
        <v>2068187865</v>
      </c>
      <c r="E4" s="48" t="s">
        <v>62</v>
      </c>
      <c r="F4" s="39" t="s">
        <v>24</v>
      </c>
      <c r="G4" s="49">
        <v>16299000</v>
      </c>
      <c r="H4" s="50">
        <v>87.328000000000003</v>
      </c>
      <c r="I4" s="39" t="s">
        <v>19</v>
      </c>
      <c r="J4" s="51">
        <v>44551.078553240739</v>
      </c>
    </row>
    <row r="5" spans="1:11" ht="17.25" thickBot="1">
      <c r="C5" s="28">
        <v>2</v>
      </c>
      <c r="D5" s="28">
        <v>1428167662</v>
      </c>
      <c r="E5" s="29" t="s">
        <v>81</v>
      </c>
      <c r="F5" s="28" t="s">
        <v>82</v>
      </c>
      <c r="G5" s="30">
        <v>16349000</v>
      </c>
      <c r="H5" s="31">
        <v>87.596000000000004</v>
      </c>
      <c r="I5" s="28" t="s">
        <v>80</v>
      </c>
      <c r="J5" s="32">
        <v>44550.574895833335</v>
      </c>
    </row>
    <row r="6" spans="1:11" ht="17.25" thickBot="1">
      <c r="C6" s="28">
        <v>3</v>
      </c>
      <c r="D6" s="28">
        <v>1198192161</v>
      </c>
      <c r="E6" s="29" t="s">
        <v>83</v>
      </c>
      <c r="F6" s="28" t="s">
        <v>84</v>
      </c>
      <c r="G6" s="30">
        <v>16434500</v>
      </c>
      <c r="H6" s="31">
        <v>88.054000000000002</v>
      </c>
      <c r="I6" s="28" t="s">
        <v>67</v>
      </c>
      <c r="J6" s="32">
        <v>44550.437939814816</v>
      </c>
      <c r="K6" s="28" t="s">
        <v>17</v>
      </c>
    </row>
    <row r="7" spans="1:11" ht="17.25" thickBot="1">
      <c r="C7" s="28">
        <v>4</v>
      </c>
      <c r="D7" s="28">
        <v>7178600698</v>
      </c>
      <c r="E7" s="29" t="s">
        <v>68</v>
      </c>
      <c r="F7" s="28" t="s">
        <v>69</v>
      </c>
      <c r="G7" s="30">
        <v>16447893</v>
      </c>
      <c r="H7" s="31">
        <v>88.126000000000005</v>
      </c>
      <c r="I7" s="28" t="s">
        <v>72</v>
      </c>
      <c r="J7" s="32">
        <v>44546.746342592596</v>
      </c>
      <c r="K7" s="28" t="s">
        <v>17</v>
      </c>
    </row>
    <row r="8" spans="1:11" ht="17.25" thickBot="1">
      <c r="C8" s="33">
        <v>5</v>
      </c>
      <c r="D8" s="33">
        <v>1428155074</v>
      </c>
      <c r="E8" s="34" t="s">
        <v>70</v>
      </c>
      <c r="F8" s="33" t="s">
        <v>71</v>
      </c>
      <c r="G8" s="35">
        <v>17209500</v>
      </c>
      <c r="H8" s="36">
        <v>92.206999999999994</v>
      </c>
      <c r="I8" s="33" t="s">
        <v>73</v>
      </c>
      <c r="J8" s="37">
        <v>44550.653969907406</v>
      </c>
      <c r="K8" s="33" t="s">
        <v>17</v>
      </c>
    </row>
    <row r="9" spans="1:11" ht="17.25" thickTop="1"/>
  </sheetData>
  <phoneticPr fontId="3" type="noConversion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W37"/>
  <sheetViews>
    <sheetView topLeftCell="A32" workbookViewId="0">
      <selection activeCell="G42" sqref="G42"/>
    </sheetView>
  </sheetViews>
  <sheetFormatPr defaultRowHeight="16.5"/>
  <cols>
    <col min="1" max="1" width="13" bestFit="1" customWidth="1"/>
    <col min="2" max="2" width="17.5" customWidth="1"/>
    <col min="3" max="3" width="14.625" bestFit="1" customWidth="1"/>
    <col min="4" max="4" width="16.625" customWidth="1"/>
    <col min="5" max="5" width="17.625" customWidth="1"/>
    <col min="6" max="6" width="15.75" customWidth="1"/>
    <col min="7" max="8" width="15.5" customWidth="1"/>
    <col min="9" max="9" width="14.625" customWidth="1"/>
    <col min="10" max="11" width="15.25" customWidth="1"/>
    <col min="12" max="12" width="14.5" customWidth="1"/>
    <col min="13" max="13" width="13" bestFit="1" customWidth="1"/>
    <col min="14" max="14" width="14.625" customWidth="1"/>
    <col min="16" max="16" width="18.375" bestFit="1" customWidth="1"/>
  </cols>
  <sheetData>
    <row r="1" spans="1:23">
      <c r="A1" t="s">
        <v>96</v>
      </c>
      <c r="B1" s="64"/>
    </row>
    <row r="2" spans="1:23">
      <c r="A2" s="61" t="s">
        <v>97</v>
      </c>
      <c r="B2" s="61" t="s">
        <v>98</v>
      </c>
      <c r="C2" s="65" t="s">
        <v>99</v>
      </c>
      <c r="D2" s="61" t="s">
        <v>100</v>
      </c>
      <c r="E2" s="61" t="s">
        <v>101</v>
      </c>
      <c r="F2" s="61"/>
      <c r="G2" s="61" t="s">
        <v>102</v>
      </c>
    </row>
    <row r="3" spans="1:23">
      <c r="A3" s="61" t="s">
        <v>103</v>
      </c>
      <c r="B3" s="61">
        <v>10</v>
      </c>
      <c r="C3" s="61">
        <v>2</v>
      </c>
      <c r="D3" s="61">
        <v>1</v>
      </c>
      <c r="E3" s="61">
        <v>90</v>
      </c>
      <c r="F3" s="61"/>
      <c r="G3" s="61">
        <f>MIN(SUM(B3:D3),B3)+E3</f>
        <v>100</v>
      </c>
      <c r="L3" t="s">
        <v>104</v>
      </c>
      <c r="M3" s="957"/>
      <c r="N3" s="957"/>
      <c r="T3" s="67"/>
      <c r="U3" s="957"/>
      <c r="V3" s="957"/>
      <c r="W3" t="s">
        <v>105</v>
      </c>
    </row>
    <row r="4" spans="1:23">
      <c r="A4" s="61" t="s">
        <v>51</v>
      </c>
      <c r="B4" s="61">
        <v>-1</v>
      </c>
      <c r="C4" s="61">
        <v>-0.5</v>
      </c>
      <c r="D4" s="61">
        <v>-1</v>
      </c>
      <c r="E4" s="61"/>
      <c r="F4" s="61"/>
      <c r="G4" s="61"/>
    </row>
    <row r="5" spans="1:23">
      <c r="A5" s="61" t="s">
        <v>96</v>
      </c>
      <c r="B5" s="61">
        <v>9</v>
      </c>
      <c r="C5" s="61">
        <v>1.5</v>
      </c>
      <c r="D5" s="61">
        <v>0</v>
      </c>
      <c r="E5" s="61"/>
      <c r="F5" s="61"/>
      <c r="G5" s="61">
        <f>MIN(SUM(B5:D5),B3)+E5</f>
        <v>10</v>
      </c>
      <c r="L5" s="61" t="s">
        <v>106</v>
      </c>
      <c r="M5" s="121">
        <v>88755350</v>
      </c>
      <c r="N5" s="61"/>
      <c r="O5" s="61"/>
    </row>
    <row r="6" spans="1:23">
      <c r="L6" s="61" t="s">
        <v>107</v>
      </c>
      <c r="M6" s="121">
        <v>77903700</v>
      </c>
      <c r="N6" s="68">
        <f>ROUND(M6/M5*100,3)</f>
        <v>87.774000000000001</v>
      </c>
      <c r="O6" s="68">
        <f>ROUND(N6,3)</f>
        <v>87.774000000000001</v>
      </c>
    </row>
    <row r="7" spans="1:23">
      <c r="L7" t="s">
        <v>108</v>
      </c>
    </row>
    <row r="8" spans="1:23">
      <c r="L8" s="69" t="s">
        <v>109</v>
      </c>
      <c r="M8" t="s">
        <v>110</v>
      </c>
    </row>
    <row r="9" spans="1:23">
      <c r="L9" s="70" t="s">
        <v>111</v>
      </c>
      <c r="M9" s="958">
        <f>MAX(O6&gt;=88.25,85,90-20*ABS((88/100-O6/100)*100))</f>
        <v>85.479999999999919</v>
      </c>
      <c r="N9" s="958"/>
      <c r="T9" s="67"/>
      <c r="U9" s="957"/>
      <c r="V9" s="957"/>
    </row>
    <row r="10" spans="1:23">
      <c r="L10" s="71" t="s">
        <v>112</v>
      </c>
      <c r="M10" t="s">
        <v>113</v>
      </c>
      <c r="T10" s="67"/>
      <c r="U10" s="66"/>
      <c r="V10" s="66"/>
    </row>
    <row r="11" spans="1:23">
      <c r="L11" s="70" t="s">
        <v>111</v>
      </c>
      <c r="M11" s="956">
        <f>MAX(O8&gt;=88.25,75,90-20*ABS((88/100-O6/100)*100))</f>
        <v>85.479999999999919</v>
      </c>
      <c r="N11" s="956"/>
      <c r="T11" s="67"/>
      <c r="U11" s="66"/>
      <c r="V11" s="66"/>
    </row>
    <row r="12" spans="1:23">
      <c r="L12" s="71" t="s">
        <v>114</v>
      </c>
      <c r="M12" t="s">
        <v>115</v>
      </c>
      <c r="T12" s="67"/>
      <c r="U12" s="66"/>
      <c r="V12" s="66"/>
    </row>
    <row r="13" spans="1:23">
      <c r="L13" s="70" t="s">
        <v>111</v>
      </c>
      <c r="M13" s="956">
        <f>MAX(O6&gt;=89.25,45,50-4*ABS((88/100-N6/100)*100))</f>
        <v>49.095999999999982</v>
      </c>
      <c r="N13" s="956"/>
      <c r="T13" s="67"/>
      <c r="U13" s="66"/>
      <c r="V13" s="66"/>
    </row>
    <row r="14" spans="1:23">
      <c r="A14" t="s">
        <v>116</v>
      </c>
      <c r="L14" s="71" t="s">
        <v>112</v>
      </c>
      <c r="M14" t="s">
        <v>117</v>
      </c>
      <c r="T14" s="67"/>
      <c r="U14" s="66"/>
      <c r="V14" s="66"/>
    </row>
    <row r="15" spans="1:23">
      <c r="A15" t="s">
        <v>118</v>
      </c>
      <c r="L15" s="70" t="s">
        <v>111</v>
      </c>
      <c r="M15" s="956">
        <f>MAX(M6&gt;=89.25,55,60-4*ABS((88/100-$M$6/$M$5)*100))</f>
        <v>59.094103059702874</v>
      </c>
      <c r="N15" s="956"/>
      <c r="T15" s="67"/>
      <c r="U15" s="66"/>
      <c r="V15" s="66"/>
    </row>
    <row r="16" spans="1:23">
      <c r="A16" s="72" t="s">
        <v>119</v>
      </c>
      <c r="B16" s="73"/>
      <c r="C16" s="73"/>
      <c r="D16" s="74"/>
      <c r="E16" s="75" t="s">
        <v>120</v>
      </c>
      <c r="F16" s="75" t="s">
        <v>121</v>
      </c>
      <c r="G16" s="76" t="s">
        <v>121</v>
      </c>
      <c r="H16" s="77" t="s">
        <v>122</v>
      </c>
      <c r="I16" s="78"/>
      <c r="J16" s="78"/>
      <c r="K16" s="78"/>
      <c r="M16" s="956"/>
      <c r="N16" s="956"/>
    </row>
    <row r="17" spans="1:17">
      <c r="A17" s="26" t="s">
        <v>97</v>
      </c>
      <c r="B17" s="26" t="s">
        <v>123</v>
      </c>
      <c r="C17" s="26" t="s">
        <v>124</v>
      </c>
      <c r="D17" s="79" t="s">
        <v>125</v>
      </c>
      <c r="E17" s="79" t="s">
        <v>126</v>
      </c>
      <c r="F17" s="79" t="s">
        <v>127</v>
      </c>
      <c r="G17" s="80">
        <v>2020</v>
      </c>
      <c r="H17" s="80" t="s">
        <v>128</v>
      </c>
      <c r="I17" s="80" t="s">
        <v>129</v>
      </c>
      <c r="J17" s="80">
        <v>2019</v>
      </c>
      <c r="K17" s="80">
        <v>2020</v>
      </c>
      <c r="P17" t="b">
        <f>O31=Q17/100*38</f>
        <v>0</v>
      </c>
      <c r="Q17">
        <v>98</v>
      </c>
    </row>
    <row r="18" spans="1:17">
      <c r="A18" s="81" t="s">
        <v>130</v>
      </c>
      <c r="L18" t="s">
        <v>108</v>
      </c>
      <c r="P18">
        <v>2</v>
      </c>
    </row>
    <row r="19" spans="1:17">
      <c r="A19" s="16" t="s">
        <v>131</v>
      </c>
      <c r="B19" s="82">
        <v>1094169252</v>
      </c>
      <c r="C19" s="82">
        <v>1009924988</v>
      </c>
      <c r="D19" s="83">
        <v>993980823</v>
      </c>
      <c r="E19" s="83">
        <v>168088545</v>
      </c>
      <c r="F19" s="83">
        <v>238055856</v>
      </c>
      <c r="G19" s="83">
        <v>290206278</v>
      </c>
      <c r="H19" s="83">
        <v>273523385</v>
      </c>
      <c r="I19" s="83">
        <v>1219290457</v>
      </c>
      <c r="J19" s="83">
        <v>1221174055</v>
      </c>
      <c r="K19" s="83">
        <v>1353317394</v>
      </c>
      <c r="L19" t="s">
        <v>132</v>
      </c>
      <c r="P19" s="84">
        <f>M15+P17+P18</f>
        <v>61.094103059702874</v>
      </c>
    </row>
    <row r="20" spans="1:17">
      <c r="A20" s="16" t="s">
        <v>133</v>
      </c>
      <c r="B20" s="82">
        <v>882548118</v>
      </c>
      <c r="C20" s="82">
        <v>888055458</v>
      </c>
      <c r="D20" s="83">
        <v>899959646</v>
      </c>
      <c r="E20" s="83">
        <v>151565990</v>
      </c>
      <c r="F20" s="83">
        <v>211382632</v>
      </c>
      <c r="G20" s="83">
        <v>258399040</v>
      </c>
      <c r="H20" s="83">
        <v>216080703</v>
      </c>
      <c r="I20" s="83">
        <v>1112283555</v>
      </c>
      <c r="J20" s="83">
        <v>1104385270</v>
      </c>
      <c r="K20" s="83">
        <v>1225003291</v>
      </c>
    </row>
    <row r="21" spans="1:17">
      <c r="A21" s="16" t="s">
        <v>134</v>
      </c>
      <c r="B21" s="85">
        <f>B20/B19</f>
        <v>0.80659195676246254</v>
      </c>
      <c r="C21" s="85">
        <f t="shared" ref="C21" si="0">C20/C19</f>
        <v>0.8793281367942547</v>
      </c>
      <c r="D21" s="86">
        <f t="shared" ref="D21:I21" si="1">D20/D19</f>
        <v>0.90540946583232018</v>
      </c>
      <c r="E21" s="86">
        <f t="shared" si="1"/>
        <v>0.90170326597805939</v>
      </c>
      <c r="F21" s="86">
        <f t="shared" si="1"/>
        <v>0.88795392624157921</v>
      </c>
      <c r="G21" s="86">
        <f t="shared" si="1"/>
        <v>0.89039782936742673</v>
      </c>
      <c r="H21" s="86">
        <f t="shared" si="1"/>
        <v>0.78998986869075194</v>
      </c>
      <c r="I21" s="86">
        <f t="shared" si="1"/>
        <v>0.91223838308118577</v>
      </c>
      <c r="J21" s="86">
        <f t="shared" ref="J21:K21" si="2">J20/J19</f>
        <v>0.90436352252832619</v>
      </c>
      <c r="K21" s="86">
        <f t="shared" si="2"/>
        <v>0.90518550668979281</v>
      </c>
    </row>
    <row r="22" spans="1:17">
      <c r="A22" s="16" t="s">
        <v>135</v>
      </c>
      <c r="B22" s="85">
        <v>0.55230000000000001</v>
      </c>
      <c r="C22" s="87">
        <v>0.55259999999999998</v>
      </c>
      <c r="D22" s="87">
        <v>0.57689999999999997</v>
      </c>
      <c r="E22" s="87">
        <v>0.46910000000000002</v>
      </c>
      <c r="F22" s="88">
        <v>0.46639999999999998</v>
      </c>
      <c r="G22" s="89">
        <v>0.44869999999999999</v>
      </c>
      <c r="H22" s="89">
        <v>0.46110000000000001</v>
      </c>
      <c r="I22" s="87">
        <v>0.45269999999999999</v>
      </c>
      <c r="J22" s="87">
        <v>0.46639999999999998</v>
      </c>
      <c r="K22" s="89">
        <v>0.44869999999999999</v>
      </c>
      <c r="M22" s="90">
        <v>0.46639999999999998</v>
      </c>
    </row>
    <row r="23" spans="1:17">
      <c r="A23" s="16" t="s">
        <v>136</v>
      </c>
      <c r="B23" s="91">
        <f>B21/B22</f>
        <v>1.4604236044947718</v>
      </c>
      <c r="C23" s="91">
        <f t="shared" ref="C23" si="3">C21/C22</f>
        <v>1.5912561288350611</v>
      </c>
      <c r="D23" s="91">
        <f>D21/D22</f>
        <v>1.5694391850100888</v>
      </c>
      <c r="E23" s="91">
        <f t="shared" ref="E23:K23" si="4">E21/E22</f>
        <v>1.922198392620037</v>
      </c>
      <c r="F23" s="91">
        <f t="shared" si="4"/>
        <v>1.9038463255608473</v>
      </c>
      <c r="G23" s="91">
        <f t="shared" si="4"/>
        <v>1.9843945383718002</v>
      </c>
      <c r="H23" s="91">
        <f t="shared" si="4"/>
        <v>1.7132723242046235</v>
      </c>
      <c r="I23" s="91">
        <f t="shared" si="4"/>
        <v>2.0151057722137966</v>
      </c>
      <c r="J23" s="91">
        <f t="shared" si="4"/>
        <v>1.9390298510470116</v>
      </c>
      <c r="K23" s="91">
        <f t="shared" si="4"/>
        <v>2.0173512518158967</v>
      </c>
    </row>
    <row r="24" spans="1:17">
      <c r="A24" s="16" t="s">
        <v>96</v>
      </c>
      <c r="B24" s="92">
        <v>5</v>
      </c>
      <c r="C24" s="92">
        <v>5</v>
      </c>
      <c r="D24" s="92">
        <v>5</v>
      </c>
      <c r="E24" s="92">
        <v>5</v>
      </c>
      <c r="F24" s="92">
        <v>5</v>
      </c>
      <c r="G24" s="92">
        <v>5</v>
      </c>
      <c r="H24" s="92">
        <v>5</v>
      </c>
      <c r="I24" s="92"/>
      <c r="J24" s="92"/>
      <c r="K24" s="92"/>
    </row>
    <row r="25" spans="1:17">
      <c r="A25" s="17"/>
      <c r="B25" s="93"/>
      <c r="C25" s="93"/>
      <c r="D25" s="93"/>
      <c r="E25" s="93"/>
      <c r="F25" s="93"/>
      <c r="G25" s="93"/>
      <c r="H25" s="93"/>
      <c r="I25" s="93"/>
      <c r="J25" s="93"/>
      <c r="K25" s="93"/>
    </row>
    <row r="26" spans="1:17">
      <c r="A26" s="94" t="s">
        <v>137</v>
      </c>
      <c r="B26" s="26" t="s">
        <v>123</v>
      </c>
      <c r="C26" s="26" t="s">
        <v>124</v>
      </c>
      <c r="D26" s="79" t="s">
        <v>125</v>
      </c>
      <c r="E26" s="79" t="s">
        <v>126</v>
      </c>
      <c r="F26" s="79" t="s">
        <v>127</v>
      </c>
      <c r="G26" s="80">
        <v>2020</v>
      </c>
      <c r="H26" s="80" t="s">
        <v>128</v>
      </c>
      <c r="I26" s="79" t="s">
        <v>129</v>
      </c>
      <c r="J26" s="79">
        <v>2019</v>
      </c>
      <c r="K26" s="79">
        <v>2020</v>
      </c>
      <c r="L26" t="s">
        <v>132</v>
      </c>
    </row>
    <row r="27" spans="1:17">
      <c r="A27" s="16" t="s">
        <v>138</v>
      </c>
      <c r="B27" s="82">
        <v>327948721</v>
      </c>
      <c r="C27" s="82">
        <v>252880942</v>
      </c>
      <c r="D27" s="83">
        <v>329796405</v>
      </c>
      <c r="E27" s="83">
        <v>168088545</v>
      </c>
      <c r="F27" s="83">
        <v>238055856</v>
      </c>
      <c r="G27" s="83">
        <v>290206278</v>
      </c>
      <c r="H27" s="83">
        <v>270703210</v>
      </c>
      <c r="I27" s="83">
        <v>627277229</v>
      </c>
      <c r="J27" s="83">
        <v>672052489</v>
      </c>
      <c r="K27" s="83">
        <v>627277229</v>
      </c>
    </row>
    <row r="28" spans="1:17">
      <c r="A28" s="16" t="s">
        <v>139</v>
      </c>
      <c r="B28" s="82">
        <v>211621115</v>
      </c>
      <c r="C28" s="82">
        <v>121869530</v>
      </c>
      <c r="D28" s="83">
        <v>94021177</v>
      </c>
      <c r="E28" s="83">
        <v>16522555</v>
      </c>
      <c r="F28" s="83">
        <v>36030107</v>
      </c>
      <c r="G28" s="83">
        <v>36944168</v>
      </c>
      <c r="H28" s="83">
        <v>57442682</v>
      </c>
      <c r="I28" s="83">
        <v>107006902</v>
      </c>
      <c r="J28" s="83">
        <v>116788785</v>
      </c>
      <c r="K28" s="83">
        <v>107006902</v>
      </c>
    </row>
    <row r="29" spans="1:17">
      <c r="A29" s="16" t="s">
        <v>140</v>
      </c>
      <c r="B29" s="85">
        <f>B27/B28</f>
        <v>1.549697538452153</v>
      </c>
      <c r="C29" s="85">
        <f>C27/C28</f>
        <v>2.0750136806140138</v>
      </c>
      <c r="D29" s="86">
        <f>D27/D28</f>
        <v>3.5076821576058337</v>
      </c>
      <c r="E29" s="86">
        <f t="shared" ref="E29:K29" si="5">E27/E28</f>
        <v>10.1732779827333</v>
      </c>
      <c r="F29" s="86">
        <f t="shared" si="5"/>
        <v>6.6071370812193262</v>
      </c>
      <c r="G29" s="86">
        <f>G27/G28</f>
        <v>7.8552663034663546</v>
      </c>
      <c r="H29" s="86">
        <f>H27/H28</f>
        <v>4.7125795762809268</v>
      </c>
      <c r="I29" s="86">
        <f t="shared" si="5"/>
        <v>5.8620258812838069</v>
      </c>
      <c r="J29" s="86">
        <f t="shared" si="5"/>
        <v>5.7544265829976737</v>
      </c>
      <c r="K29" s="86">
        <f t="shared" si="5"/>
        <v>5.8620258812838069</v>
      </c>
    </row>
    <row r="30" spans="1:17">
      <c r="A30" s="16" t="s">
        <v>141</v>
      </c>
      <c r="B30" s="85">
        <v>1.8121</v>
      </c>
      <c r="C30" s="87">
        <v>1.8226</v>
      </c>
      <c r="D30" s="87">
        <v>1.913</v>
      </c>
      <c r="E30" s="87">
        <v>2.0948000000000002</v>
      </c>
      <c r="F30" s="88">
        <v>1.9215</v>
      </c>
      <c r="G30" s="89">
        <v>1.9724999999999999</v>
      </c>
      <c r="H30" s="89">
        <v>1.8787</v>
      </c>
      <c r="I30" s="87">
        <v>1.381</v>
      </c>
      <c r="J30" s="87">
        <v>1.9215</v>
      </c>
      <c r="K30" s="89">
        <v>1.9724999999999999</v>
      </c>
    </row>
    <row r="31" spans="1:17">
      <c r="A31" s="16" t="s">
        <v>136</v>
      </c>
      <c r="B31" s="62">
        <f>B29/B30</f>
        <v>0.85519427098512935</v>
      </c>
      <c r="C31" s="62">
        <f t="shared" ref="C31:K31" si="6">C29/C30</f>
        <v>1.1384909912290211</v>
      </c>
      <c r="D31" s="62">
        <f t="shared" si="6"/>
        <v>1.8336028006303364</v>
      </c>
      <c r="E31" s="62">
        <f t="shared" si="6"/>
        <v>4.8564435663229419</v>
      </c>
      <c r="F31" s="62">
        <f t="shared" si="6"/>
        <v>3.4385308775536436</v>
      </c>
      <c r="G31" s="62">
        <f t="shared" si="6"/>
        <v>3.9823910283733106</v>
      </c>
      <c r="H31" s="62">
        <f t="shared" si="6"/>
        <v>2.5084258137440392</v>
      </c>
      <c r="I31" s="62">
        <f t="shared" si="6"/>
        <v>4.2447689220013087</v>
      </c>
      <c r="J31" s="62">
        <f t="shared" si="6"/>
        <v>2.9947575243287399</v>
      </c>
      <c r="K31" s="62">
        <f t="shared" si="6"/>
        <v>2.9718762389271518</v>
      </c>
    </row>
    <row r="32" spans="1:17">
      <c r="A32" s="16" t="s">
        <v>96</v>
      </c>
      <c r="B32" s="92">
        <v>4</v>
      </c>
      <c r="C32" s="92">
        <v>5</v>
      </c>
      <c r="D32" s="92">
        <v>5</v>
      </c>
      <c r="E32" s="92">
        <v>5</v>
      </c>
      <c r="F32" s="92">
        <v>5</v>
      </c>
      <c r="G32" s="92">
        <v>5</v>
      </c>
      <c r="H32" s="93">
        <v>5</v>
      </c>
      <c r="I32" s="93"/>
      <c r="J32" s="93"/>
      <c r="K32" s="93"/>
    </row>
    <row r="33" spans="1:13">
      <c r="A33" s="17"/>
    </row>
    <row r="34" spans="1:13">
      <c r="A34" s="94" t="s">
        <v>142</v>
      </c>
      <c r="B34" s="26" t="s">
        <v>123</v>
      </c>
      <c r="C34" s="26" t="s">
        <v>124</v>
      </c>
      <c r="D34" s="79" t="s">
        <v>125</v>
      </c>
      <c r="E34" s="79" t="s">
        <v>126</v>
      </c>
      <c r="F34" s="79" t="s">
        <v>127</v>
      </c>
      <c r="G34" s="79" t="s">
        <v>126</v>
      </c>
      <c r="H34" s="79"/>
      <c r="I34" s="79" t="s">
        <v>129</v>
      </c>
      <c r="J34" s="79">
        <v>2019</v>
      </c>
      <c r="K34" s="79">
        <v>2020</v>
      </c>
      <c r="L34" t="s">
        <v>143</v>
      </c>
    </row>
    <row r="35" spans="1:13">
      <c r="A35" s="16" t="s">
        <v>144</v>
      </c>
      <c r="B35" s="61"/>
      <c r="C35" s="61"/>
      <c r="D35" s="61"/>
      <c r="E35" s="61"/>
      <c r="F35" s="61"/>
      <c r="G35" s="82">
        <v>116788785</v>
      </c>
      <c r="H35" s="82"/>
      <c r="I35" s="61"/>
      <c r="J35" s="82">
        <v>128314103</v>
      </c>
      <c r="K35" s="61"/>
      <c r="L35" t="s">
        <v>145</v>
      </c>
      <c r="M35">
        <f>90-20*(88/100-86533600/97579650)*100</f>
        <v>103.59931092189814</v>
      </c>
    </row>
    <row r="36" spans="1:13">
      <c r="A36" s="16" t="s">
        <v>133</v>
      </c>
      <c r="B36" s="61"/>
      <c r="C36" s="61"/>
      <c r="D36" s="61"/>
      <c r="E36" s="61"/>
      <c r="F36" s="61"/>
      <c r="G36" s="82">
        <v>1104385270</v>
      </c>
      <c r="H36" s="82"/>
      <c r="I36" s="61"/>
      <c r="J36" s="82">
        <v>1225003291</v>
      </c>
      <c r="K36" s="61"/>
    </row>
    <row r="37" spans="1:13">
      <c r="A37" s="17" t="s">
        <v>146</v>
      </c>
      <c r="B37" s="95" t="e">
        <f>B35/B36</f>
        <v>#DIV/0!</v>
      </c>
      <c r="C37" s="95" t="e">
        <f t="shared" ref="C37:K37" si="7">C35/C36</f>
        <v>#DIV/0!</v>
      </c>
      <c r="D37" s="95" t="e">
        <f t="shared" si="7"/>
        <v>#DIV/0!</v>
      </c>
      <c r="E37" s="95" t="e">
        <f t="shared" si="7"/>
        <v>#DIV/0!</v>
      </c>
      <c r="F37" s="95" t="e">
        <f t="shared" si="7"/>
        <v>#DIV/0!</v>
      </c>
      <c r="G37" s="95">
        <f>G35/G36</f>
        <v>0.10575003866177969</v>
      </c>
      <c r="H37" s="95"/>
      <c r="I37" s="95" t="e">
        <f t="shared" si="7"/>
        <v>#DIV/0!</v>
      </c>
      <c r="J37" s="95">
        <f t="shared" si="7"/>
        <v>0.10474592512747788</v>
      </c>
      <c r="K37" s="95" t="e">
        <f t="shared" si="7"/>
        <v>#DIV/0!</v>
      </c>
    </row>
  </sheetData>
  <mergeCells count="8">
    <mergeCell ref="M15:N15"/>
    <mergeCell ref="M16:N16"/>
    <mergeCell ref="M3:N3"/>
    <mergeCell ref="U3:V3"/>
    <mergeCell ref="M9:N9"/>
    <mergeCell ref="U9:V9"/>
    <mergeCell ref="M11:N11"/>
    <mergeCell ref="M13:N1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B1:D38"/>
  <sheetViews>
    <sheetView workbookViewId="0">
      <selection activeCell="G44" sqref="G44"/>
    </sheetView>
  </sheetViews>
  <sheetFormatPr defaultRowHeight="16.5"/>
  <cols>
    <col min="2" max="2" width="25.25" customWidth="1"/>
    <col min="3" max="3" width="44.625" customWidth="1"/>
    <col min="4" max="4" width="55.25" customWidth="1"/>
  </cols>
  <sheetData>
    <row r="1" spans="2:4" ht="27" customHeight="1"/>
    <row r="2" spans="2:4">
      <c r="B2" s="98" t="s">
        <v>183</v>
      </c>
      <c r="C2" s="98"/>
      <c r="D2" s="98" t="s">
        <v>184</v>
      </c>
    </row>
    <row r="3" spans="2:4">
      <c r="B3" s="63" t="s">
        <v>186</v>
      </c>
      <c r="C3" s="63" t="s">
        <v>187</v>
      </c>
      <c r="D3" s="63"/>
    </row>
    <row r="4" spans="2:4">
      <c r="B4" s="63" t="s">
        <v>195</v>
      </c>
      <c r="C4" s="63" t="s">
        <v>194</v>
      </c>
      <c r="D4" s="63"/>
    </row>
    <row r="5" spans="2:4">
      <c r="B5" s="63" t="s">
        <v>189</v>
      </c>
      <c r="C5" s="63" t="s">
        <v>188</v>
      </c>
      <c r="D5" s="63"/>
    </row>
    <row r="6" spans="2:4">
      <c r="B6" s="63" t="s">
        <v>155</v>
      </c>
      <c r="C6" s="63" t="s">
        <v>154</v>
      </c>
      <c r="D6" s="63" t="s">
        <v>156</v>
      </c>
    </row>
    <row r="7" spans="2:4">
      <c r="B7" s="63" t="s">
        <v>190</v>
      </c>
      <c r="C7" s="63" t="s">
        <v>191</v>
      </c>
      <c r="D7" s="63"/>
    </row>
    <row r="8" spans="2:4">
      <c r="B8" s="63" t="s">
        <v>197</v>
      </c>
      <c r="C8" s="63" t="s">
        <v>196</v>
      </c>
      <c r="D8" s="63"/>
    </row>
    <row r="9" spans="2:4">
      <c r="B9" s="63" t="s">
        <v>193</v>
      </c>
      <c r="C9" s="63" t="s">
        <v>192</v>
      </c>
      <c r="D9" s="63"/>
    </row>
    <row r="10" spans="2:4">
      <c r="B10" s="97" t="s">
        <v>198</v>
      </c>
      <c r="C10" s="97"/>
      <c r="D10" s="97"/>
    </row>
    <row r="11" spans="2:4">
      <c r="B11" s="63" t="s">
        <v>162</v>
      </c>
      <c r="C11" s="63" t="s">
        <v>161</v>
      </c>
      <c r="D11" s="63" t="s">
        <v>214</v>
      </c>
    </row>
    <row r="12" spans="2:4">
      <c r="B12" s="97" t="s">
        <v>199</v>
      </c>
      <c r="C12" s="97" t="s">
        <v>157</v>
      </c>
      <c r="D12" s="97"/>
    </row>
    <row r="13" spans="2:4">
      <c r="B13" s="97" t="s">
        <v>200</v>
      </c>
      <c r="C13" s="97"/>
      <c r="D13" s="97"/>
    </row>
    <row r="14" spans="2:4">
      <c r="B14" s="97" t="s">
        <v>201</v>
      </c>
      <c r="C14" s="97"/>
      <c r="D14" s="97"/>
    </row>
    <row r="15" spans="2:4">
      <c r="B15" s="97" t="s">
        <v>202</v>
      </c>
      <c r="C15" s="97"/>
      <c r="D15" s="97" t="s">
        <v>203</v>
      </c>
    </row>
    <row r="16" spans="2:4">
      <c r="B16" s="97" t="s">
        <v>180</v>
      </c>
      <c r="C16" s="97"/>
      <c r="D16" s="97"/>
    </row>
    <row r="17" spans="2:4">
      <c r="B17" s="97" t="s">
        <v>173</v>
      </c>
      <c r="C17" s="97" t="s">
        <v>171</v>
      </c>
      <c r="D17" s="97" t="s">
        <v>172</v>
      </c>
    </row>
    <row r="18" spans="2:4">
      <c r="B18" s="97" t="s">
        <v>182</v>
      </c>
      <c r="C18" s="97" t="s">
        <v>181</v>
      </c>
      <c r="D18" s="97"/>
    </row>
    <row r="19" spans="2:4">
      <c r="B19" s="97" t="s">
        <v>204</v>
      </c>
      <c r="C19" s="97" t="s">
        <v>160</v>
      </c>
      <c r="D19" s="97"/>
    </row>
    <row r="20" spans="2:4">
      <c r="B20" s="97" t="s">
        <v>163</v>
      </c>
      <c r="C20" s="97"/>
      <c r="D20" s="97"/>
    </row>
    <row r="21" spans="2:4">
      <c r="B21" s="97" t="s">
        <v>165</v>
      </c>
      <c r="C21" s="97"/>
      <c r="D21" s="97"/>
    </row>
    <row r="22" spans="2:4">
      <c r="B22" s="97" t="s">
        <v>166</v>
      </c>
      <c r="C22" s="97"/>
      <c r="D22" s="97"/>
    </row>
    <row r="23" spans="2:4">
      <c r="B23" s="97" t="s">
        <v>167</v>
      </c>
      <c r="C23" s="97"/>
      <c r="D23" s="97"/>
    </row>
    <row r="24" spans="2:4">
      <c r="B24" s="96" t="s">
        <v>170</v>
      </c>
      <c r="C24" s="61"/>
      <c r="D24" s="61"/>
    </row>
    <row r="25" spans="2:4">
      <c r="B25" s="97" t="s">
        <v>179</v>
      </c>
      <c r="C25" s="97" t="s">
        <v>178</v>
      </c>
      <c r="D25" s="97"/>
    </row>
    <row r="26" spans="2:4">
      <c r="B26" s="97" t="s">
        <v>175</v>
      </c>
      <c r="C26" s="97" t="s">
        <v>174</v>
      </c>
      <c r="D26" s="97" t="s">
        <v>176</v>
      </c>
    </row>
    <row r="27" spans="2:4">
      <c r="B27" s="97" t="s">
        <v>205</v>
      </c>
      <c r="C27" s="97" t="s">
        <v>158</v>
      </c>
      <c r="D27" s="97"/>
    </row>
    <row r="28" spans="2:4">
      <c r="B28" s="97" t="s">
        <v>212</v>
      </c>
      <c r="C28" s="97" t="s">
        <v>213</v>
      </c>
      <c r="D28" s="97"/>
    </row>
    <row r="29" spans="2:4">
      <c r="B29" s="97" t="s">
        <v>206</v>
      </c>
      <c r="C29" s="97" t="s">
        <v>177</v>
      </c>
      <c r="D29" s="97"/>
    </row>
    <row r="30" spans="2:4">
      <c r="B30" s="97" t="s">
        <v>207</v>
      </c>
      <c r="C30" s="97" t="s">
        <v>159</v>
      </c>
      <c r="D30" s="97"/>
    </row>
    <row r="31" spans="2:4">
      <c r="B31" s="97" t="s">
        <v>208</v>
      </c>
      <c r="C31" s="97"/>
      <c r="D31" s="97"/>
    </row>
    <row r="32" spans="2:4">
      <c r="B32" s="97" t="s">
        <v>209</v>
      </c>
      <c r="C32" s="97"/>
      <c r="D32" s="97"/>
    </row>
    <row r="33" spans="2:4">
      <c r="B33" s="97" t="s">
        <v>210</v>
      </c>
      <c r="C33" s="97"/>
      <c r="D33" s="97"/>
    </row>
    <row r="34" spans="2:4">
      <c r="B34" s="97" t="s">
        <v>211</v>
      </c>
      <c r="C34" s="97"/>
      <c r="D34" s="97"/>
    </row>
    <row r="35" spans="2:4">
      <c r="B35" s="97" t="s">
        <v>164</v>
      </c>
      <c r="C35" s="97" t="s">
        <v>215</v>
      </c>
      <c r="D35" s="97" t="s">
        <v>216</v>
      </c>
    </row>
    <row r="36" spans="2:4">
      <c r="B36" s="97" t="s">
        <v>168</v>
      </c>
      <c r="C36" s="97"/>
      <c r="D36" s="97"/>
    </row>
    <row r="37" spans="2:4">
      <c r="B37" s="97" t="s">
        <v>185</v>
      </c>
      <c r="C37" s="97"/>
      <c r="D37" s="97"/>
    </row>
    <row r="38" spans="2:4">
      <c r="B38" s="96" t="s">
        <v>169</v>
      </c>
      <c r="C38" s="61"/>
      <c r="D38" s="61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7">
    <tabColor rgb="FF00B050"/>
  </sheetPr>
  <dimension ref="A1:S79"/>
  <sheetViews>
    <sheetView topLeftCell="A67" zoomScale="70" zoomScaleNormal="70" workbookViewId="0">
      <selection activeCell="G52" sqref="G52"/>
    </sheetView>
  </sheetViews>
  <sheetFormatPr defaultRowHeight="16.5"/>
  <cols>
    <col min="2" max="2" width="12.375" customWidth="1"/>
    <col min="3" max="3" width="27.375" customWidth="1"/>
    <col min="4" max="4" width="12.75" customWidth="1"/>
    <col min="5" max="5" width="12.25" customWidth="1"/>
    <col min="6" max="6" width="11.125" style="54" customWidth="1"/>
    <col min="7" max="7" width="15.375" customWidth="1"/>
    <col min="8" max="8" width="13.375" bestFit="1" customWidth="1"/>
    <col min="9" max="9" width="11.125" customWidth="1"/>
    <col min="10" max="10" width="11.5" bestFit="1" customWidth="1"/>
    <col min="11" max="11" width="13" customWidth="1"/>
    <col min="12" max="12" width="7.5" customWidth="1"/>
    <col min="13" max="13" width="7.25" customWidth="1"/>
    <col min="14" max="14" width="5.875" customWidth="1"/>
    <col min="15" max="15" width="6.5" customWidth="1"/>
    <col min="16" max="16" width="7.5" customWidth="1"/>
    <col min="17" max="17" width="7" customWidth="1"/>
    <col min="18" max="18" width="6.875" customWidth="1"/>
  </cols>
  <sheetData>
    <row r="1" spans="1:19" ht="84" customHeight="1">
      <c r="A1" s="959" t="s">
        <v>277</v>
      </c>
      <c r="B1" s="959"/>
      <c r="C1" s="959"/>
      <c r="D1" s="959"/>
      <c r="E1" s="959"/>
      <c r="F1" s="959"/>
      <c r="G1" s="959"/>
      <c r="H1" s="959"/>
    </row>
    <row r="2" spans="1:19" ht="36" customHeight="1">
      <c r="A2" s="120"/>
      <c r="B2" s="120"/>
      <c r="C2" s="120"/>
      <c r="D2" s="120"/>
      <c r="E2" s="120"/>
      <c r="F2" s="120"/>
      <c r="G2" s="120"/>
      <c r="H2" s="120"/>
    </row>
    <row r="3" spans="1:19">
      <c r="A3" s="117" t="s">
        <v>237</v>
      </c>
      <c r="B3" s="118" t="s">
        <v>238</v>
      </c>
      <c r="C3" s="119"/>
      <c r="D3" s="119"/>
      <c r="E3" t="s">
        <v>278</v>
      </c>
    </row>
    <row r="4" spans="1:19">
      <c r="A4" s="106" t="s">
        <v>269</v>
      </c>
      <c r="B4" s="107"/>
      <c r="C4" s="107"/>
      <c r="D4" s="108"/>
    </row>
    <row r="5" spans="1:19" ht="17.25" thickBot="1">
      <c r="A5" s="109"/>
      <c r="D5" s="110"/>
    </row>
    <row r="6" spans="1:19" ht="21" customHeight="1" thickBot="1">
      <c r="A6" s="111" t="s">
        <v>270</v>
      </c>
      <c r="B6" s="102" t="s">
        <v>271</v>
      </c>
      <c r="C6" s="99" t="s">
        <v>272</v>
      </c>
      <c r="D6" s="112" t="s">
        <v>273</v>
      </c>
      <c r="I6" s="136" t="s">
        <v>296</v>
      </c>
      <c r="J6" s="55" t="s">
        <v>301</v>
      </c>
      <c r="K6" s="136" t="s">
        <v>297</v>
      </c>
      <c r="L6" s="136" t="s">
        <v>298</v>
      </c>
    </row>
    <row r="7" spans="1:19" ht="17.25" thickBot="1">
      <c r="A7" s="113" t="s">
        <v>274</v>
      </c>
      <c r="B7" s="114">
        <v>0.847665</v>
      </c>
      <c r="C7" s="115" t="s">
        <v>275</v>
      </c>
      <c r="D7" s="116" t="s">
        <v>276</v>
      </c>
      <c r="I7" s="140">
        <v>31544911</v>
      </c>
      <c r="J7" s="138" t="str">
        <f>IF(I7&gt;=1000000000,"유형1",IF(I7&gt;=100000000,"유형2",IF(I7&gt;=20000000,"유형3","유형4")))</f>
        <v>유형3</v>
      </c>
      <c r="K7" s="135">
        <f>D10/E10*100</f>
        <v>31669049.385620445</v>
      </c>
      <c r="L7" s="137">
        <f>K7/I7</f>
        <v>1.0039352904061274</v>
      </c>
    </row>
    <row r="8" spans="1:19" ht="17.25" thickBot="1">
      <c r="A8" s="103"/>
      <c r="B8" s="104"/>
      <c r="C8" s="103"/>
      <c r="D8" s="105"/>
      <c r="I8" s="146" t="s">
        <v>295</v>
      </c>
      <c r="J8" s="141" t="s">
        <v>296</v>
      </c>
      <c r="K8" s="55" t="s">
        <v>297</v>
      </c>
      <c r="L8" s="142" t="s">
        <v>299</v>
      </c>
      <c r="M8" s="142" t="s">
        <v>89</v>
      </c>
      <c r="N8" s="143" t="s">
        <v>302</v>
      </c>
      <c r="O8" s="143" t="s">
        <v>88</v>
      </c>
      <c r="P8" s="144" t="s">
        <v>90</v>
      </c>
      <c r="Q8" s="143" t="s">
        <v>300</v>
      </c>
      <c r="R8" s="145" t="s">
        <v>51</v>
      </c>
      <c r="S8" s="56" t="s">
        <v>91</v>
      </c>
    </row>
    <row r="9" spans="1:19" ht="17.25" thickBot="1">
      <c r="A9" s="43">
        <v>1</v>
      </c>
      <c r="B9" s="43" t="s">
        <v>239</v>
      </c>
      <c r="C9" s="44" t="s">
        <v>94</v>
      </c>
      <c r="D9" s="45">
        <v>16500000</v>
      </c>
      <c r="E9" s="43">
        <v>52.101399999999998</v>
      </c>
      <c r="F9" s="101">
        <v>44986</v>
      </c>
      <c r="G9" s="46">
        <v>45057.363518518519</v>
      </c>
      <c r="H9" s="147" t="s">
        <v>230</v>
      </c>
      <c r="I9" s="148">
        <f t="shared" ref="I9:I37" si="0">D9/J9</f>
        <v>0.52306376771834928</v>
      </c>
      <c r="J9" s="149">
        <f>$I$7</f>
        <v>31544911</v>
      </c>
      <c r="K9" s="150">
        <f>$K$7</f>
        <v>31669049.385620445</v>
      </c>
      <c r="L9" s="139">
        <f t="shared" ref="L9:L37" si="1">IF(J9&gt;=1000000000,0.3,IF(J9&gt;=100000000,0.5,IF(J9&gt;=20000000,0.7,0.8)))</f>
        <v>0.7</v>
      </c>
      <c r="M9" s="151">
        <f>ABS(88/100-D9/K9)*100*IF(L9=0.3,1,IF(L9=0.5,2,IF(L9=0.7,4,20)))</f>
        <v>143.59462857142859</v>
      </c>
      <c r="N9" s="61">
        <f>MAX(2,IF(AND(L9=0.5,D9&lt;K9,D9/K9&gt;0.955),35,IF(AND(L9=0.7,D9&lt;K9,D9/K9&gt;0.9175),55,IF(AND(L9=0.8,D9&lt;K9,D9/K9&gt;0.8875),65,0))))</f>
        <v>2</v>
      </c>
      <c r="O9" s="151">
        <f>MAX(IF(L9=0.3,30,IF(L9=0.5,50,IF(L9=0.7,70,80)))-M9,N9)</f>
        <v>2</v>
      </c>
      <c r="P9" s="154">
        <v>96.4</v>
      </c>
      <c r="Q9" s="16">
        <f>P9*(1-L9)</f>
        <v>28.920000000000005</v>
      </c>
      <c r="R9" s="152">
        <v>0</v>
      </c>
      <c r="S9" s="153">
        <f>O9+Q9-R9</f>
        <v>30.920000000000005</v>
      </c>
    </row>
    <row r="10" spans="1:19" ht="17.25" thickBot="1">
      <c r="A10" s="43">
        <v>2</v>
      </c>
      <c r="B10" s="43" t="s">
        <v>240</v>
      </c>
      <c r="C10" s="44" t="s">
        <v>92</v>
      </c>
      <c r="D10" s="45">
        <v>17500000</v>
      </c>
      <c r="E10" s="43">
        <v>55.259</v>
      </c>
      <c r="F10" s="101">
        <v>45145</v>
      </c>
      <c r="G10" s="46">
        <v>45062.385601851849</v>
      </c>
      <c r="H10" s="147" t="s">
        <v>230</v>
      </c>
      <c r="I10" s="148">
        <f t="shared" si="0"/>
        <v>0.55476460212552192</v>
      </c>
      <c r="J10" s="149">
        <f t="shared" ref="J10:J37" si="2">$I$7</f>
        <v>31544911</v>
      </c>
      <c r="K10" s="150">
        <f t="shared" ref="K10:K37" si="3">$K$7</f>
        <v>31669049.385620445</v>
      </c>
      <c r="L10" s="139">
        <f t="shared" si="1"/>
        <v>0.7</v>
      </c>
      <c r="M10" s="151">
        <f t="shared" ref="M10:M37" si="4">ABS(88/100-D10/K10)*100*IF(L10=0.3,1,IF(L10=0.5,2,IF(L10=0.7,4,20)))</f>
        <v>130.96400000000003</v>
      </c>
      <c r="N10" s="61">
        <f t="shared" ref="N10:N37" si="5">MAX(2,IF(AND(L10=0.5,D10&lt;K10,D10/K10&gt;0.955),35,IF(AND(L10=0.7,D10&lt;K10,D10/K10&gt;0.9175),55,IF(AND(L10=0.8,D10&lt;K10,D10/K10&gt;0.8875),65,0))))</f>
        <v>2</v>
      </c>
      <c r="O10" s="151">
        <f t="shared" ref="O10:O37" si="6">MAX(IF(L10=0.3,30,IF(L10=0.5,50,IF(L10=0.7,70,80)))-M10,N10)</f>
        <v>2</v>
      </c>
      <c r="P10" s="154">
        <v>96.4</v>
      </c>
      <c r="Q10" s="16">
        <f t="shared" ref="Q10:Q15" si="7">P10*(1-L10)</f>
        <v>28.920000000000005</v>
      </c>
      <c r="R10" s="152">
        <v>0</v>
      </c>
      <c r="S10" s="153">
        <f t="shared" ref="S10:S11" si="8">O10+Q10-R10</f>
        <v>30.920000000000005</v>
      </c>
    </row>
    <row r="11" spans="1:19" ht="17.25" thickBot="1">
      <c r="A11" s="43">
        <v>3</v>
      </c>
      <c r="B11" s="43" t="s">
        <v>241</v>
      </c>
      <c r="C11" s="44" t="s">
        <v>233</v>
      </c>
      <c r="D11" s="45">
        <v>26123000</v>
      </c>
      <c r="E11" s="43">
        <v>82.4876</v>
      </c>
      <c r="F11" s="101">
        <v>45121</v>
      </c>
      <c r="G11" s="46">
        <v>45058.538124999999</v>
      </c>
      <c r="H11" s="147" t="s">
        <v>230</v>
      </c>
      <c r="I11" s="148">
        <f t="shared" si="0"/>
        <v>0.82812089721857196</v>
      </c>
      <c r="J11" s="149">
        <f t="shared" si="2"/>
        <v>31544911</v>
      </c>
      <c r="K11" s="150">
        <f t="shared" si="3"/>
        <v>31669049.385620445</v>
      </c>
      <c r="L11" s="139">
        <f t="shared" si="1"/>
        <v>0.7</v>
      </c>
      <c r="M11" s="151">
        <f t="shared" si="4"/>
        <v>22.050089828571462</v>
      </c>
      <c r="N11" s="61">
        <f t="shared" si="5"/>
        <v>2</v>
      </c>
      <c r="O11" s="151">
        <f t="shared" si="6"/>
        <v>47.949910171428542</v>
      </c>
      <c r="P11" s="154">
        <v>96.4</v>
      </c>
      <c r="Q11" s="16">
        <f t="shared" si="7"/>
        <v>28.920000000000005</v>
      </c>
      <c r="R11" s="152">
        <v>0</v>
      </c>
      <c r="S11" s="153">
        <f t="shared" si="8"/>
        <v>76.869910171428543</v>
      </c>
    </row>
    <row r="12" spans="1:19" ht="17.25" thickBot="1">
      <c r="A12" s="43">
        <v>4</v>
      </c>
      <c r="B12" s="43" t="s">
        <v>242</v>
      </c>
      <c r="C12" s="44" t="s">
        <v>152</v>
      </c>
      <c r="D12" s="45">
        <v>26444000</v>
      </c>
      <c r="E12" s="43">
        <v>83.501199999999997</v>
      </c>
      <c r="F12" s="101">
        <v>45202</v>
      </c>
      <c r="G12" s="46">
        <v>45062.53769675926</v>
      </c>
      <c r="H12" s="147" t="s">
        <v>230</v>
      </c>
      <c r="I12" s="148">
        <f t="shared" si="0"/>
        <v>0.83829686506327439</v>
      </c>
      <c r="J12" s="149">
        <f t="shared" si="2"/>
        <v>31544911</v>
      </c>
      <c r="K12" s="150">
        <f t="shared" si="3"/>
        <v>31669049.385620445</v>
      </c>
      <c r="L12" s="139">
        <f t="shared" si="1"/>
        <v>0.7</v>
      </c>
      <c r="M12" s="151">
        <f t="shared" si="4"/>
        <v>17.995658057142894</v>
      </c>
      <c r="N12" s="61">
        <f t="shared" si="5"/>
        <v>2</v>
      </c>
      <c r="O12" s="151">
        <f t="shared" si="6"/>
        <v>52.00434194285711</v>
      </c>
      <c r="P12" s="154">
        <v>96.4</v>
      </c>
      <c r="Q12" s="16">
        <f t="shared" si="7"/>
        <v>28.920000000000005</v>
      </c>
      <c r="R12" s="152">
        <v>0</v>
      </c>
      <c r="S12" s="153">
        <f t="shared" ref="S12:S13" si="9">O12+Q12-R12</f>
        <v>80.924341942857112</v>
      </c>
    </row>
    <row r="13" spans="1:19" ht="17.25" thickBot="1">
      <c r="A13" s="43">
        <v>5</v>
      </c>
      <c r="B13" s="43" t="s">
        <v>243</v>
      </c>
      <c r="C13" s="44" t="s">
        <v>244</v>
      </c>
      <c r="D13" s="45">
        <v>26844719</v>
      </c>
      <c r="E13" s="43">
        <v>84.766499999999994</v>
      </c>
      <c r="F13" s="101">
        <v>45244</v>
      </c>
      <c r="G13" s="46">
        <v>45056.435833333337</v>
      </c>
      <c r="H13" s="147"/>
      <c r="I13" s="148">
        <f t="shared" si="0"/>
        <v>0.85099999172608221</v>
      </c>
      <c r="J13" s="149">
        <f t="shared" si="2"/>
        <v>31544911</v>
      </c>
      <c r="K13" s="150">
        <f t="shared" si="3"/>
        <v>31669049.385620445</v>
      </c>
      <c r="L13" s="139">
        <f t="shared" si="1"/>
        <v>0.7</v>
      </c>
      <c r="M13" s="151">
        <f t="shared" si="4"/>
        <v>12.934325206628605</v>
      </c>
      <c r="N13" s="61">
        <f t="shared" si="5"/>
        <v>2</v>
      </c>
      <c r="O13" s="151">
        <f t="shared" si="6"/>
        <v>57.065674793371393</v>
      </c>
      <c r="P13" s="154">
        <v>96.4</v>
      </c>
      <c r="Q13" s="16">
        <f t="shared" si="7"/>
        <v>28.920000000000005</v>
      </c>
      <c r="R13" s="152">
        <v>0</v>
      </c>
      <c r="S13" s="153">
        <f t="shared" si="9"/>
        <v>85.985674793371402</v>
      </c>
    </row>
    <row r="14" spans="1:19" ht="17.25" thickBot="1">
      <c r="A14" s="43">
        <v>6</v>
      </c>
      <c r="B14" s="43" t="s">
        <v>245</v>
      </c>
      <c r="C14" s="44" t="s">
        <v>246</v>
      </c>
      <c r="D14" s="45">
        <v>26955200</v>
      </c>
      <c r="E14" s="43">
        <v>85.115399999999994</v>
      </c>
      <c r="F14" s="101">
        <v>44941</v>
      </c>
      <c r="G14" s="46">
        <v>45056.689270833333</v>
      </c>
      <c r="H14" s="147"/>
      <c r="I14" s="148">
        <f t="shared" si="0"/>
        <v>0.85450233161222111</v>
      </c>
      <c r="J14" s="149">
        <f t="shared" si="2"/>
        <v>31544911</v>
      </c>
      <c r="K14" s="150">
        <f t="shared" si="3"/>
        <v>31669049.385620445</v>
      </c>
      <c r="L14" s="139">
        <f t="shared" si="1"/>
        <v>0.7</v>
      </c>
      <c r="M14" s="151">
        <f t="shared" si="4"/>
        <v>11.538880731428591</v>
      </c>
      <c r="N14" s="61">
        <f t="shared" si="5"/>
        <v>2</v>
      </c>
      <c r="O14" s="151">
        <f t="shared" si="6"/>
        <v>58.461119268571409</v>
      </c>
      <c r="P14" s="154">
        <v>96.4</v>
      </c>
      <c r="Q14" s="16">
        <f t="shared" si="7"/>
        <v>28.920000000000005</v>
      </c>
      <c r="R14" s="152">
        <v>0</v>
      </c>
      <c r="S14" s="153">
        <f t="shared" ref="S14:S15" si="10">O14+Q14-R14</f>
        <v>87.38111926857141</v>
      </c>
    </row>
    <row r="15" spans="1:19" ht="17.25" thickBot="1">
      <c r="A15" s="43">
        <v>7</v>
      </c>
      <c r="B15" s="43" t="s">
        <v>247</v>
      </c>
      <c r="C15" s="44" t="s">
        <v>232</v>
      </c>
      <c r="D15" s="45">
        <v>27108119</v>
      </c>
      <c r="E15" s="43">
        <v>85.598200000000006</v>
      </c>
      <c r="F15" s="101">
        <v>44998</v>
      </c>
      <c r="G15" s="46">
        <v>45058.431921296295</v>
      </c>
      <c r="H15" s="147"/>
      <c r="I15" s="148">
        <f t="shared" si="0"/>
        <v>0.85934999150893154</v>
      </c>
      <c r="J15" s="149">
        <f t="shared" si="2"/>
        <v>31544911</v>
      </c>
      <c r="K15" s="150">
        <f t="shared" si="3"/>
        <v>31669049.385620445</v>
      </c>
      <c r="L15" s="139">
        <f t="shared" si="1"/>
        <v>0.7</v>
      </c>
      <c r="M15" s="151">
        <f t="shared" si="4"/>
        <v>9.6074176409143064</v>
      </c>
      <c r="N15" s="61">
        <f t="shared" si="5"/>
        <v>2</v>
      </c>
      <c r="O15" s="151">
        <f t="shared" si="6"/>
        <v>60.392582359085694</v>
      </c>
      <c r="P15" s="154">
        <v>96.4</v>
      </c>
      <c r="Q15" s="16">
        <f t="shared" si="7"/>
        <v>28.920000000000005</v>
      </c>
      <c r="R15" s="152">
        <v>0</v>
      </c>
      <c r="S15" s="153">
        <f t="shared" si="10"/>
        <v>89.312582359085695</v>
      </c>
    </row>
    <row r="16" spans="1:19" ht="17.25" thickBot="1">
      <c r="A16" s="43">
        <v>8</v>
      </c>
      <c r="B16" s="43" t="s">
        <v>248</v>
      </c>
      <c r="C16" s="44" t="s">
        <v>95</v>
      </c>
      <c r="D16" s="45">
        <v>27331000</v>
      </c>
      <c r="E16" s="43">
        <v>86.302000000000007</v>
      </c>
      <c r="F16" s="101">
        <v>45274</v>
      </c>
      <c r="G16" s="46">
        <v>45062.441655092596</v>
      </c>
      <c r="H16" s="147"/>
      <c r="I16" s="148">
        <f t="shared" si="0"/>
        <v>0.8664155051824366</v>
      </c>
      <c r="J16" s="149">
        <f t="shared" si="2"/>
        <v>31544911</v>
      </c>
      <c r="K16" s="150">
        <f t="shared" si="3"/>
        <v>31669049.385620445</v>
      </c>
      <c r="L16" s="139">
        <f t="shared" si="1"/>
        <v>0.7</v>
      </c>
      <c r="M16" s="151">
        <f t="shared" si="4"/>
        <v>6.792290514285737</v>
      </c>
      <c r="N16" s="61">
        <f t="shared" si="5"/>
        <v>2</v>
      </c>
      <c r="O16" s="151">
        <f t="shared" si="6"/>
        <v>63.207709485714261</v>
      </c>
      <c r="P16" s="154">
        <v>96.4</v>
      </c>
      <c r="Q16" s="16">
        <f t="shared" ref="Q16:Q37" si="11">P16*(1-L16)</f>
        <v>28.920000000000005</v>
      </c>
      <c r="R16" s="152">
        <v>0</v>
      </c>
      <c r="S16" s="153">
        <f t="shared" ref="S16:S37" si="12">O16+Q16-R16</f>
        <v>92.127709485714263</v>
      </c>
    </row>
    <row r="17" spans="1:19" ht="17.25" thickBot="1">
      <c r="A17" s="43">
        <v>9</v>
      </c>
      <c r="B17" s="43" t="s">
        <v>249</v>
      </c>
      <c r="C17" s="44" t="s">
        <v>219</v>
      </c>
      <c r="D17" s="45">
        <v>27387000</v>
      </c>
      <c r="E17" s="43">
        <v>86.478800000000007</v>
      </c>
      <c r="F17" s="101">
        <v>45179</v>
      </c>
      <c r="G17" s="46">
        <v>45062.394143518519</v>
      </c>
      <c r="H17" s="147"/>
      <c r="I17" s="148">
        <f t="shared" si="0"/>
        <v>0.86819075190923822</v>
      </c>
      <c r="J17" s="149">
        <f t="shared" si="2"/>
        <v>31544911</v>
      </c>
      <c r="K17" s="150">
        <f t="shared" si="3"/>
        <v>31669049.385620445</v>
      </c>
      <c r="L17" s="139">
        <f t="shared" si="1"/>
        <v>0.7</v>
      </c>
      <c r="M17" s="151">
        <f t="shared" si="4"/>
        <v>6.0849753142857566</v>
      </c>
      <c r="N17" s="61">
        <f t="shared" si="5"/>
        <v>2</v>
      </c>
      <c r="O17" s="151">
        <f t="shared" si="6"/>
        <v>63.915024685714243</v>
      </c>
      <c r="P17" s="154">
        <v>96.4</v>
      </c>
      <c r="Q17" s="16">
        <f t="shared" si="11"/>
        <v>28.920000000000005</v>
      </c>
      <c r="R17" s="152">
        <v>0</v>
      </c>
      <c r="S17" s="153">
        <f t="shared" si="12"/>
        <v>92.835024685714245</v>
      </c>
    </row>
    <row r="18" spans="1:19" ht="17.25" thickBot="1">
      <c r="A18" s="43">
        <v>10</v>
      </c>
      <c r="B18" s="43" t="s">
        <v>250</v>
      </c>
      <c r="C18" s="44" t="s">
        <v>221</v>
      </c>
      <c r="D18" s="45">
        <v>27683500</v>
      </c>
      <c r="E18" s="43">
        <v>87.415099999999995</v>
      </c>
      <c r="F18" s="101">
        <v>45204</v>
      </c>
      <c r="G18" s="46">
        <v>45062.455046296294</v>
      </c>
      <c r="H18" s="147"/>
      <c r="I18" s="148">
        <f t="shared" si="0"/>
        <v>0.87759004931096496</v>
      </c>
      <c r="J18" s="149">
        <f t="shared" si="2"/>
        <v>31544911</v>
      </c>
      <c r="K18" s="150">
        <f t="shared" si="3"/>
        <v>31669049.385620445</v>
      </c>
      <c r="L18" s="139">
        <f t="shared" si="1"/>
        <v>0.7</v>
      </c>
      <c r="M18" s="151">
        <f t="shared" si="4"/>
        <v>2.339993942857177</v>
      </c>
      <c r="N18" s="61">
        <f t="shared" si="5"/>
        <v>2</v>
      </c>
      <c r="O18" s="151">
        <f t="shared" si="6"/>
        <v>67.660006057142823</v>
      </c>
      <c r="P18" s="154">
        <v>96.4</v>
      </c>
      <c r="Q18" s="16">
        <f t="shared" si="11"/>
        <v>28.920000000000005</v>
      </c>
      <c r="R18" s="152">
        <v>0</v>
      </c>
      <c r="S18" s="153">
        <f t="shared" si="12"/>
        <v>96.580006057142825</v>
      </c>
    </row>
    <row r="19" spans="1:19" ht="17.25" thickBot="1">
      <c r="A19" s="43">
        <v>11</v>
      </c>
      <c r="B19" s="43" t="s">
        <v>251</v>
      </c>
      <c r="C19" s="44" t="s">
        <v>234</v>
      </c>
      <c r="D19" s="45">
        <v>27759521</v>
      </c>
      <c r="E19" s="43">
        <v>87.655100000000004</v>
      </c>
      <c r="F19" s="101">
        <v>44989</v>
      </c>
      <c r="G19" s="46">
        <v>45057.594363425924</v>
      </c>
      <c r="H19" s="147"/>
      <c r="I19" s="148">
        <f t="shared" si="0"/>
        <v>0.87999997844343258</v>
      </c>
      <c r="J19" s="149">
        <f t="shared" si="2"/>
        <v>31544911</v>
      </c>
      <c r="K19" s="150">
        <f t="shared" si="3"/>
        <v>31669049.385620445</v>
      </c>
      <c r="L19" s="139">
        <f t="shared" si="1"/>
        <v>0.7</v>
      </c>
      <c r="M19" s="151">
        <f t="shared" si="4"/>
        <v>1.3798009282286028</v>
      </c>
      <c r="N19" s="61">
        <f t="shared" si="5"/>
        <v>2</v>
      </c>
      <c r="O19" s="151">
        <f t="shared" si="6"/>
        <v>68.620199071771395</v>
      </c>
      <c r="P19" s="154">
        <v>96.4</v>
      </c>
      <c r="Q19" s="16">
        <f t="shared" si="11"/>
        <v>28.920000000000005</v>
      </c>
      <c r="R19" s="152">
        <v>0</v>
      </c>
      <c r="S19" s="153">
        <f t="shared" si="12"/>
        <v>97.540199071771397</v>
      </c>
    </row>
    <row r="20" spans="1:19" ht="17.25" thickBot="1">
      <c r="A20" s="43">
        <v>12</v>
      </c>
      <c r="B20" s="43" t="s">
        <v>252</v>
      </c>
      <c r="C20" s="44" t="s">
        <v>253</v>
      </c>
      <c r="D20" s="45">
        <v>28075000</v>
      </c>
      <c r="E20" s="43">
        <v>88.651300000000006</v>
      </c>
      <c r="F20" s="101">
        <v>44939</v>
      </c>
      <c r="G20" s="46">
        <v>45057.394872685189</v>
      </c>
      <c r="H20" s="147"/>
      <c r="I20" s="148">
        <f t="shared" si="0"/>
        <v>0.89000092598137304</v>
      </c>
      <c r="J20" s="149">
        <f t="shared" si="2"/>
        <v>31544911</v>
      </c>
      <c r="K20" s="150">
        <f t="shared" si="3"/>
        <v>31669049.385620445</v>
      </c>
      <c r="L20" s="139">
        <f t="shared" si="1"/>
        <v>0.7</v>
      </c>
      <c r="M20" s="151">
        <f t="shared" si="4"/>
        <v>2.604897142857121</v>
      </c>
      <c r="N20" s="61">
        <f t="shared" si="5"/>
        <v>2</v>
      </c>
      <c r="O20" s="151">
        <f t="shared" si="6"/>
        <v>67.395102857142874</v>
      </c>
      <c r="P20" s="154">
        <v>96.4</v>
      </c>
      <c r="Q20" s="16">
        <f t="shared" si="11"/>
        <v>28.920000000000005</v>
      </c>
      <c r="R20" s="152">
        <v>0</v>
      </c>
      <c r="S20" s="153">
        <f t="shared" si="12"/>
        <v>96.315102857142875</v>
      </c>
    </row>
    <row r="21" spans="1:19" ht="17.25" thickBot="1">
      <c r="A21" s="43">
        <v>13</v>
      </c>
      <c r="B21" s="43" t="s">
        <v>254</v>
      </c>
      <c r="C21" s="44" t="s">
        <v>217</v>
      </c>
      <c r="D21" s="45">
        <v>28079000</v>
      </c>
      <c r="E21" s="43">
        <v>88.663899999999998</v>
      </c>
      <c r="F21" s="101">
        <v>45029</v>
      </c>
      <c r="G21" s="46">
        <v>45062.409745370373</v>
      </c>
      <c r="H21" s="147"/>
      <c r="I21" s="148">
        <f t="shared" si="0"/>
        <v>0.89012772931900175</v>
      </c>
      <c r="J21" s="149">
        <f t="shared" si="2"/>
        <v>31544911</v>
      </c>
      <c r="K21" s="150">
        <f t="shared" si="3"/>
        <v>31669049.385620445</v>
      </c>
      <c r="L21" s="139">
        <f t="shared" si="1"/>
        <v>0.7</v>
      </c>
      <c r="M21" s="151">
        <f t="shared" si="4"/>
        <v>2.655419657142799</v>
      </c>
      <c r="N21" s="61">
        <f t="shared" si="5"/>
        <v>2</v>
      </c>
      <c r="O21" s="151">
        <f t="shared" si="6"/>
        <v>67.344580342857199</v>
      </c>
      <c r="P21" s="154">
        <v>96.4</v>
      </c>
      <c r="Q21" s="16">
        <f t="shared" si="11"/>
        <v>28.920000000000005</v>
      </c>
      <c r="R21" s="152">
        <v>0</v>
      </c>
      <c r="S21" s="153">
        <f t="shared" si="12"/>
        <v>96.264580342857201</v>
      </c>
    </row>
    <row r="22" spans="1:19" ht="17.25" thickBot="1">
      <c r="A22" s="43">
        <v>14</v>
      </c>
      <c r="B22" s="43" t="s">
        <v>255</v>
      </c>
      <c r="C22" s="44" t="s">
        <v>256</v>
      </c>
      <c r="D22" s="45">
        <v>29900000</v>
      </c>
      <c r="E22" s="43">
        <v>94.414000000000001</v>
      </c>
      <c r="F22" s="101">
        <v>45082</v>
      </c>
      <c r="G22" s="46">
        <v>45057.672881944447</v>
      </c>
      <c r="H22" s="147"/>
      <c r="I22" s="148">
        <f t="shared" si="0"/>
        <v>0.94785494877446319</v>
      </c>
      <c r="J22" s="149">
        <f t="shared" si="2"/>
        <v>31544911</v>
      </c>
      <c r="K22" s="150">
        <f t="shared" si="3"/>
        <v>31669049.385620445</v>
      </c>
      <c r="L22" s="139">
        <f t="shared" si="1"/>
        <v>0.7</v>
      </c>
      <c r="M22" s="151">
        <f t="shared" si="4"/>
        <v>25.655794285714251</v>
      </c>
      <c r="N22" s="61">
        <f t="shared" si="5"/>
        <v>55</v>
      </c>
      <c r="O22" s="151">
        <f t="shared" si="6"/>
        <v>55</v>
      </c>
      <c r="P22" s="154">
        <v>96.4</v>
      </c>
      <c r="Q22" s="16">
        <f t="shared" si="11"/>
        <v>28.920000000000005</v>
      </c>
      <c r="R22" s="152">
        <v>0</v>
      </c>
      <c r="S22" s="153">
        <f t="shared" si="12"/>
        <v>83.92</v>
      </c>
    </row>
    <row r="23" spans="1:19" ht="17.25" thickBot="1">
      <c r="A23" s="43">
        <v>15</v>
      </c>
      <c r="B23" s="43" t="s">
        <v>257</v>
      </c>
      <c r="C23" s="44" t="s">
        <v>220</v>
      </c>
      <c r="D23" s="45">
        <v>31000000</v>
      </c>
      <c r="E23" s="43">
        <v>97.887500000000003</v>
      </c>
      <c r="F23" s="101">
        <v>45117</v>
      </c>
      <c r="G23" s="46">
        <v>45061.410833333335</v>
      </c>
      <c r="H23" s="147"/>
      <c r="I23" s="148">
        <f t="shared" si="0"/>
        <v>0.98272586662235317</v>
      </c>
      <c r="J23" s="149">
        <f t="shared" si="2"/>
        <v>31544911</v>
      </c>
      <c r="K23" s="150">
        <f t="shared" si="3"/>
        <v>31669049.385620445</v>
      </c>
      <c r="L23" s="139">
        <f t="shared" si="1"/>
        <v>0.7</v>
      </c>
      <c r="M23" s="151">
        <f t="shared" si="4"/>
        <v>39.549485714285694</v>
      </c>
      <c r="N23" s="61">
        <f t="shared" si="5"/>
        <v>55</v>
      </c>
      <c r="O23" s="151">
        <f t="shared" si="6"/>
        <v>55</v>
      </c>
      <c r="P23" s="154">
        <v>96.4</v>
      </c>
      <c r="Q23" s="16">
        <f t="shared" si="11"/>
        <v>28.920000000000005</v>
      </c>
      <c r="R23" s="152">
        <v>0</v>
      </c>
      <c r="S23" s="153">
        <f t="shared" si="12"/>
        <v>83.92</v>
      </c>
    </row>
    <row r="24" spans="1:19" ht="17.25" thickBot="1">
      <c r="A24" s="43">
        <v>16</v>
      </c>
      <c r="B24" s="43" t="s">
        <v>258</v>
      </c>
      <c r="C24" s="44" t="s">
        <v>259</v>
      </c>
      <c r="D24" s="45">
        <v>31418900</v>
      </c>
      <c r="E24" s="43">
        <v>99.2102</v>
      </c>
      <c r="F24" s="101">
        <v>44932</v>
      </c>
      <c r="G24" s="46">
        <v>45062.363900462966</v>
      </c>
      <c r="H24" s="147"/>
      <c r="I24" s="148">
        <f t="shared" si="0"/>
        <v>0.99600534615551772</v>
      </c>
      <c r="J24" s="149">
        <f t="shared" si="2"/>
        <v>31544911</v>
      </c>
      <c r="K24" s="150">
        <f t="shared" si="3"/>
        <v>31669049.385620445</v>
      </c>
      <c r="L24" s="139">
        <f t="shared" si="1"/>
        <v>0.7</v>
      </c>
      <c r="M24" s="151">
        <f t="shared" si="4"/>
        <v>44.840456022857111</v>
      </c>
      <c r="N24" s="61">
        <f t="shared" si="5"/>
        <v>55</v>
      </c>
      <c r="O24" s="151">
        <f t="shared" si="6"/>
        <v>55</v>
      </c>
      <c r="P24" s="154">
        <v>96.4</v>
      </c>
      <c r="Q24" s="16">
        <f t="shared" si="11"/>
        <v>28.920000000000005</v>
      </c>
      <c r="R24" s="152">
        <v>0</v>
      </c>
      <c r="S24" s="153">
        <f t="shared" si="12"/>
        <v>83.92</v>
      </c>
    </row>
    <row r="25" spans="1:19" ht="17.25" thickBot="1">
      <c r="A25" s="43">
        <v>17</v>
      </c>
      <c r="B25" s="43" t="s">
        <v>260</v>
      </c>
      <c r="C25" s="44" t="s">
        <v>261</v>
      </c>
      <c r="D25" s="45">
        <v>31504900</v>
      </c>
      <c r="E25" s="43">
        <v>99.481800000000007</v>
      </c>
      <c r="F25" s="101">
        <v>44963</v>
      </c>
      <c r="G25" s="46">
        <v>45055.663553240738</v>
      </c>
      <c r="H25" s="147"/>
      <c r="I25" s="148">
        <f t="shared" si="0"/>
        <v>0.99873161791453458</v>
      </c>
      <c r="J25" s="149">
        <f t="shared" si="2"/>
        <v>31544911</v>
      </c>
      <c r="K25" s="150">
        <f t="shared" si="3"/>
        <v>31669049.385620445</v>
      </c>
      <c r="L25" s="139">
        <f t="shared" si="1"/>
        <v>0.7</v>
      </c>
      <c r="M25" s="151">
        <f t="shared" si="4"/>
        <v>45.926690079999943</v>
      </c>
      <c r="N25" s="61">
        <f t="shared" si="5"/>
        <v>55</v>
      </c>
      <c r="O25" s="151">
        <f t="shared" si="6"/>
        <v>55</v>
      </c>
      <c r="P25" s="154">
        <v>96.4</v>
      </c>
      <c r="Q25" s="16">
        <f t="shared" si="11"/>
        <v>28.920000000000005</v>
      </c>
      <c r="R25" s="152">
        <v>0</v>
      </c>
      <c r="S25" s="153">
        <f t="shared" si="12"/>
        <v>83.92</v>
      </c>
    </row>
    <row r="26" spans="1:19" ht="17.25" thickBot="1">
      <c r="A26" s="43">
        <v>18</v>
      </c>
      <c r="B26" s="43" t="s">
        <v>262</v>
      </c>
      <c r="C26" s="44" t="s">
        <v>153</v>
      </c>
      <c r="D26" s="45">
        <v>31545000</v>
      </c>
      <c r="E26" s="43">
        <v>99.608400000000003</v>
      </c>
      <c r="F26" s="101">
        <v>45173</v>
      </c>
      <c r="G26" s="46">
        <v>45055.670127314814</v>
      </c>
      <c r="H26" s="147"/>
      <c r="I26" s="148">
        <f t="shared" si="0"/>
        <v>1.0000028213742622</v>
      </c>
      <c r="J26" s="149">
        <f t="shared" si="2"/>
        <v>31544911</v>
      </c>
      <c r="K26" s="150">
        <f t="shared" si="3"/>
        <v>31669049.385620445</v>
      </c>
      <c r="L26" s="139">
        <f t="shared" si="1"/>
        <v>0.7</v>
      </c>
      <c r="M26" s="151">
        <f t="shared" si="4"/>
        <v>46.433178285714227</v>
      </c>
      <c r="N26" s="61">
        <f t="shared" si="5"/>
        <v>55</v>
      </c>
      <c r="O26" s="151">
        <f t="shared" si="6"/>
        <v>55</v>
      </c>
      <c r="P26" s="154">
        <v>96.4</v>
      </c>
      <c r="Q26" s="16">
        <f t="shared" si="11"/>
        <v>28.920000000000005</v>
      </c>
      <c r="R26" s="152">
        <v>0</v>
      </c>
      <c r="S26" s="153">
        <f t="shared" si="12"/>
        <v>83.92</v>
      </c>
    </row>
    <row r="27" spans="1:19" ht="17.25" thickBot="1">
      <c r="A27" s="43">
        <v>19</v>
      </c>
      <c r="B27" s="43" t="s">
        <v>263</v>
      </c>
      <c r="C27" s="44" t="s">
        <v>264</v>
      </c>
      <c r="D27" s="45">
        <v>32175810</v>
      </c>
      <c r="E27" s="43">
        <v>101.6003</v>
      </c>
      <c r="F27" s="101">
        <v>44998</v>
      </c>
      <c r="G27" s="46">
        <v>45056.623055555552</v>
      </c>
      <c r="H27" s="147" t="s">
        <v>230</v>
      </c>
      <c r="I27" s="148">
        <f t="shared" si="0"/>
        <v>1.0200000247266507</v>
      </c>
      <c r="J27" s="149">
        <f t="shared" si="2"/>
        <v>31544911</v>
      </c>
      <c r="K27" s="150">
        <f t="shared" si="3"/>
        <v>31669049.385620445</v>
      </c>
      <c r="L27" s="139">
        <f t="shared" si="1"/>
        <v>0.7</v>
      </c>
      <c r="M27" s="151">
        <f t="shared" si="4"/>
        <v>54.400705094857081</v>
      </c>
      <c r="N27" s="61">
        <f t="shared" si="5"/>
        <v>2</v>
      </c>
      <c r="O27" s="151">
        <f t="shared" si="6"/>
        <v>15.599294905142919</v>
      </c>
      <c r="P27" s="154">
        <v>96.4</v>
      </c>
      <c r="Q27" s="16">
        <f t="shared" si="11"/>
        <v>28.920000000000005</v>
      </c>
      <c r="R27" s="152">
        <v>0</v>
      </c>
      <c r="S27" s="153">
        <f t="shared" si="12"/>
        <v>44.519294905142928</v>
      </c>
    </row>
    <row r="28" spans="1:19" ht="17.25" thickBot="1">
      <c r="A28" s="43">
        <v>20</v>
      </c>
      <c r="B28" s="43" t="s">
        <v>265</v>
      </c>
      <c r="C28" s="44" t="s">
        <v>235</v>
      </c>
      <c r="D28" s="45">
        <v>32180000</v>
      </c>
      <c r="E28" s="43">
        <v>101.6135</v>
      </c>
      <c r="F28" s="101">
        <v>45019</v>
      </c>
      <c r="G28" s="46">
        <v>45056.382523148146</v>
      </c>
      <c r="H28" s="147" t="s">
        <v>230</v>
      </c>
      <c r="I28" s="148">
        <f t="shared" si="0"/>
        <v>1.0201328512228169</v>
      </c>
      <c r="J28" s="149">
        <f t="shared" si="2"/>
        <v>31544911</v>
      </c>
      <c r="K28" s="150">
        <f t="shared" si="3"/>
        <v>31669049.385620445</v>
      </c>
      <c r="L28" s="139">
        <f t="shared" si="1"/>
        <v>0.7</v>
      </c>
      <c r="M28" s="151">
        <f t="shared" si="4"/>
        <v>54.453627428571359</v>
      </c>
      <c r="N28" s="61">
        <f t="shared" si="5"/>
        <v>2</v>
      </c>
      <c r="O28" s="151">
        <f t="shared" si="6"/>
        <v>15.546372571428641</v>
      </c>
      <c r="P28" s="154">
        <v>96.4</v>
      </c>
      <c r="Q28" s="16">
        <f t="shared" si="11"/>
        <v>28.920000000000005</v>
      </c>
      <c r="R28" s="152">
        <v>0</v>
      </c>
      <c r="S28" s="153">
        <f t="shared" si="12"/>
        <v>44.46637257142865</v>
      </c>
    </row>
    <row r="29" spans="1:19" ht="17.25" thickBot="1">
      <c r="A29" s="43">
        <v>21</v>
      </c>
      <c r="B29" s="43" t="s">
        <v>77</v>
      </c>
      <c r="C29" s="44" t="s">
        <v>78</v>
      </c>
      <c r="D29" s="45">
        <v>32491300</v>
      </c>
      <c r="E29" s="43">
        <v>102.59650000000001</v>
      </c>
      <c r="F29" s="101">
        <v>45172</v>
      </c>
      <c r="G29" s="46">
        <v>45057.575914351852</v>
      </c>
      <c r="H29" s="147" t="s">
        <v>230</v>
      </c>
      <c r="I29" s="148">
        <f t="shared" si="0"/>
        <v>1.0300013209737697</v>
      </c>
      <c r="J29" s="149">
        <f t="shared" si="2"/>
        <v>31544911</v>
      </c>
      <c r="K29" s="150">
        <f t="shared" si="3"/>
        <v>31669049.385620445</v>
      </c>
      <c r="L29" s="139">
        <f t="shared" si="1"/>
        <v>0.7</v>
      </c>
      <c r="M29" s="151">
        <f t="shared" si="4"/>
        <v>58.385542102857137</v>
      </c>
      <c r="N29" s="61">
        <f t="shared" si="5"/>
        <v>2</v>
      </c>
      <c r="O29" s="151">
        <f t="shared" si="6"/>
        <v>11.614457897142863</v>
      </c>
      <c r="P29" s="154">
        <v>96.4</v>
      </c>
      <c r="Q29" s="16">
        <f t="shared" si="11"/>
        <v>28.920000000000005</v>
      </c>
      <c r="R29" s="152">
        <v>0</v>
      </c>
      <c r="S29" s="153">
        <f t="shared" si="12"/>
        <v>40.534457897142872</v>
      </c>
    </row>
    <row r="30" spans="1:19" ht="17.25" thickBot="1">
      <c r="A30" s="43">
        <v>22</v>
      </c>
      <c r="B30" s="43" t="s">
        <v>227</v>
      </c>
      <c r="C30" s="44" t="s">
        <v>149</v>
      </c>
      <c r="D30" s="45">
        <v>35000000</v>
      </c>
      <c r="E30" s="43">
        <v>110.5181</v>
      </c>
      <c r="F30" s="101">
        <v>45232</v>
      </c>
      <c r="G30" s="46">
        <v>45061.709074074075</v>
      </c>
      <c r="H30" s="147" t="s">
        <v>230</v>
      </c>
      <c r="I30" s="148">
        <f t="shared" si="0"/>
        <v>1.1095292042510438</v>
      </c>
      <c r="J30" s="149">
        <f t="shared" si="2"/>
        <v>31544911</v>
      </c>
      <c r="K30" s="150">
        <f t="shared" si="3"/>
        <v>31669049.385620445</v>
      </c>
      <c r="L30" s="139">
        <f t="shared" si="1"/>
        <v>0.7</v>
      </c>
      <c r="M30" s="151">
        <f t="shared" si="4"/>
        <v>90.071999999999932</v>
      </c>
      <c r="N30" s="61">
        <f t="shared" si="5"/>
        <v>2</v>
      </c>
      <c r="O30" s="151">
        <f t="shared" si="6"/>
        <v>2</v>
      </c>
      <c r="P30" s="154">
        <v>96.4</v>
      </c>
      <c r="Q30" s="16">
        <f t="shared" si="11"/>
        <v>28.920000000000005</v>
      </c>
      <c r="R30" s="152">
        <v>0</v>
      </c>
      <c r="S30" s="153">
        <f t="shared" si="12"/>
        <v>30.920000000000005</v>
      </c>
    </row>
    <row r="31" spans="1:19" ht="17.25" thickBot="1">
      <c r="A31" s="43">
        <v>23</v>
      </c>
      <c r="B31" s="43" t="s">
        <v>266</v>
      </c>
      <c r="C31" s="44" t="s">
        <v>151</v>
      </c>
      <c r="D31" s="45">
        <v>35000000</v>
      </c>
      <c r="E31" s="43">
        <v>110.5181</v>
      </c>
      <c r="F31" s="101">
        <v>45053</v>
      </c>
      <c r="G31" s="46">
        <v>45062.41609953704</v>
      </c>
      <c r="H31" s="147" t="s">
        <v>230</v>
      </c>
      <c r="I31" s="148">
        <f t="shared" si="0"/>
        <v>1.1095292042510438</v>
      </c>
      <c r="J31" s="149">
        <f t="shared" si="2"/>
        <v>31544911</v>
      </c>
      <c r="K31" s="150">
        <f t="shared" si="3"/>
        <v>31669049.385620445</v>
      </c>
      <c r="L31" s="139">
        <f t="shared" si="1"/>
        <v>0.7</v>
      </c>
      <c r="M31" s="151">
        <f t="shared" si="4"/>
        <v>90.071999999999932</v>
      </c>
      <c r="N31" s="61">
        <f t="shared" si="5"/>
        <v>2</v>
      </c>
      <c r="O31" s="151">
        <f t="shared" si="6"/>
        <v>2</v>
      </c>
      <c r="P31" s="154">
        <v>96.4</v>
      </c>
      <c r="Q31" s="16">
        <f t="shared" si="11"/>
        <v>28.920000000000005</v>
      </c>
      <c r="R31" s="152">
        <v>0</v>
      </c>
      <c r="S31" s="153">
        <f t="shared" si="12"/>
        <v>30.920000000000005</v>
      </c>
    </row>
    <row r="32" spans="1:19" ht="17.25" thickBot="1">
      <c r="A32" s="43">
        <v>24</v>
      </c>
      <c r="B32" s="43" t="s">
        <v>223</v>
      </c>
      <c r="C32" s="44" t="s">
        <v>224</v>
      </c>
      <c r="D32" s="45">
        <v>38000000</v>
      </c>
      <c r="E32" s="43">
        <v>119.9911</v>
      </c>
      <c r="F32" s="101">
        <v>44941</v>
      </c>
      <c r="G32" s="46">
        <v>45058.909675925926</v>
      </c>
      <c r="H32" s="147" t="s">
        <v>230</v>
      </c>
      <c r="I32" s="148">
        <f t="shared" si="0"/>
        <v>1.2046317074725619</v>
      </c>
      <c r="J32" s="149">
        <f t="shared" si="2"/>
        <v>31544911</v>
      </c>
      <c r="K32" s="150">
        <f t="shared" si="3"/>
        <v>31669049.385620445</v>
      </c>
      <c r="L32" s="139">
        <f t="shared" si="1"/>
        <v>0.7</v>
      </c>
      <c r="M32" s="151">
        <f t="shared" si="4"/>
        <v>127.96388571428569</v>
      </c>
      <c r="N32" s="61">
        <f t="shared" si="5"/>
        <v>2</v>
      </c>
      <c r="O32" s="151">
        <f t="shared" si="6"/>
        <v>2</v>
      </c>
      <c r="P32" s="154">
        <v>96.4</v>
      </c>
      <c r="Q32" s="16">
        <f t="shared" si="11"/>
        <v>28.920000000000005</v>
      </c>
      <c r="R32" s="152">
        <v>0</v>
      </c>
      <c r="S32" s="153">
        <f t="shared" si="12"/>
        <v>30.920000000000005</v>
      </c>
    </row>
    <row r="33" spans="1:19" ht="17.25" thickBot="1">
      <c r="A33" s="43">
        <v>25</v>
      </c>
      <c r="B33" s="43" t="s">
        <v>267</v>
      </c>
      <c r="C33" s="44" t="s">
        <v>66</v>
      </c>
      <c r="D33" s="45">
        <v>38500000</v>
      </c>
      <c r="E33" s="43">
        <v>121.5699</v>
      </c>
      <c r="F33" s="101">
        <v>45261</v>
      </c>
      <c r="G33" s="46">
        <v>45062.346354166664</v>
      </c>
      <c r="H33" s="147" t="s">
        <v>230</v>
      </c>
      <c r="I33" s="148">
        <f t="shared" si="0"/>
        <v>1.2204821246761481</v>
      </c>
      <c r="J33" s="149">
        <f t="shared" si="2"/>
        <v>31544911</v>
      </c>
      <c r="K33" s="150">
        <f t="shared" si="3"/>
        <v>31669049.385620445</v>
      </c>
      <c r="L33" s="139">
        <f t="shared" si="1"/>
        <v>0.7</v>
      </c>
      <c r="M33" s="151">
        <f t="shared" si="4"/>
        <v>134.27919999999997</v>
      </c>
      <c r="N33" s="61">
        <f t="shared" si="5"/>
        <v>2</v>
      </c>
      <c r="O33" s="151">
        <f t="shared" si="6"/>
        <v>2</v>
      </c>
      <c r="P33" s="154">
        <v>96.4</v>
      </c>
      <c r="Q33" s="16">
        <f t="shared" si="11"/>
        <v>28.920000000000005</v>
      </c>
      <c r="R33" s="152">
        <v>0</v>
      </c>
      <c r="S33" s="153">
        <f t="shared" si="12"/>
        <v>30.920000000000005</v>
      </c>
    </row>
    <row r="34" spans="1:19" ht="17.25" thickBot="1">
      <c r="A34" s="43">
        <v>26</v>
      </c>
      <c r="B34" s="43" t="s">
        <v>79</v>
      </c>
      <c r="C34" s="44" t="s">
        <v>62</v>
      </c>
      <c r="D34" s="45">
        <v>45000000</v>
      </c>
      <c r="E34" s="43">
        <v>142.09469999999999</v>
      </c>
      <c r="F34" s="101">
        <v>45120</v>
      </c>
      <c r="G34" s="46">
        <v>45062.429432870369</v>
      </c>
      <c r="H34" s="147" t="s">
        <v>230</v>
      </c>
      <c r="I34" s="148">
        <f t="shared" si="0"/>
        <v>1.4265375483227707</v>
      </c>
      <c r="J34" s="149">
        <f t="shared" si="2"/>
        <v>31544911</v>
      </c>
      <c r="K34" s="150">
        <f t="shared" si="3"/>
        <v>31669049.385620445</v>
      </c>
      <c r="L34" s="139">
        <f t="shared" si="1"/>
        <v>0.7</v>
      </c>
      <c r="M34" s="151">
        <f t="shared" si="4"/>
        <v>216.37828571428571</v>
      </c>
      <c r="N34" s="61">
        <f t="shared" si="5"/>
        <v>2</v>
      </c>
      <c r="O34" s="151">
        <f t="shared" si="6"/>
        <v>2</v>
      </c>
      <c r="P34" s="154">
        <v>96.4</v>
      </c>
      <c r="Q34" s="16">
        <f t="shared" si="11"/>
        <v>28.920000000000005</v>
      </c>
      <c r="R34" s="152">
        <v>0</v>
      </c>
      <c r="S34" s="153">
        <f t="shared" si="12"/>
        <v>30.920000000000005</v>
      </c>
    </row>
    <row r="35" spans="1:19" ht="17.25" thickBot="1">
      <c r="A35" s="43">
        <v>27</v>
      </c>
      <c r="B35" s="43" t="s">
        <v>225</v>
      </c>
      <c r="C35" s="44" t="s">
        <v>226</v>
      </c>
      <c r="D35" s="45">
        <v>50000000</v>
      </c>
      <c r="E35" s="43">
        <v>157.88310000000001</v>
      </c>
      <c r="F35" s="101">
        <v>45212</v>
      </c>
      <c r="G35" s="46">
        <v>45056.373888888891</v>
      </c>
      <c r="H35" s="147" t="s">
        <v>230</v>
      </c>
      <c r="I35" s="148">
        <f t="shared" si="0"/>
        <v>1.585041720358634</v>
      </c>
      <c r="J35" s="149">
        <f t="shared" si="2"/>
        <v>31544911</v>
      </c>
      <c r="K35" s="150">
        <f t="shared" si="3"/>
        <v>31669049.385620445</v>
      </c>
      <c r="L35" s="139">
        <f t="shared" si="1"/>
        <v>0.7</v>
      </c>
      <c r="M35" s="151">
        <f t="shared" si="4"/>
        <v>279.53142857142848</v>
      </c>
      <c r="N35" s="61">
        <f t="shared" si="5"/>
        <v>2</v>
      </c>
      <c r="O35" s="151">
        <f t="shared" si="6"/>
        <v>2</v>
      </c>
      <c r="P35" s="154">
        <v>96.4</v>
      </c>
      <c r="Q35" s="16">
        <f t="shared" si="11"/>
        <v>28.920000000000005</v>
      </c>
      <c r="R35" s="152">
        <v>0</v>
      </c>
      <c r="S35" s="153">
        <f t="shared" si="12"/>
        <v>30.920000000000005</v>
      </c>
    </row>
    <row r="36" spans="1:19" ht="17.25" thickBot="1">
      <c r="A36" s="43">
        <v>28</v>
      </c>
      <c r="B36" s="43" t="s">
        <v>268</v>
      </c>
      <c r="C36" s="44" t="s">
        <v>148</v>
      </c>
      <c r="D36" s="45">
        <v>60000000</v>
      </c>
      <c r="E36" s="43">
        <v>189.4597</v>
      </c>
      <c r="F36" s="101">
        <v>45091</v>
      </c>
      <c r="G36" s="46">
        <v>45055.670543981483</v>
      </c>
      <c r="H36" s="147" t="s">
        <v>230</v>
      </c>
      <c r="I36" s="148">
        <f t="shared" si="0"/>
        <v>1.9020500644303608</v>
      </c>
      <c r="J36" s="149">
        <f t="shared" si="2"/>
        <v>31544911</v>
      </c>
      <c r="K36" s="150">
        <f t="shared" si="3"/>
        <v>31669049.385620445</v>
      </c>
      <c r="L36" s="139">
        <f t="shared" si="1"/>
        <v>0.7</v>
      </c>
      <c r="M36" s="151">
        <f t="shared" si="4"/>
        <v>405.83771428571413</v>
      </c>
      <c r="N36" s="61">
        <f t="shared" si="5"/>
        <v>2</v>
      </c>
      <c r="O36" s="151">
        <f t="shared" si="6"/>
        <v>2</v>
      </c>
      <c r="P36" s="154">
        <v>96.4</v>
      </c>
      <c r="Q36" s="16">
        <f t="shared" si="11"/>
        <v>28.920000000000005</v>
      </c>
      <c r="R36" s="152">
        <v>0</v>
      </c>
      <c r="S36" s="153">
        <f t="shared" si="12"/>
        <v>30.920000000000005</v>
      </c>
    </row>
    <row r="37" spans="1:19" ht="17.25" thickBot="1">
      <c r="A37" s="43">
        <v>29</v>
      </c>
      <c r="B37" s="43" t="s">
        <v>228</v>
      </c>
      <c r="C37" s="44" t="s">
        <v>150</v>
      </c>
      <c r="D37" s="45">
        <v>60000000</v>
      </c>
      <c r="E37" s="43">
        <v>189.4597</v>
      </c>
      <c r="F37" s="101">
        <v>45143</v>
      </c>
      <c r="G37" s="46">
        <v>45058.656215277777</v>
      </c>
      <c r="H37" s="147" t="s">
        <v>230</v>
      </c>
      <c r="I37" s="148">
        <f t="shared" si="0"/>
        <v>1.9020500644303608</v>
      </c>
      <c r="J37" s="149">
        <f t="shared" si="2"/>
        <v>31544911</v>
      </c>
      <c r="K37" s="150">
        <f t="shared" si="3"/>
        <v>31669049.385620445</v>
      </c>
      <c r="L37" s="139">
        <f t="shared" si="1"/>
        <v>0.7</v>
      </c>
      <c r="M37" s="151">
        <f t="shared" si="4"/>
        <v>405.83771428571413</v>
      </c>
      <c r="N37" s="61">
        <f t="shared" si="5"/>
        <v>2</v>
      </c>
      <c r="O37" s="151">
        <f t="shared" si="6"/>
        <v>2</v>
      </c>
      <c r="P37" s="154">
        <v>96.4</v>
      </c>
      <c r="Q37" s="16">
        <f t="shared" si="11"/>
        <v>28.920000000000005</v>
      </c>
      <c r="R37" s="152">
        <v>0</v>
      </c>
      <c r="S37" s="153">
        <f t="shared" si="12"/>
        <v>30.920000000000005</v>
      </c>
    </row>
    <row r="38" spans="1:19" ht="17.25" thickBot="1"/>
    <row r="39" spans="1:19" ht="21" thickBot="1">
      <c r="A39" s="130"/>
      <c r="B39" s="960" t="s">
        <v>286</v>
      </c>
      <c r="C39" s="961"/>
      <c r="D39" s="962"/>
      <c r="E39" s="123" t="s">
        <v>287</v>
      </c>
      <c r="F39" s="124"/>
      <c r="G39" s="125"/>
      <c r="H39" s="122"/>
    </row>
    <row r="40" spans="1:19" ht="20.25">
      <c r="A40" s="132" t="s">
        <v>269</v>
      </c>
      <c r="B40" s="126"/>
      <c r="C40" s="126"/>
      <c r="D40" s="127"/>
      <c r="E40" s="125"/>
      <c r="F40" s="124"/>
      <c r="G40" s="125"/>
      <c r="H40" s="122"/>
    </row>
    <row r="41" spans="1:19" ht="21" thickBot="1">
      <c r="A41" s="133"/>
      <c r="B41" s="125"/>
      <c r="C41" s="125"/>
      <c r="D41" s="128"/>
      <c r="E41" s="125"/>
      <c r="F41" s="124"/>
      <c r="G41" s="125"/>
      <c r="H41" s="122"/>
      <c r="I41" s="136" t="s">
        <v>296</v>
      </c>
      <c r="J41" s="55" t="s">
        <v>301</v>
      </c>
      <c r="K41" s="136" t="s">
        <v>297</v>
      </c>
      <c r="L41" s="136" t="s">
        <v>298</v>
      </c>
    </row>
    <row r="42" spans="1:19" ht="72.75" thickBot="1">
      <c r="A42" s="130" t="s">
        <v>270</v>
      </c>
      <c r="B42" s="129" t="s">
        <v>292</v>
      </c>
      <c r="C42" s="130" t="s">
        <v>272</v>
      </c>
      <c r="D42" s="129" t="s">
        <v>293</v>
      </c>
      <c r="E42" s="125"/>
      <c r="F42" s="124"/>
      <c r="G42" s="125"/>
      <c r="H42" s="122"/>
      <c r="I42" s="140">
        <v>34783000</v>
      </c>
      <c r="J42" s="138" t="str">
        <f>IF(I42&gt;=1000000000,"유형1",IF(I42&gt;=100000000,"유형2",IF(I42&gt;=20000000,"유형3","유형4")))</f>
        <v>유형3</v>
      </c>
      <c r="K42" s="135">
        <f>D45/E45*100</f>
        <v>34901017.87671347</v>
      </c>
      <c r="L42" s="137">
        <f>K42/I42</f>
        <v>1.0033929757845346</v>
      </c>
    </row>
    <row r="43" spans="1:19" ht="36.75" thickBot="1">
      <c r="A43" s="130" t="s">
        <v>274</v>
      </c>
      <c r="B43" s="131">
        <v>0.84499000000000002</v>
      </c>
      <c r="C43" s="130" t="s">
        <v>275</v>
      </c>
      <c r="D43" s="129" t="s">
        <v>294</v>
      </c>
      <c r="E43" s="125"/>
      <c r="F43" s="124"/>
      <c r="G43" s="125"/>
      <c r="H43" s="122"/>
      <c r="I43" s="146" t="s">
        <v>295</v>
      </c>
      <c r="J43" s="141" t="s">
        <v>296</v>
      </c>
      <c r="K43" s="55" t="s">
        <v>297</v>
      </c>
      <c r="L43" s="142" t="s">
        <v>299</v>
      </c>
      <c r="M43" s="142" t="s">
        <v>89</v>
      </c>
      <c r="N43" s="143" t="s">
        <v>302</v>
      </c>
      <c r="O43" s="143" t="s">
        <v>88</v>
      </c>
      <c r="P43" s="144" t="s">
        <v>90</v>
      </c>
      <c r="Q43" s="143" t="s">
        <v>300</v>
      </c>
      <c r="R43" s="145" t="s">
        <v>51</v>
      </c>
      <c r="S43" s="56" t="s">
        <v>91</v>
      </c>
    </row>
    <row r="44" spans="1:19" ht="17.25" thickBot="1">
      <c r="A44" s="43">
        <v>3</v>
      </c>
      <c r="B44" s="43" t="s">
        <v>243</v>
      </c>
      <c r="C44" s="44" t="s">
        <v>244</v>
      </c>
      <c r="D44" s="45">
        <v>29217720</v>
      </c>
      <c r="E44" s="43">
        <v>83.715900000000005</v>
      </c>
      <c r="F44" s="101">
        <v>45119</v>
      </c>
      <c r="G44" s="46">
        <v>45097.45113425926</v>
      </c>
      <c r="H44" s="43" t="s">
        <v>230</v>
      </c>
      <c r="I44" s="148">
        <f>D44/J44</f>
        <v>0.84</v>
      </c>
      <c r="J44" s="149">
        <f>$I$42</f>
        <v>34783000</v>
      </c>
      <c r="K44" s="150">
        <f>$K$42</f>
        <v>34901017.87671347</v>
      </c>
      <c r="L44" s="139">
        <f>IF(J44&gt;=1000000000,0.3,IF(J44&gt;=100000000,0.5,IF(J44&gt;=20000000,0.7,0.8)))</f>
        <v>0.7</v>
      </c>
      <c r="M44" s="151">
        <f>ABS(88/100-D44/K44)*100*IF(L44=0.3,1,IF(L44=0.5,2,IF(L44=0.7,4,20)))</f>
        <v>17.136184816036071</v>
      </c>
      <c r="N44" s="61">
        <f>MAX(2,IF(AND(L44=0.5,D44&lt;K44,D44/K44&gt;0.955),35,IF(AND(L44=0.7,D44&lt;K44,D44/K44&gt;0.9175),55,IF(AND(L44=0.8,D44&lt;K44,D44/K44&gt;0.8875),65,0))))</f>
        <v>2</v>
      </c>
      <c r="O44" s="151">
        <f>MAX(IF(L44=0.3,30,IF(L44=0.5,50,IF(L44=0.7,70,80)))-M44,N44)</f>
        <v>52.863815183963929</v>
      </c>
      <c r="P44" s="154">
        <v>96.4</v>
      </c>
      <c r="Q44" s="16">
        <f>P44*(1-L44)</f>
        <v>28.920000000000005</v>
      </c>
      <c r="R44" s="152">
        <v>0</v>
      </c>
      <c r="S44" s="153">
        <f>O44+Q44-R44</f>
        <v>81.783815183963938</v>
      </c>
    </row>
    <row r="45" spans="1:19" ht="17.25" thickBot="1">
      <c r="A45" s="43">
        <v>4</v>
      </c>
      <c r="B45" s="43" t="s">
        <v>242</v>
      </c>
      <c r="C45" s="44" t="s">
        <v>152</v>
      </c>
      <c r="D45" s="45">
        <v>29234000</v>
      </c>
      <c r="E45" s="43">
        <v>83.762600000000006</v>
      </c>
      <c r="F45" s="101">
        <v>45183</v>
      </c>
      <c r="G45" s="46">
        <v>45096.540173611109</v>
      </c>
      <c r="H45" s="43" t="s">
        <v>230</v>
      </c>
      <c r="I45" s="148">
        <f t="shared" ref="I45:I76" si="13">D45/J45</f>
        <v>0.84046804473449677</v>
      </c>
      <c r="J45" s="149">
        <f t="shared" ref="J45:J76" si="14">$I$42</f>
        <v>34783000</v>
      </c>
      <c r="K45" s="150">
        <f t="shared" ref="K45:K76" si="15">$K$42</f>
        <v>34901017.87671347</v>
      </c>
      <c r="L45" s="139">
        <f t="shared" ref="L45:L76" si="16">IF(J45&gt;=1000000000,0.3,IF(J45&gt;=100000000,0.5,IF(J45&gt;=20000000,0.7,0.8)))</f>
        <v>0.7</v>
      </c>
      <c r="M45" s="151">
        <f t="shared" ref="M45:M76" si="17">ABS(88/100-D45/K45)*100*IF(L45=0.3,1,IF(L45=0.5,2,IF(L45=0.7,4,20)))</f>
        <v>16.949599999999965</v>
      </c>
      <c r="N45" s="61">
        <f t="shared" ref="N45:N76" si="18">MAX(2,IF(AND(L45=0.5,D45&lt;K45,D45/K45&gt;0.955),35,IF(AND(L45=0.7,D45&lt;K45,D45/K45&gt;0.9175),55,IF(AND(L45=0.8,D45&lt;K45,D45/K45&gt;0.8875),65,0))))</f>
        <v>2</v>
      </c>
      <c r="O45" s="151">
        <f t="shared" ref="O45:O76" si="19">MAX(IF(L45=0.3,30,IF(L45=0.5,50,IF(L45=0.7,70,80)))-M45,N45)</f>
        <v>53.050400000000039</v>
      </c>
      <c r="P45" s="154">
        <v>96.4</v>
      </c>
      <c r="Q45" s="16">
        <f t="shared" ref="Q45:Q76" si="20">P45*(1-L45)</f>
        <v>28.920000000000005</v>
      </c>
      <c r="R45" s="152">
        <v>0</v>
      </c>
      <c r="S45" s="153">
        <f t="shared" ref="S45:S76" si="21">O45+Q45-R45</f>
        <v>81.970400000000041</v>
      </c>
    </row>
    <row r="46" spans="1:19" ht="17.25" thickBot="1">
      <c r="A46" s="43">
        <v>5</v>
      </c>
      <c r="B46" s="43" t="s">
        <v>258</v>
      </c>
      <c r="C46" s="44" t="s">
        <v>259</v>
      </c>
      <c r="D46" s="45">
        <v>29335497</v>
      </c>
      <c r="E46" s="43">
        <v>84.053399999999996</v>
      </c>
      <c r="F46" s="43" t="s">
        <v>288</v>
      </c>
      <c r="G46" s="46">
        <v>45096.582002314812</v>
      </c>
      <c r="H46" s="43" t="s">
        <v>230</v>
      </c>
      <c r="I46" s="148">
        <f t="shared" si="13"/>
        <v>0.84338605065693006</v>
      </c>
      <c r="J46" s="149">
        <f t="shared" si="14"/>
        <v>34783000</v>
      </c>
      <c r="K46" s="150">
        <f t="shared" si="15"/>
        <v>34901017.87671347</v>
      </c>
      <c r="L46" s="139">
        <f t="shared" si="16"/>
        <v>0.7</v>
      </c>
      <c r="M46" s="151">
        <f t="shared" si="17"/>
        <v>15.786344528672069</v>
      </c>
      <c r="N46" s="61">
        <f t="shared" si="18"/>
        <v>2</v>
      </c>
      <c r="O46" s="151">
        <f t="shared" si="19"/>
        <v>54.213655471327932</v>
      </c>
      <c r="P46" s="154">
        <v>96.4</v>
      </c>
      <c r="Q46" s="16">
        <f t="shared" si="20"/>
        <v>28.920000000000005</v>
      </c>
      <c r="R46" s="152">
        <v>0</v>
      </c>
      <c r="S46" s="153">
        <f t="shared" si="21"/>
        <v>83.133655471327941</v>
      </c>
    </row>
    <row r="47" spans="1:19" ht="17.25" thickBot="1">
      <c r="A47" s="155">
        <v>6</v>
      </c>
      <c r="B47" s="155" t="s">
        <v>280</v>
      </c>
      <c r="C47" s="156" t="s">
        <v>231</v>
      </c>
      <c r="D47" s="157">
        <v>29491000</v>
      </c>
      <c r="E47" s="155">
        <v>84.498999999999995</v>
      </c>
      <c r="F47" s="158">
        <v>45087</v>
      </c>
      <c r="G47" s="159">
        <v>45093.749664351853</v>
      </c>
      <c r="H47" s="155"/>
      <c r="I47" s="160">
        <f>D47/J47</f>
        <v>0.84785671161199438</v>
      </c>
      <c r="J47" s="161">
        <f t="shared" si="14"/>
        <v>34783000</v>
      </c>
      <c r="K47" s="162">
        <f t="shared" si="15"/>
        <v>34901017.87671347</v>
      </c>
      <c r="L47" s="163">
        <f t="shared" si="16"/>
        <v>0.7</v>
      </c>
      <c r="M47" s="164">
        <f>ABS(88/100-D47/K47)*100*IF(L47=0.3,1,IF(L47=0.5,2,IF(L47=0.7,4,20)))</f>
        <v>14.004127166997282</v>
      </c>
      <c r="N47" s="71">
        <f t="shared" si="18"/>
        <v>2</v>
      </c>
      <c r="O47" s="164">
        <f t="shared" si="19"/>
        <v>55.995872833002721</v>
      </c>
      <c r="P47" s="154">
        <v>96.4</v>
      </c>
      <c r="Q47" s="165">
        <f t="shared" si="20"/>
        <v>28.920000000000005</v>
      </c>
      <c r="R47" s="166">
        <v>0</v>
      </c>
      <c r="S47" s="167">
        <f t="shared" si="21"/>
        <v>84.915872833002723</v>
      </c>
    </row>
    <row r="48" spans="1:19" ht="17.25" thickBot="1">
      <c r="A48" s="43">
        <v>7</v>
      </c>
      <c r="B48" s="43" t="s">
        <v>245</v>
      </c>
      <c r="C48" s="44" t="s">
        <v>246</v>
      </c>
      <c r="D48" s="45">
        <v>29722200</v>
      </c>
      <c r="E48" s="43">
        <v>85.1614</v>
      </c>
      <c r="F48" s="101">
        <v>45029</v>
      </c>
      <c r="G48" s="46">
        <v>45098.601458333331</v>
      </c>
      <c r="H48" s="43"/>
      <c r="I48" s="148">
        <f t="shared" si="13"/>
        <v>0.85450363683408559</v>
      </c>
      <c r="J48" s="149">
        <f t="shared" si="14"/>
        <v>34783000</v>
      </c>
      <c r="K48" s="150">
        <f t="shared" si="15"/>
        <v>34901017.87671347</v>
      </c>
      <c r="L48" s="139">
        <f t="shared" si="16"/>
        <v>0.7</v>
      </c>
      <c r="M48" s="151">
        <f t="shared" si="17"/>
        <v>11.354347715673496</v>
      </c>
      <c r="N48" s="61">
        <f t="shared" si="18"/>
        <v>2</v>
      </c>
      <c r="O48" s="151">
        <f t="shared" si="19"/>
        <v>58.645652284326502</v>
      </c>
      <c r="P48" s="154">
        <v>100</v>
      </c>
      <c r="Q48" s="16">
        <f t="shared" si="20"/>
        <v>30.000000000000004</v>
      </c>
      <c r="R48" s="152">
        <v>0</v>
      </c>
      <c r="S48" s="153">
        <f t="shared" si="21"/>
        <v>88.645652284326502</v>
      </c>
    </row>
    <row r="49" spans="1:19" ht="17.25" thickBot="1">
      <c r="A49" s="43">
        <v>8</v>
      </c>
      <c r="B49" s="43" t="s">
        <v>247</v>
      </c>
      <c r="C49" s="44" t="s">
        <v>232</v>
      </c>
      <c r="D49" s="45">
        <v>29890771</v>
      </c>
      <c r="E49" s="43">
        <v>85.644400000000005</v>
      </c>
      <c r="F49" s="101">
        <v>44991</v>
      </c>
      <c r="G49" s="46">
        <v>45093.606319444443</v>
      </c>
      <c r="H49" s="43"/>
      <c r="I49" s="148">
        <f t="shared" si="13"/>
        <v>0.85934999856251615</v>
      </c>
      <c r="J49" s="149">
        <f t="shared" si="14"/>
        <v>34783000</v>
      </c>
      <c r="K49" s="150">
        <f t="shared" si="15"/>
        <v>34901017.87671347</v>
      </c>
      <c r="L49" s="139">
        <f t="shared" si="16"/>
        <v>0.7</v>
      </c>
      <c r="M49" s="151">
        <f t="shared" si="17"/>
        <v>9.4223582178832643</v>
      </c>
      <c r="N49" s="61">
        <f t="shared" si="18"/>
        <v>2</v>
      </c>
      <c r="O49" s="151">
        <f t="shared" si="19"/>
        <v>60.577641782116736</v>
      </c>
      <c r="P49" s="154">
        <v>96.4</v>
      </c>
      <c r="Q49" s="16">
        <f t="shared" si="20"/>
        <v>28.920000000000005</v>
      </c>
      <c r="R49" s="152">
        <v>0</v>
      </c>
      <c r="S49" s="153">
        <f t="shared" si="21"/>
        <v>89.497641782116744</v>
      </c>
    </row>
    <row r="50" spans="1:19" ht="17.25" thickBot="1">
      <c r="A50" s="43">
        <v>9</v>
      </c>
      <c r="B50" s="43" t="s">
        <v>248</v>
      </c>
      <c r="C50" s="44" t="s">
        <v>95</v>
      </c>
      <c r="D50" s="45">
        <v>29979000</v>
      </c>
      <c r="E50" s="43">
        <v>85.897199999999998</v>
      </c>
      <c r="F50" s="101">
        <v>44940</v>
      </c>
      <c r="G50" s="46">
        <v>45099.377384259256</v>
      </c>
      <c r="H50" s="43"/>
      <c r="I50" s="148">
        <f t="shared" si="13"/>
        <v>0.86188655377626999</v>
      </c>
      <c r="J50" s="149">
        <f t="shared" si="14"/>
        <v>34783000</v>
      </c>
      <c r="K50" s="150">
        <f t="shared" si="15"/>
        <v>34901017.87671347</v>
      </c>
      <c r="L50" s="139">
        <f t="shared" si="16"/>
        <v>0.7</v>
      </c>
      <c r="M50" s="151">
        <f t="shared" si="17"/>
        <v>8.4111670794280169</v>
      </c>
      <c r="N50" s="61">
        <f t="shared" si="18"/>
        <v>2</v>
      </c>
      <c r="O50" s="151">
        <f t="shared" si="19"/>
        <v>61.588832920571981</v>
      </c>
      <c r="P50" s="154">
        <v>96.4</v>
      </c>
      <c r="Q50" s="16">
        <f t="shared" si="20"/>
        <v>28.920000000000005</v>
      </c>
      <c r="R50" s="152">
        <v>0</v>
      </c>
      <c r="S50" s="153">
        <f t="shared" si="21"/>
        <v>90.50883292057199</v>
      </c>
    </row>
    <row r="51" spans="1:19" ht="17.25" thickBot="1">
      <c r="A51" s="43">
        <v>10</v>
      </c>
      <c r="B51" s="43" t="s">
        <v>249</v>
      </c>
      <c r="C51" s="44" t="s">
        <v>219</v>
      </c>
      <c r="D51" s="45">
        <v>30182000</v>
      </c>
      <c r="E51" s="43">
        <v>86.478800000000007</v>
      </c>
      <c r="F51" s="101">
        <v>44936</v>
      </c>
      <c r="G51" s="46">
        <v>45098.689363425925</v>
      </c>
      <c r="H51" s="43"/>
      <c r="I51" s="148">
        <f t="shared" si="13"/>
        <v>0.8677227381191962</v>
      </c>
      <c r="J51" s="149">
        <f t="shared" si="14"/>
        <v>34783000</v>
      </c>
      <c r="K51" s="150">
        <f t="shared" si="15"/>
        <v>34901017.87671347</v>
      </c>
      <c r="L51" s="139">
        <f t="shared" si="16"/>
        <v>0.7</v>
      </c>
      <c r="M51" s="151">
        <f t="shared" si="17"/>
        <v>6.0845873708694764</v>
      </c>
      <c r="N51" s="61">
        <f t="shared" si="18"/>
        <v>2</v>
      </c>
      <c r="O51" s="151">
        <f t="shared" si="19"/>
        <v>63.915412629130522</v>
      </c>
      <c r="P51" s="154">
        <v>96.4</v>
      </c>
      <c r="Q51" s="16">
        <f t="shared" si="20"/>
        <v>28.920000000000005</v>
      </c>
      <c r="R51" s="152">
        <v>0</v>
      </c>
      <c r="S51" s="153">
        <f t="shared" si="21"/>
        <v>92.835412629130531</v>
      </c>
    </row>
    <row r="52" spans="1:19" ht="17.25" thickBot="1">
      <c r="A52" s="43">
        <v>11</v>
      </c>
      <c r="B52" s="43" t="s">
        <v>289</v>
      </c>
      <c r="C52" s="44" t="s">
        <v>68</v>
      </c>
      <c r="D52" s="45">
        <v>30623396</v>
      </c>
      <c r="E52" s="43">
        <v>87.743600000000001</v>
      </c>
      <c r="F52" s="101">
        <v>45111</v>
      </c>
      <c r="G52" s="46">
        <v>45093.379872685182</v>
      </c>
      <c r="H52" s="43"/>
      <c r="I52" s="148">
        <f t="shared" si="13"/>
        <v>0.88041273035678347</v>
      </c>
      <c r="J52" s="149">
        <f t="shared" si="14"/>
        <v>34783000</v>
      </c>
      <c r="K52" s="150">
        <f t="shared" si="15"/>
        <v>34901017.87671347</v>
      </c>
      <c r="L52" s="139">
        <f t="shared" si="16"/>
        <v>0.7</v>
      </c>
      <c r="M52" s="151">
        <f t="shared" si="17"/>
        <v>1.0257549716631065</v>
      </c>
      <c r="N52" s="61">
        <f t="shared" si="18"/>
        <v>2</v>
      </c>
      <c r="O52" s="151">
        <f t="shared" si="19"/>
        <v>68.974245028336895</v>
      </c>
      <c r="P52" s="154">
        <v>96.4</v>
      </c>
      <c r="Q52" s="16">
        <f t="shared" si="20"/>
        <v>28.920000000000005</v>
      </c>
      <c r="R52" s="152">
        <v>0</v>
      </c>
      <c r="S52" s="153">
        <f t="shared" si="21"/>
        <v>97.894245028336897</v>
      </c>
    </row>
    <row r="53" spans="1:19" ht="17.25" thickBot="1">
      <c r="A53" s="43">
        <v>12</v>
      </c>
      <c r="B53" s="43" t="s">
        <v>283</v>
      </c>
      <c r="C53" s="44" t="s">
        <v>147</v>
      </c>
      <c r="D53" s="45">
        <v>30644000</v>
      </c>
      <c r="E53" s="43">
        <v>87.802599999999998</v>
      </c>
      <c r="F53" s="43" t="s">
        <v>288</v>
      </c>
      <c r="G53" s="46">
        <v>45097.38045138889</v>
      </c>
      <c r="H53" s="43"/>
      <c r="I53" s="148">
        <f t="shared" si="13"/>
        <v>0.88100508869275218</v>
      </c>
      <c r="J53" s="149">
        <f t="shared" si="14"/>
        <v>34783000</v>
      </c>
      <c r="K53" s="150">
        <f t="shared" si="15"/>
        <v>34901017.87671347</v>
      </c>
      <c r="L53" s="139">
        <f t="shared" si="16"/>
        <v>0.7</v>
      </c>
      <c r="M53" s="151">
        <f t="shared" si="17"/>
        <v>0.78961286173631073</v>
      </c>
      <c r="N53" s="61">
        <f t="shared" si="18"/>
        <v>2</v>
      </c>
      <c r="O53" s="151">
        <f t="shared" si="19"/>
        <v>69.210387138263684</v>
      </c>
      <c r="P53" s="154">
        <v>96.4</v>
      </c>
      <c r="Q53" s="16">
        <f t="shared" si="20"/>
        <v>28.920000000000005</v>
      </c>
      <c r="R53" s="152">
        <v>0</v>
      </c>
      <c r="S53" s="153">
        <f t="shared" si="21"/>
        <v>98.130387138263686</v>
      </c>
    </row>
    <row r="54" spans="1:19" ht="17.25" thickBot="1">
      <c r="A54" s="43">
        <v>13</v>
      </c>
      <c r="B54" s="43" t="s">
        <v>250</v>
      </c>
      <c r="C54" s="44" t="s">
        <v>221</v>
      </c>
      <c r="D54" s="45">
        <v>30687300</v>
      </c>
      <c r="E54" s="43">
        <v>87.926699999999997</v>
      </c>
      <c r="F54" s="101">
        <v>44963</v>
      </c>
      <c r="G54" s="46">
        <v>45096.699317129627</v>
      </c>
      <c r="H54" s="43"/>
      <c r="I54" s="148">
        <f t="shared" si="13"/>
        <v>0.88224994968806603</v>
      </c>
      <c r="J54" s="149">
        <f t="shared" si="14"/>
        <v>34783000</v>
      </c>
      <c r="K54" s="150">
        <f t="shared" si="15"/>
        <v>34901017.87671347</v>
      </c>
      <c r="L54" s="139">
        <f t="shared" si="16"/>
        <v>0.7</v>
      </c>
      <c r="M54" s="151">
        <f t="shared" si="17"/>
        <v>0.29335226380240442</v>
      </c>
      <c r="N54" s="61">
        <f t="shared" si="18"/>
        <v>2</v>
      </c>
      <c r="O54" s="151">
        <f t="shared" si="19"/>
        <v>69.706647736197596</v>
      </c>
      <c r="P54" s="154">
        <v>96.4</v>
      </c>
      <c r="Q54" s="16">
        <f t="shared" si="20"/>
        <v>28.920000000000005</v>
      </c>
      <c r="R54" s="152">
        <v>0</v>
      </c>
      <c r="S54" s="153">
        <f t="shared" si="21"/>
        <v>98.626647736197597</v>
      </c>
    </row>
    <row r="55" spans="1:19" ht="17.25" thickBot="1">
      <c r="A55" s="43">
        <v>14</v>
      </c>
      <c r="B55" s="43" t="s">
        <v>279</v>
      </c>
      <c r="C55" s="44" t="s">
        <v>218</v>
      </c>
      <c r="D55" s="45">
        <v>31500000</v>
      </c>
      <c r="E55" s="43">
        <v>90.255200000000002</v>
      </c>
      <c r="F55" s="101">
        <v>45182</v>
      </c>
      <c r="G55" s="46">
        <v>45099.618263888886</v>
      </c>
      <c r="H55" s="43"/>
      <c r="I55" s="148">
        <f t="shared" si="13"/>
        <v>0.9056148118333669</v>
      </c>
      <c r="J55" s="149">
        <f t="shared" si="14"/>
        <v>34783000</v>
      </c>
      <c r="K55" s="150">
        <f t="shared" si="15"/>
        <v>34901017.87671347</v>
      </c>
      <c r="L55" s="139">
        <f t="shared" si="16"/>
        <v>0.7</v>
      </c>
      <c r="M55" s="151">
        <f t="shared" si="17"/>
        <v>9.0209892590819241</v>
      </c>
      <c r="N55" s="61">
        <f t="shared" si="18"/>
        <v>2</v>
      </c>
      <c r="O55" s="151">
        <f t="shared" si="19"/>
        <v>60.979010740918078</v>
      </c>
      <c r="P55" s="154">
        <v>96.4</v>
      </c>
      <c r="Q55" s="16">
        <f t="shared" si="20"/>
        <v>28.920000000000005</v>
      </c>
      <c r="R55" s="152">
        <v>0</v>
      </c>
      <c r="S55" s="153">
        <f t="shared" si="21"/>
        <v>89.899010740918087</v>
      </c>
    </row>
    <row r="56" spans="1:19" ht="17.25" thickBot="1">
      <c r="A56" s="43">
        <v>15</v>
      </c>
      <c r="B56" s="43" t="s">
        <v>281</v>
      </c>
      <c r="C56" s="44" t="s">
        <v>282</v>
      </c>
      <c r="D56" s="45">
        <v>32000000</v>
      </c>
      <c r="E56" s="43">
        <v>91.687899999999999</v>
      </c>
      <c r="F56" s="101">
        <v>45052</v>
      </c>
      <c r="G56" s="46">
        <v>45099.574953703705</v>
      </c>
      <c r="H56" s="43" t="s">
        <v>230</v>
      </c>
      <c r="I56" s="148">
        <f t="shared" si="13"/>
        <v>0.91998965011643619</v>
      </c>
      <c r="J56" s="149">
        <f t="shared" si="14"/>
        <v>34783000</v>
      </c>
      <c r="K56" s="150">
        <f t="shared" si="15"/>
        <v>34901017.87671347</v>
      </c>
      <c r="L56" s="139">
        <f t="shared" si="16"/>
        <v>0.7</v>
      </c>
      <c r="M56" s="151">
        <f t="shared" si="17"/>
        <v>14.751481152083246</v>
      </c>
      <c r="N56" s="61">
        <f t="shared" si="18"/>
        <v>2</v>
      </c>
      <c r="O56" s="151">
        <f t="shared" si="19"/>
        <v>55.248518847916756</v>
      </c>
      <c r="P56" s="154">
        <v>96.4</v>
      </c>
      <c r="Q56" s="16">
        <f t="shared" si="20"/>
        <v>28.920000000000005</v>
      </c>
      <c r="R56" s="152">
        <v>0</v>
      </c>
      <c r="S56" s="153">
        <f t="shared" si="21"/>
        <v>84.168518847916758</v>
      </c>
    </row>
    <row r="57" spans="1:19" ht="17.25" thickBot="1">
      <c r="A57" s="43">
        <v>16</v>
      </c>
      <c r="B57" s="43" t="s">
        <v>255</v>
      </c>
      <c r="C57" s="44" t="s">
        <v>256</v>
      </c>
      <c r="D57" s="45">
        <v>33000000</v>
      </c>
      <c r="E57" s="43">
        <v>94.553100000000001</v>
      </c>
      <c r="F57" s="101">
        <v>45176</v>
      </c>
      <c r="G57" s="46">
        <v>45093.395509259259</v>
      </c>
      <c r="H57" s="43"/>
      <c r="I57" s="148">
        <f t="shared" si="13"/>
        <v>0.94873932668257477</v>
      </c>
      <c r="J57" s="149">
        <f t="shared" si="14"/>
        <v>34783000</v>
      </c>
      <c r="K57" s="150">
        <f t="shared" si="15"/>
        <v>34901017.87671347</v>
      </c>
      <c r="L57" s="139">
        <f t="shared" si="16"/>
        <v>0.7</v>
      </c>
      <c r="M57" s="151">
        <f t="shared" si="17"/>
        <v>26.212464938085844</v>
      </c>
      <c r="N57" s="61">
        <f t="shared" si="18"/>
        <v>55</v>
      </c>
      <c r="O57" s="151">
        <f t="shared" si="19"/>
        <v>55</v>
      </c>
      <c r="P57" s="154">
        <v>96.4</v>
      </c>
      <c r="Q57" s="16">
        <f t="shared" si="20"/>
        <v>28.920000000000005</v>
      </c>
      <c r="R57" s="152">
        <v>0</v>
      </c>
      <c r="S57" s="153">
        <f t="shared" si="21"/>
        <v>83.92</v>
      </c>
    </row>
    <row r="58" spans="1:19" ht="17.25" thickBot="1">
      <c r="A58" s="43">
        <v>17</v>
      </c>
      <c r="B58" s="43" t="s">
        <v>239</v>
      </c>
      <c r="C58" s="44" t="s">
        <v>94</v>
      </c>
      <c r="D58" s="45">
        <v>33000000</v>
      </c>
      <c r="E58" s="43">
        <v>94.553100000000001</v>
      </c>
      <c r="F58" s="101">
        <v>45244</v>
      </c>
      <c r="G58" s="46">
        <v>45097.365416666667</v>
      </c>
      <c r="H58" s="43" t="s">
        <v>230</v>
      </c>
      <c r="I58" s="148">
        <f t="shared" si="13"/>
        <v>0.94873932668257477</v>
      </c>
      <c r="J58" s="149">
        <f t="shared" si="14"/>
        <v>34783000</v>
      </c>
      <c r="K58" s="150">
        <f t="shared" si="15"/>
        <v>34901017.87671347</v>
      </c>
      <c r="L58" s="139">
        <f t="shared" si="16"/>
        <v>0.7</v>
      </c>
      <c r="M58" s="151">
        <f t="shared" si="17"/>
        <v>26.212464938085844</v>
      </c>
      <c r="N58" s="61">
        <f t="shared" si="18"/>
        <v>55</v>
      </c>
      <c r="O58" s="151">
        <f t="shared" si="19"/>
        <v>55</v>
      </c>
      <c r="P58" s="154">
        <v>96.4</v>
      </c>
      <c r="Q58" s="16">
        <f t="shared" si="20"/>
        <v>28.920000000000005</v>
      </c>
      <c r="R58" s="152">
        <v>0</v>
      </c>
      <c r="S58" s="153">
        <f t="shared" si="21"/>
        <v>83.92</v>
      </c>
    </row>
    <row r="59" spans="1:19" ht="17.25" thickBot="1">
      <c r="A59" s="43">
        <v>18</v>
      </c>
      <c r="B59" s="43" t="s">
        <v>240</v>
      </c>
      <c r="C59" s="44" t="s">
        <v>92</v>
      </c>
      <c r="D59" s="45">
        <v>34000000</v>
      </c>
      <c r="E59" s="43">
        <v>97.418400000000005</v>
      </c>
      <c r="F59" s="101">
        <v>45082</v>
      </c>
      <c r="G59" s="46">
        <v>45097.405694444446</v>
      </c>
      <c r="H59" s="43"/>
      <c r="I59" s="148">
        <f t="shared" si="13"/>
        <v>0.97748900324871346</v>
      </c>
      <c r="J59" s="149">
        <f t="shared" si="14"/>
        <v>34783000</v>
      </c>
      <c r="K59" s="150">
        <f t="shared" si="15"/>
        <v>34901017.87671347</v>
      </c>
      <c r="L59" s="139">
        <f t="shared" si="16"/>
        <v>0.7</v>
      </c>
      <c r="M59" s="151">
        <f t="shared" si="17"/>
        <v>37.673448724088445</v>
      </c>
      <c r="N59" s="61">
        <f t="shared" si="18"/>
        <v>55</v>
      </c>
      <c r="O59" s="151">
        <f t="shared" si="19"/>
        <v>55</v>
      </c>
      <c r="P59" s="154">
        <v>96.4</v>
      </c>
      <c r="Q59" s="16">
        <f t="shared" si="20"/>
        <v>28.920000000000005</v>
      </c>
      <c r="R59" s="152">
        <v>0</v>
      </c>
      <c r="S59" s="153">
        <f t="shared" si="21"/>
        <v>83.92</v>
      </c>
    </row>
    <row r="60" spans="1:19" ht="17.25" thickBot="1">
      <c r="A60" s="43">
        <v>19</v>
      </c>
      <c r="B60" s="43" t="s">
        <v>260</v>
      </c>
      <c r="C60" s="44" t="s">
        <v>261</v>
      </c>
      <c r="D60" s="45">
        <v>34550000</v>
      </c>
      <c r="E60" s="43">
        <v>98.994200000000006</v>
      </c>
      <c r="F60" s="101">
        <v>45275</v>
      </c>
      <c r="G60" s="46">
        <v>45093.377789351849</v>
      </c>
      <c r="H60" s="43" t="s">
        <v>230</v>
      </c>
      <c r="I60" s="148">
        <f t="shared" si="13"/>
        <v>0.99330132536008975</v>
      </c>
      <c r="J60" s="149">
        <f t="shared" si="14"/>
        <v>34783000</v>
      </c>
      <c r="K60" s="150">
        <f t="shared" si="15"/>
        <v>34901017.87671347</v>
      </c>
      <c r="L60" s="139">
        <f t="shared" si="16"/>
        <v>0.7</v>
      </c>
      <c r="M60" s="151">
        <f t="shared" si="17"/>
        <v>43.976989806389845</v>
      </c>
      <c r="N60" s="61">
        <f t="shared" si="18"/>
        <v>55</v>
      </c>
      <c r="O60" s="151">
        <f t="shared" si="19"/>
        <v>55</v>
      </c>
      <c r="P60" s="154">
        <v>96.4</v>
      </c>
      <c r="Q60" s="16">
        <f t="shared" si="20"/>
        <v>28.920000000000005</v>
      </c>
      <c r="R60" s="152">
        <v>0</v>
      </c>
      <c r="S60" s="153">
        <f t="shared" si="21"/>
        <v>83.92</v>
      </c>
    </row>
    <row r="61" spans="1:19" ht="17.25" thickBot="1">
      <c r="A61" s="43">
        <v>20</v>
      </c>
      <c r="B61" s="43" t="s">
        <v>284</v>
      </c>
      <c r="C61" s="44" t="s">
        <v>285</v>
      </c>
      <c r="D61" s="45">
        <v>34760000</v>
      </c>
      <c r="E61" s="43">
        <v>99.596000000000004</v>
      </c>
      <c r="F61" s="101">
        <v>45232</v>
      </c>
      <c r="G61" s="46">
        <v>45099.688425925924</v>
      </c>
      <c r="H61" s="43" t="s">
        <v>230</v>
      </c>
      <c r="I61" s="148">
        <f t="shared" si="13"/>
        <v>0.99933875743897882</v>
      </c>
      <c r="J61" s="149">
        <f t="shared" si="14"/>
        <v>34783000</v>
      </c>
      <c r="K61" s="150">
        <f t="shared" si="15"/>
        <v>34901017.87671347</v>
      </c>
      <c r="L61" s="139">
        <f t="shared" si="16"/>
        <v>0.7</v>
      </c>
      <c r="M61" s="151">
        <f t="shared" si="17"/>
        <v>46.383796401450404</v>
      </c>
      <c r="N61" s="61">
        <f t="shared" si="18"/>
        <v>55</v>
      </c>
      <c r="O61" s="151">
        <f t="shared" si="19"/>
        <v>55</v>
      </c>
      <c r="P61" s="154">
        <v>96.4</v>
      </c>
      <c r="Q61" s="16">
        <f t="shared" si="20"/>
        <v>28.920000000000005</v>
      </c>
      <c r="R61" s="152">
        <v>0</v>
      </c>
      <c r="S61" s="153">
        <f t="shared" si="21"/>
        <v>83.92</v>
      </c>
    </row>
    <row r="62" spans="1:19" ht="17.25" thickBot="1">
      <c r="A62" s="43">
        <v>21</v>
      </c>
      <c r="B62" s="43" t="s">
        <v>263</v>
      </c>
      <c r="C62" s="44" t="s">
        <v>264</v>
      </c>
      <c r="D62" s="45">
        <v>35478660</v>
      </c>
      <c r="E62" s="43">
        <v>101.6551</v>
      </c>
      <c r="F62" s="101">
        <v>45113</v>
      </c>
      <c r="G62" s="46">
        <v>45096.47148148148</v>
      </c>
      <c r="H62" s="43" t="s">
        <v>230</v>
      </c>
      <c r="I62" s="148">
        <f t="shared" si="13"/>
        <v>1.02</v>
      </c>
      <c r="J62" s="149">
        <f t="shared" si="14"/>
        <v>34783000</v>
      </c>
      <c r="K62" s="150">
        <f t="shared" si="15"/>
        <v>34901017.87671347</v>
      </c>
      <c r="L62" s="139">
        <f t="shared" si="16"/>
        <v>0.7</v>
      </c>
      <c r="M62" s="151">
        <f t="shared" si="17"/>
        <v>54.620347009099078</v>
      </c>
      <c r="N62" s="61">
        <f t="shared" si="18"/>
        <v>2</v>
      </c>
      <c r="O62" s="151">
        <f t="shared" si="19"/>
        <v>15.379652990900922</v>
      </c>
      <c r="P62" s="154">
        <v>96.4</v>
      </c>
      <c r="Q62" s="16">
        <f t="shared" si="20"/>
        <v>28.920000000000005</v>
      </c>
      <c r="R62" s="152">
        <v>0</v>
      </c>
      <c r="S62" s="153">
        <f t="shared" si="21"/>
        <v>44.299652990900924</v>
      </c>
    </row>
    <row r="63" spans="1:19" ht="17.25" thickBot="1">
      <c r="A63" s="43">
        <v>22</v>
      </c>
      <c r="B63" s="43" t="s">
        <v>262</v>
      </c>
      <c r="C63" s="44" t="s">
        <v>153</v>
      </c>
      <c r="D63" s="45">
        <v>35480000</v>
      </c>
      <c r="E63" s="43">
        <v>101.6589</v>
      </c>
      <c r="F63" s="43" t="s">
        <v>236</v>
      </c>
      <c r="G63" s="46">
        <v>45097.45685185185</v>
      </c>
      <c r="H63" s="43" t="s">
        <v>230</v>
      </c>
      <c r="I63" s="148">
        <f t="shared" si="13"/>
        <v>1.0200385245665986</v>
      </c>
      <c r="J63" s="149">
        <f t="shared" si="14"/>
        <v>34783000</v>
      </c>
      <c r="K63" s="150">
        <f t="shared" si="15"/>
        <v>34901017.87671347</v>
      </c>
      <c r="L63" s="139">
        <f t="shared" si="16"/>
        <v>0.7</v>
      </c>
      <c r="M63" s="151">
        <f t="shared" si="17"/>
        <v>54.635704727372271</v>
      </c>
      <c r="N63" s="61">
        <f t="shared" si="18"/>
        <v>2</v>
      </c>
      <c r="O63" s="151">
        <f t="shared" si="19"/>
        <v>15.364295272627729</v>
      </c>
      <c r="P63" s="154">
        <v>96.4</v>
      </c>
      <c r="Q63" s="16">
        <f t="shared" si="20"/>
        <v>28.920000000000005</v>
      </c>
      <c r="R63" s="152">
        <v>0</v>
      </c>
      <c r="S63" s="153">
        <f t="shared" si="21"/>
        <v>44.28429527262773</v>
      </c>
    </row>
    <row r="64" spans="1:19" ht="17.25" thickBot="1">
      <c r="A64" s="43">
        <v>23</v>
      </c>
      <c r="B64" s="43" t="s">
        <v>77</v>
      </c>
      <c r="C64" s="44" t="s">
        <v>78</v>
      </c>
      <c r="D64" s="45">
        <v>35826490</v>
      </c>
      <c r="E64" s="43">
        <v>102.65170000000001</v>
      </c>
      <c r="F64" s="101">
        <v>45120</v>
      </c>
      <c r="G64" s="46">
        <v>45099.421423611115</v>
      </c>
      <c r="H64" s="43" t="s">
        <v>230</v>
      </c>
      <c r="I64" s="148">
        <f t="shared" si="13"/>
        <v>1.03</v>
      </c>
      <c r="J64" s="149">
        <f t="shared" si="14"/>
        <v>34783000</v>
      </c>
      <c r="K64" s="150">
        <f t="shared" si="15"/>
        <v>34901017.87671347</v>
      </c>
      <c r="L64" s="139">
        <f t="shared" si="16"/>
        <v>0.7</v>
      </c>
      <c r="M64" s="151">
        <f t="shared" si="17"/>
        <v>58.606820999384325</v>
      </c>
      <c r="N64" s="61">
        <f t="shared" si="18"/>
        <v>2</v>
      </c>
      <c r="O64" s="151">
        <f t="shared" si="19"/>
        <v>11.393179000615675</v>
      </c>
      <c r="P64" s="154">
        <v>96.4</v>
      </c>
      <c r="Q64" s="16">
        <f t="shared" si="20"/>
        <v>28.920000000000005</v>
      </c>
      <c r="R64" s="152">
        <v>0</v>
      </c>
      <c r="S64" s="153">
        <f t="shared" si="21"/>
        <v>40.313179000615676</v>
      </c>
    </row>
    <row r="65" spans="1:19" ht="17.25" thickBot="1">
      <c r="A65" s="43">
        <v>24</v>
      </c>
      <c r="B65" s="43" t="s">
        <v>227</v>
      </c>
      <c r="C65" s="44" t="s">
        <v>149</v>
      </c>
      <c r="D65" s="45">
        <v>40000000</v>
      </c>
      <c r="E65" s="43">
        <v>114.60980000000001</v>
      </c>
      <c r="F65" s="101">
        <v>45200</v>
      </c>
      <c r="G65" s="46">
        <v>45097.607592592591</v>
      </c>
      <c r="H65" s="43" t="s">
        <v>230</v>
      </c>
      <c r="I65" s="148">
        <f t="shared" si="13"/>
        <v>1.1499870626455453</v>
      </c>
      <c r="J65" s="149">
        <f t="shared" si="14"/>
        <v>34783000</v>
      </c>
      <c r="K65" s="150">
        <f t="shared" si="15"/>
        <v>34901017.87671347</v>
      </c>
      <c r="L65" s="139">
        <f t="shared" si="16"/>
        <v>0.7</v>
      </c>
      <c r="M65" s="151">
        <f t="shared" si="17"/>
        <v>106.43935144010403</v>
      </c>
      <c r="N65" s="61">
        <f t="shared" si="18"/>
        <v>2</v>
      </c>
      <c r="O65" s="151">
        <f t="shared" si="19"/>
        <v>2</v>
      </c>
      <c r="P65" s="154">
        <v>96.4</v>
      </c>
      <c r="Q65" s="16">
        <f t="shared" si="20"/>
        <v>28.920000000000005</v>
      </c>
      <c r="R65" s="152">
        <v>0</v>
      </c>
      <c r="S65" s="153">
        <f t="shared" si="21"/>
        <v>30.920000000000005</v>
      </c>
    </row>
    <row r="66" spans="1:19" ht="17.25" thickBot="1">
      <c r="A66" s="43">
        <v>25</v>
      </c>
      <c r="B66" s="43" t="s">
        <v>290</v>
      </c>
      <c r="C66" s="44" t="s">
        <v>93</v>
      </c>
      <c r="D66" s="45">
        <v>40000000</v>
      </c>
      <c r="E66" s="43">
        <v>114.60980000000001</v>
      </c>
      <c r="F66" s="101">
        <v>45060</v>
      </c>
      <c r="G66" s="46">
        <v>45098.47388888889</v>
      </c>
      <c r="H66" s="43" t="s">
        <v>230</v>
      </c>
      <c r="I66" s="148">
        <f t="shared" si="13"/>
        <v>1.1499870626455453</v>
      </c>
      <c r="J66" s="149">
        <f t="shared" si="14"/>
        <v>34783000</v>
      </c>
      <c r="K66" s="150">
        <f t="shared" si="15"/>
        <v>34901017.87671347</v>
      </c>
      <c r="L66" s="139">
        <f t="shared" si="16"/>
        <v>0.7</v>
      </c>
      <c r="M66" s="151">
        <f t="shared" si="17"/>
        <v>106.43935144010403</v>
      </c>
      <c r="N66" s="61">
        <f t="shared" si="18"/>
        <v>2</v>
      </c>
      <c r="O66" s="151">
        <f t="shared" si="19"/>
        <v>2</v>
      </c>
      <c r="P66" s="154">
        <v>96.4</v>
      </c>
      <c r="Q66" s="16">
        <f t="shared" si="20"/>
        <v>28.920000000000005</v>
      </c>
      <c r="R66" s="152">
        <v>0</v>
      </c>
      <c r="S66" s="153">
        <f t="shared" si="21"/>
        <v>30.920000000000005</v>
      </c>
    </row>
    <row r="67" spans="1:19" ht="17.25" thickBot="1">
      <c r="A67" s="43">
        <v>26</v>
      </c>
      <c r="B67" s="43" t="s">
        <v>266</v>
      </c>
      <c r="C67" s="44" t="s">
        <v>151</v>
      </c>
      <c r="D67" s="45">
        <v>49500000</v>
      </c>
      <c r="E67" s="43">
        <v>141.8297</v>
      </c>
      <c r="F67" s="101">
        <v>45274</v>
      </c>
      <c r="G67" s="46">
        <v>45098.711909722224</v>
      </c>
      <c r="H67" s="43" t="s">
        <v>230</v>
      </c>
      <c r="I67" s="148">
        <f t="shared" si="13"/>
        <v>1.4231089900238623</v>
      </c>
      <c r="J67" s="149">
        <f t="shared" si="14"/>
        <v>34783000</v>
      </c>
      <c r="K67" s="150">
        <f t="shared" si="15"/>
        <v>34901017.87671347</v>
      </c>
      <c r="L67" s="139">
        <f t="shared" si="16"/>
        <v>0.7</v>
      </c>
      <c r="M67" s="151">
        <f t="shared" si="17"/>
        <v>215.31869740712878</v>
      </c>
      <c r="N67" s="61">
        <f t="shared" si="18"/>
        <v>2</v>
      </c>
      <c r="O67" s="151">
        <f t="shared" si="19"/>
        <v>2</v>
      </c>
      <c r="P67" s="154">
        <v>96.4</v>
      </c>
      <c r="Q67" s="16">
        <f t="shared" si="20"/>
        <v>28.920000000000005</v>
      </c>
      <c r="R67" s="152">
        <v>0</v>
      </c>
      <c r="S67" s="153">
        <f t="shared" si="21"/>
        <v>30.920000000000005</v>
      </c>
    </row>
    <row r="68" spans="1:19" ht="17.25" thickBot="1">
      <c r="A68" s="43">
        <v>27</v>
      </c>
      <c r="B68" s="43" t="s">
        <v>223</v>
      </c>
      <c r="C68" s="44" t="s">
        <v>224</v>
      </c>
      <c r="D68" s="45">
        <v>50000000</v>
      </c>
      <c r="E68" s="43">
        <v>143.26230000000001</v>
      </c>
      <c r="F68" s="101">
        <v>45149</v>
      </c>
      <c r="G68" s="46">
        <v>45093.343229166669</v>
      </c>
      <c r="H68" s="43" t="s">
        <v>230</v>
      </c>
      <c r="I68" s="148">
        <f t="shared" si="13"/>
        <v>1.4374838283069316</v>
      </c>
      <c r="J68" s="149">
        <f t="shared" si="14"/>
        <v>34783000</v>
      </c>
      <c r="K68" s="150">
        <f t="shared" si="15"/>
        <v>34901017.87671347</v>
      </c>
      <c r="L68" s="139">
        <f t="shared" si="16"/>
        <v>0.7</v>
      </c>
      <c r="M68" s="151">
        <f t="shared" si="17"/>
        <v>221.04918930013002</v>
      </c>
      <c r="N68" s="61">
        <f t="shared" si="18"/>
        <v>2</v>
      </c>
      <c r="O68" s="151">
        <f t="shared" si="19"/>
        <v>2</v>
      </c>
      <c r="P68" s="154">
        <v>96.4</v>
      </c>
      <c r="Q68" s="16">
        <f t="shared" si="20"/>
        <v>28.920000000000005</v>
      </c>
      <c r="R68" s="152">
        <v>0</v>
      </c>
      <c r="S68" s="153">
        <f t="shared" si="21"/>
        <v>30.920000000000005</v>
      </c>
    </row>
    <row r="69" spans="1:19" ht="17.25" thickBot="1">
      <c r="A69" s="43">
        <v>28</v>
      </c>
      <c r="B69" s="43" t="s">
        <v>225</v>
      </c>
      <c r="C69" s="44" t="s">
        <v>226</v>
      </c>
      <c r="D69" s="45">
        <v>50000000</v>
      </c>
      <c r="E69" s="43">
        <v>143.26230000000001</v>
      </c>
      <c r="F69" s="101">
        <v>45054</v>
      </c>
      <c r="G69" s="46">
        <v>45093.403877314813</v>
      </c>
      <c r="H69" s="43" t="s">
        <v>230</v>
      </c>
      <c r="I69" s="148">
        <f t="shared" si="13"/>
        <v>1.4374838283069316</v>
      </c>
      <c r="J69" s="149">
        <f t="shared" si="14"/>
        <v>34783000</v>
      </c>
      <c r="K69" s="150">
        <f t="shared" si="15"/>
        <v>34901017.87671347</v>
      </c>
      <c r="L69" s="139">
        <f t="shared" si="16"/>
        <v>0.7</v>
      </c>
      <c r="M69" s="151">
        <f t="shared" si="17"/>
        <v>221.04918930013002</v>
      </c>
      <c r="N69" s="61">
        <f t="shared" si="18"/>
        <v>2</v>
      </c>
      <c r="O69" s="151">
        <f t="shared" si="19"/>
        <v>2</v>
      </c>
      <c r="P69" s="154">
        <v>96.4</v>
      </c>
      <c r="Q69" s="16">
        <f t="shared" si="20"/>
        <v>28.920000000000005</v>
      </c>
      <c r="R69" s="152">
        <v>0</v>
      </c>
      <c r="S69" s="153">
        <f t="shared" si="21"/>
        <v>30.920000000000005</v>
      </c>
    </row>
    <row r="70" spans="1:19" ht="29.25" thickBot="1">
      <c r="A70" s="43">
        <v>29</v>
      </c>
      <c r="B70" s="43" t="s">
        <v>229</v>
      </c>
      <c r="C70" s="44" t="s">
        <v>222</v>
      </c>
      <c r="D70" s="45">
        <v>50000000</v>
      </c>
      <c r="E70" s="43">
        <v>143.26230000000001</v>
      </c>
      <c r="F70" s="101">
        <v>45170</v>
      </c>
      <c r="G70" s="46">
        <v>45093.459629629629</v>
      </c>
      <c r="H70" s="43" t="s">
        <v>230</v>
      </c>
      <c r="I70" s="148">
        <f t="shared" si="13"/>
        <v>1.4374838283069316</v>
      </c>
      <c r="J70" s="149">
        <f t="shared" si="14"/>
        <v>34783000</v>
      </c>
      <c r="K70" s="150">
        <f t="shared" si="15"/>
        <v>34901017.87671347</v>
      </c>
      <c r="L70" s="139">
        <f t="shared" si="16"/>
        <v>0.7</v>
      </c>
      <c r="M70" s="151">
        <f t="shared" si="17"/>
        <v>221.04918930013002</v>
      </c>
      <c r="N70" s="61">
        <f t="shared" si="18"/>
        <v>2</v>
      </c>
      <c r="O70" s="151">
        <f t="shared" si="19"/>
        <v>2</v>
      </c>
      <c r="P70" s="154">
        <v>96.4</v>
      </c>
      <c r="Q70" s="16">
        <f t="shared" si="20"/>
        <v>28.920000000000005</v>
      </c>
      <c r="R70" s="152">
        <v>0</v>
      </c>
      <c r="S70" s="153">
        <f t="shared" si="21"/>
        <v>30.920000000000005</v>
      </c>
    </row>
    <row r="71" spans="1:19" ht="17.25" thickBot="1">
      <c r="A71" s="43">
        <v>30</v>
      </c>
      <c r="B71" s="43" t="s">
        <v>268</v>
      </c>
      <c r="C71" s="44" t="s">
        <v>148</v>
      </c>
      <c r="D71" s="45">
        <v>60000000</v>
      </c>
      <c r="E71" s="43">
        <v>171.91480000000001</v>
      </c>
      <c r="F71" s="101">
        <v>45025</v>
      </c>
      <c r="G71" s="46">
        <v>45093.42260416667</v>
      </c>
      <c r="H71" s="43" t="s">
        <v>230</v>
      </c>
      <c r="I71" s="148">
        <f t="shared" si="13"/>
        <v>1.7249805939683178</v>
      </c>
      <c r="J71" s="149">
        <f t="shared" si="14"/>
        <v>34783000</v>
      </c>
      <c r="K71" s="150">
        <f t="shared" si="15"/>
        <v>34901017.87671347</v>
      </c>
      <c r="L71" s="139">
        <f t="shared" si="16"/>
        <v>0.7</v>
      </c>
      <c r="M71" s="151">
        <f t="shared" si="17"/>
        <v>335.65902716015609</v>
      </c>
      <c r="N71" s="61">
        <f t="shared" si="18"/>
        <v>2</v>
      </c>
      <c r="O71" s="151">
        <f t="shared" si="19"/>
        <v>2</v>
      </c>
      <c r="P71" s="154">
        <v>96.4</v>
      </c>
      <c r="Q71" s="16">
        <f t="shared" si="20"/>
        <v>28.920000000000005</v>
      </c>
      <c r="R71" s="152">
        <v>0</v>
      </c>
      <c r="S71" s="153">
        <f t="shared" si="21"/>
        <v>30.920000000000005</v>
      </c>
    </row>
    <row r="72" spans="1:19" ht="17.25" thickBot="1">
      <c r="A72" s="43">
        <v>31</v>
      </c>
      <c r="B72" s="43" t="s">
        <v>265</v>
      </c>
      <c r="C72" s="44" t="s">
        <v>235</v>
      </c>
      <c r="D72" s="45">
        <v>60180000</v>
      </c>
      <c r="E72" s="43">
        <v>172.43049999999999</v>
      </c>
      <c r="F72" s="43" t="s">
        <v>291</v>
      </c>
      <c r="G72" s="46">
        <v>45097.397986111115</v>
      </c>
      <c r="H72" s="43" t="s">
        <v>230</v>
      </c>
      <c r="I72" s="148">
        <f t="shared" si="13"/>
        <v>1.7301555357502227</v>
      </c>
      <c r="J72" s="149">
        <f t="shared" si="14"/>
        <v>34783000</v>
      </c>
      <c r="K72" s="150">
        <f t="shared" si="15"/>
        <v>34901017.87671347</v>
      </c>
      <c r="L72" s="139">
        <f t="shared" si="16"/>
        <v>0.7</v>
      </c>
      <c r="M72" s="151">
        <f t="shared" si="17"/>
        <v>337.72200424163657</v>
      </c>
      <c r="N72" s="61">
        <f t="shared" si="18"/>
        <v>2</v>
      </c>
      <c r="O72" s="151">
        <f t="shared" si="19"/>
        <v>2</v>
      </c>
      <c r="P72" s="154">
        <v>96.4</v>
      </c>
      <c r="Q72" s="16">
        <f t="shared" si="20"/>
        <v>28.920000000000005</v>
      </c>
      <c r="R72" s="152">
        <v>0</v>
      </c>
      <c r="S72" s="153">
        <f t="shared" si="21"/>
        <v>30.920000000000005</v>
      </c>
    </row>
    <row r="73" spans="1:19" ht="17.25" thickBot="1">
      <c r="A73" s="43">
        <v>32</v>
      </c>
      <c r="B73" s="43" t="s">
        <v>267</v>
      </c>
      <c r="C73" s="44" t="s">
        <v>66</v>
      </c>
      <c r="D73" s="45">
        <v>74000000</v>
      </c>
      <c r="E73" s="43">
        <v>212.0283</v>
      </c>
      <c r="F73" s="101">
        <v>45242</v>
      </c>
      <c r="G73" s="46">
        <v>45098.274965277778</v>
      </c>
      <c r="H73" s="43" t="s">
        <v>230</v>
      </c>
      <c r="I73" s="148">
        <f t="shared" si="13"/>
        <v>2.1274760658942586</v>
      </c>
      <c r="J73" s="149">
        <f t="shared" si="14"/>
        <v>34783000</v>
      </c>
      <c r="K73" s="150">
        <f t="shared" si="15"/>
        <v>34901017.87671347</v>
      </c>
      <c r="L73" s="139">
        <f t="shared" si="16"/>
        <v>0.7</v>
      </c>
      <c r="M73" s="151">
        <f t="shared" si="17"/>
        <v>496.11280016419244</v>
      </c>
      <c r="N73" s="61">
        <f t="shared" si="18"/>
        <v>2</v>
      </c>
      <c r="O73" s="151">
        <f t="shared" si="19"/>
        <v>2</v>
      </c>
      <c r="P73" s="154">
        <v>96.4</v>
      </c>
      <c r="Q73" s="16">
        <f t="shared" si="20"/>
        <v>28.920000000000005</v>
      </c>
      <c r="R73" s="152">
        <v>0</v>
      </c>
      <c r="S73" s="153">
        <f t="shared" si="21"/>
        <v>30.920000000000005</v>
      </c>
    </row>
    <row r="74" spans="1:19" ht="17.25" thickBot="1">
      <c r="A74" s="43">
        <v>33</v>
      </c>
      <c r="B74" s="43" t="s">
        <v>79</v>
      </c>
      <c r="C74" s="44" t="s">
        <v>62</v>
      </c>
      <c r="D74" s="45">
        <v>74000000</v>
      </c>
      <c r="E74" s="43">
        <v>212.0283</v>
      </c>
      <c r="F74" s="101">
        <v>45000</v>
      </c>
      <c r="G74" s="46">
        <v>45099.408993055556</v>
      </c>
      <c r="H74" s="43" t="s">
        <v>230</v>
      </c>
      <c r="I74" s="148">
        <f t="shared" si="13"/>
        <v>2.1274760658942586</v>
      </c>
      <c r="J74" s="149">
        <f t="shared" si="14"/>
        <v>34783000</v>
      </c>
      <c r="K74" s="150">
        <f t="shared" si="15"/>
        <v>34901017.87671347</v>
      </c>
      <c r="L74" s="139">
        <f t="shared" si="16"/>
        <v>0.7</v>
      </c>
      <c r="M74" s="151">
        <f t="shared" si="17"/>
        <v>496.11280016419244</v>
      </c>
      <c r="N74" s="61">
        <f t="shared" si="18"/>
        <v>2</v>
      </c>
      <c r="O74" s="151">
        <f t="shared" si="19"/>
        <v>2</v>
      </c>
      <c r="P74" s="154">
        <v>96.4</v>
      </c>
      <c r="Q74" s="16">
        <f t="shared" si="20"/>
        <v>28.920000000000005</v>
      </c>
      <c r="R74" s="152">
        <v>0</v>
      </c>
      <c r="S74" s="153">
        <f t="shared" si="21"/>
        <v>30.920000000000005</v>
      </c>
    </row>
    <row r="75" spans="1:19" ht="17.25" thickBot="1">
      <c r="A75" s="43">
        <v>34</v>
      </c>
      <c r="B75" s="43" t="s">
        <v>228</v>
      </c>
      <c r="C75" s="44" t="s">
        <v>150</v>
      </c>
      <c r="D75" s="45">
        <v>80000000</v>
      </c>
      <c r="E75" s="43">
        <v>229.21969999999999</v>
      </c>
      <c r="F75" s="101">
        <v>45214</v>
      </c>
      <c r="G75" s="46">
        <v>45093.448854166665</v>
      </c>
      <c r="H75" s="43" t="s">
        <v>230</v>
      </c>
      <c r="I75" s="148">
        <f t="shared" si="13"/>
        <v>2.2999741252910906</v>
      </c>
      <c r="J75" s="149">
        <f t="shared" si="14"/>
        <v>34783000</v>
      </c>
      <c r="K75" s="150">
        <f t="shared" si="15"/>
        <v>34901017.87671347</v>
      </c>
      <c r="L75" s="139">
        <f t="shared" si="16"/>
        <v>0.7</v>
      </c>
      <c r="M75" s="151">
        <f t="shared" si="17"/>
        <v>564.87870288020815</v>
      </c>
      <c r="N75" s="61">
        <f t="shared" si="18"/>
        <v>2</v>
      </c>
      <c r="O75" s="151">
        <f t="shared" si="19"/>
        <v>2</v>
      </c>
      <c r="P75" s="154">
        <v>96.4</v>
      </c>
      <c r="Q75" s="16">
        <f t="shared" si="20"/>
        <v>28.920000000000005</v>
      </c>
      <c r="R75" s="152">
        <v>0</v>
      </c>
      <c r="S75" s="153">
        <f t="shared" si="21"/>
        <v>30.920000000000005</v>
      </c>
    </row>
    <row r="76" spans="1:19">
      <c r="I76" s="148">
        <f t="shared" si="13"/>
        <v>0</v>
      </c>
      <c r="J76" s="149">
        <f t="shared" si="14"/>
        <v>34783000</v>
      </c>
      <c r="K76" s="150">
        <f t="shared" si="15"/>
        <v>34901017.87671347</v>
      </c>
      <c r="L76" s="139">
        <f t="shared" si="16"/>
        <v>0.7</v>
      </c>
      <c r="M76" s="151">
        <f t="shared" si="17"/>
        <v>352</v>
      </c>
      <c r="N76" s="61">
        <f t="shared" si="18"/>
        <v>2</v>
      </c>
      <c r="O76" s="151">
        <f t="shared" si="19"/>
        <v>2</v>
      </c>
      <c r="P76" s="154">
        <v>96.4</v>
      </c>
      <c r="Q76" s="16">
        <f t="shared" si="20"/>
        <v>28.920000000000005</v>
      </c>
      <c r="R76" s="152">
        <v>0</v>
      </c>
      <c r="S76" s="153">
        <f t="shared" si="21"/>
        <v>30.920000000000005</v>
      </c>
    </row>
    <row r="78" spans="1:19" ht="17.25" thickBot="1"/>
    <row r="79" spans="1:19" ht="84" customHeight="1">
      <c r="A79" s="959" t="s">
        <v>303</v>
      </c>
      <c r="B79" s="959"/>
      <c r="C79" s="959"/>
      <c r="D79" s="959"/>
      <c r="E79" s="959"/>
      <c r="F79" s="959"/>
      <c r="G79" s="959"/>
      <c r="H79" s="959"/>
    </row>
  </sheetData>
  <mergeCells count="3">
    <mergeCell ref="A79:H79"/>
    <mergeCell ref="A1:H1"/>
    <mergeCell ref="B39:D39"/>
  </mergeCells>
  <phoneticPr fontId="3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rgb="FF00B050"/>
  </sheetPr>
  <dimension ref="A2:S679"/>
  <sheetViews>
    <sheetView topLeftCell="A680" zoomScale="115" zoomScaleNormal="115" workbookViewId="0">
      <selection activeCell="K670" sqref="K670"/>
    </sheetView>
  </sheetViews>
  <sheetFormatPr defaultRowHeight="16.5"/>
  <cols>
    <col min="2" max="2" width="12.375" customWidth="1"/>
    <col min="3" max="3" width="27.375" customWidth="1"/>
    <col min="4" max="4" width="12.75" customWidth="1"/>
    <col min="5" max="5" width="12.25" customWidth="1"/>
    <col min="6" max="6" width="11.125" style="54" customWidth="1"/>
    <col min="7" max="7" width="15.375" customWidth="1"/>
    <col min="8" max="8" width="18.875" customWidth="1"/>
    <col min="9" max="9" width="11.125" customWidth="1"/>
    <col min="10" max="10" width="11.5" bestFit="1" customWidth="1"/>
    <col min="11" max="11" width="13" customWidth="1"/>
    <col min="12" max="12" width="7.5" customWidth="1"/>
    <col min="13" max="13" width="7.25" customWidth="1"/>
    <col min="14" max="14" width="5.875" customWidth="1"/>
    <col min="15" max="15" width="6.5" customWidth="1"/>
    <col min="16" max="16" width="7.5" customWidth="1"/>
    <col min="17" max="17" width="7" customWidth="1"/>
    <col min="18" max="18" width="6.875" customWidth="1"/>
  </cols>
  <sheetData>
    <row r="2" spans="1:15">
      <c r="E2" t="s">
        <v>502</v>
      </c>
      <c r="J2" s="225" t="s">
        <v>503</v>
      </c>
      <c r="K2" s="226">
        <f>I5*J2</f>
        <v>174550640</v>
      </c>
    </row>
    <row r="4" spans="1:15">
      <c r="I4" s="136" t="s">
        <v>296</v>
      </c>
      <c r="J4" s="136" t="s">
        <v>297</v>
      </c>
      <c r="K4" s="136" t="s">
        <v>298</v>
      </c>
      <c r="L4" s="55" t="s">
        <v>299</v>
      </c>
    </row>
    <row r="5" spans="1:15" ht="17.25" thickBot="1">
      <c r="A5" s="227" t="s">
        <v>504</v>
      </c>
      <c r="B5" s="228" t="s">
        <v>505</v>
      </c>
      <c r="C5" s="229"/>
      <c r="I5" s="230">
        <v>198353000</v>
      </c>
      <c r="J5" s="231">
        <f>D7/E7*100</f>
        <v>196307004.7671096</v>
      </c>
      <c r="K5" s="137">
        <f>J5/I5</f>
        <v>0.98968508047324522</v>
      </c>
      <c r="L5" s="232">
        <f>IF(I5&gt;=1000000000,0.3,IF(I5&gt;=100000000,0.5,IF(I5&gt;=200000000,0.7,0.8)))</f>
        <v>0.5</v>
      </c>
    </row>
    <row r="6" spans="1:15" ht="17.25" thickBot="1">
      <c r="A6" s="233" t="s">
        <v>506</v>
      </c>
      <c r="B6" s="233" t="s">
        <v>507</v>
      </c>
      <c r="C6" s="233" t="s">
        <v>508</v>
      </c>
      <c r="D6" s="233" t="s">
        <v>509</v>
      </c>
      <c r="E6" s="234" t="s">
        <v>510</v>
      </c>
      <c r="F6" s="235" t="s">
        <v>511</v>
      </c>
      <c r="G6" s="234" t="s">
        <v>512</v>
      </c>
      <c r="H6" s="236" t="s">
        <v>513</v>
      </c>
      <c r="I6" s="16" t="s">
        <v>295</v>
      </c>
      <c r="J6" s="237" t="s">
        <v>89</v>
      </c>
      <c r="K6" s="238" t="s">
        <v>88</v>
      </c>
      <c r="L6" s="16" t="s">
        <v>90</v>
      </c>
      <c r="M6" s="26" t="s">
        <v>514</v>
      </c>
      <c r="N6" s="26" t="s">
        <v>51</v>
      </c>
      <c r="O6" s="56" t="s">
        <v>91</v>
      </c>
    </row>
    <row r="7" spans="1:15" ht="17.25" thickBot="1">
      <c r="A7" s="43">
        <v>1</v>
      </c>
      <c r="B7" s="43" t="s">
        <v>77</v>
      </c>
      <c r="C7" s="44" t="s">
        <v>78</v>
      </c>
      <c r="D7" s="45">
        <v>162000000</v>
      </c>
      <c r="E7" s="43">
        <v>82.523799999999994</v>
      </c>
      <c r="F7" s="239">
        <v>3.7</v>
      </c>
      <c r="G7" s="46">
        <v>44270.419571759259</v>
      </c>
      <c r="H7" s="240"/>
      <c r="I7" s="241">
        <f>D7/$I$5</f>
        <v>0.81672573643957991</v>
      </c>
      <c r="J7" s="242">
        <f>ABS(88/100-D7/J5)*100</f>
        <v>5.4761999999999977</v>
      </c>
      <c r="K7" s="242">
        <f>$L$5*100-IF($L$5=0.3,1,IF($L$5=0.5,2,IF($L$5=0.7,4,20)))*J7</f>
        <v>39.047600000000003</v>
      </c>
      <c r="L7" s="243">
        <v>94</v>
      </c>
      <c r="M7" s="17">
        <f>L7*($L$5)</f>
        <v>47</v>
      </c>
      <c r="N7" s="17">
        <v>0</v>
      </c>
      <c r="O7" s="53">
        <f>K7+M7-N7</f>
        <v>86.047600000000003</v>
      </c>
    </row>
    <row r="8" spans="1:15" ht="17.25" thickBot="1">
      <c r="A8" s="43">
        <v>2</v>
      </c>
      <c r="B8" s="43" t="s">
        <v>79</v>
      </c>
      <c r="C8" s="44" t="s">
        <v>62</v>
      </c>
      <c r="D8" s="45">
        <v>162496000</v>
      </c>
      <c r="E8" s="43">
        <v>82.776399999999995</v>
      </c>
      <c r="F8" s="239">
        <v>2.9</v>
      </c>
      <c r="G8" s="46">
        <v>44265.045740740738</v>
      </c>
      <c r="H8" s="240"/>
      <c r="I8" s="241">
        <f t="shared" ref="I8:I9" si="0">D8/$I$5</f>
        <v>0.81922632881781465</v>
      </c>
      <c r="J8" s="242">
        <f>ABS(88/100-D8/$J$5)*100</f>
        <v>5.2235345382716014</v>
      </c>
      <c r="K8" s="242">
        <f>$L$5*100-IF($L$5=0.3,1,IF($L$5=0.5,2,IF($L$5=0.7,4,20)))*J8</f>
        <v>39.552930923456799</v>
      </c>
      <c r="L8" s="243">
        <v>94.8</v>
      </c>
      <c r="M8" s="17">
        <f t="shared" ref="M8:M9" si="1">L8*($L$5)</f>
        <v>47.4</v>
      </c>
      <c r="N8" s="17">
        <v>0</v>
      </c>
      <c r="O8" s="53">
        <f t="shared" ref="O8:O9" si="2">K8+M8-N8</f>
        <v>86.95293092345679</v>
      </c>
    </row>
    <row r="9" spans="1:15" ht="17.25" thickBot="1">
      <c r="A9" s="43">
        <v>3</v>
      </c>
      <c r="B9" s="43" t="s">
        <v>515</v>
      </c>
      <c r="C9" s="44" t="s">
        <v>516</v>
      </c>
      <c r="D9" s="45">
        <v>167550000</v>
      </c>
      <c r="E9" s="43">
        <v>85.350999999999999</v>
      </c>
      <c r="F9" s="239">
        <v>4.7</v>
      </c>
      <c r="G9" s="46">
        <v>44265.734942129631</v>
      </c>
      <c r="H9" s="17"/>
      <c r="I9" s="241">
        <f t="shared" si="0"/>
        <v>0.84470615518797298</v>
      </c>
      <c r="J9" s="242">
        <f>ABS(88/100-D9/$J$5)*100</f>
        <v>2.6489957407407339</v>
      </c>
      <c r="K9" s="242">
        <f>$L$5*100-IF($L$5=0.3,1,IF($L$5=0.5,2,IF($L$5=0.7,4,20)))*J9</f>
        <v>44.702008518518532</v>
      </c>
      <c r="L9" s="243">
        <v>85</v>
      </c>
      <c r="M9" s="17">
        <f t="shared" si="1"/>
        <v>42.5</v>
      </c>
      <c r="N9" s="17">
        <v>0</v>
      </c>
      <c r="O9" s="53">
        <f t="shared" si="2"/>
        <v>87.202008518518539</v>
      </c>
    </row>
    <row r="10" spans="1:15" ht="17.25" thickBot="1">
      <c r="H10" s="17"/>
      <c r="I10" s="241">
        <f>D10/$K$2</f>
        <v>0</v>
      </c>
      <c r="J10" s="17"/>
      <c r="K10" s="17"/>
      <c r="L10" s="17"/>
      <c r="M10" s="17"/>
      <c r="N10" s="17"/>
    </row>
    <row r="11" spans="1:15" ht="33.75" thickBot="1">
      <c r="A11" s="99" t="s">
        <v>517</v>
      </c>
      <c r="B11" s="966" t="s">
        <v>518</v>
      </c>
      <c r="C11" s="967"/>
      <c r="D11" s="968"/>
      <c r="E11" s="222" t="s">
        <v>519</v>
      </c>
      <c r="F11" s="244" t="s">
        <v>520</v>
      </c>
    </row>
    <row r="12" spans="1:15" ht="17.25" thickBot="1">
      <c r="A12" s="43">
        <v>1</v>
      </c>
      <c r="B12" s="43" t="s">
        <v>223</v>
      </c>
      <c r="C12" s="44" t="s">
        <v>224</v>
      </c>
      <c r="D12" s="45">
        <v>458700000</v>
      </c>
      <c r="E12" s="43">
        <v>80.938500000000005</v>
      </c>
      <c r="F12" s="239" t="s">
        <v>521</v>
      </c>
      <c r="G12" s="46">
        <v>45013.70140046296</v>
      </c>
      <c r="H12" s="43"/>
    </row>
    <row r="13" spans="1:15" ht="17.25" thickBot="1">
      <c r="A13" s="43">
        <v>2</v>
      </c>
      <c r="B13" s="43" t="s">
        <v>225</v>
      </c>
      <c r="C13" s="44" t="s">
        <v>226</v>
      </c>
      <c r="D13" s="45">
        <v>461133000</v>
      </c>
      <c r="E13" s="43">
        <v>81.367800000000003</v>
      </c>
      <c r="F13" s="239" t="s">
        <v>522</v>
      </c>
      <c r="G13" s="46">
        <v>45014.39162037037</v>
      </c>
      <c r="H13" s="43"/>
    </row>
    <row r="14" spans="1:15" ht="17.25" thickBot="1">
      <c r="A14" s="43">
        <v>3</v>
      </c>
      <c r="B14" s="43" t="s">
        <v>227</v>
      </c>
      <c r="C14" s="44" t="s">
        <v>149</v>
      </c>
      <c r="D14" s="45">
        <v>461700000</v>
      </c>
      <c r="E14" s="43">
        <v>81.4679</v>
      </c>
      <c r="F14" s="239" t="s">
        <v>523</v>
      </c>
      <c r="G14" s="46">
        <v>45014.397789351853</v>
      </c>
      <c r="H14" s="43"/>
    </row>
    <row r="15" spans="1:15" ht="17.25" thickBot="1">
      <c r="A15" s="43">
        <v>4</v>
      </c>
      <c r="B15" s="43" t="s">
        <v>228</v>
      </c>
      <c r="C15" s="44" t="s">
        <v>150</v>
      </c>
      <c r="D15" s="45">
        <v>466914042</v>
      </c>
      <c r="E15" s="43">
        <v>82.387900000000002</v>
      </c>
      <c r="F15" s="239" t="s">
        <v>524</v>
      </c>
      <c r="G15" s="46">
        <v>45015.419733796298</v>
      </c>
      <c r="H15" s="43"/>
    </row>
    <row r="16" spans="1:15" ht="17.25" thickBot="1">
      <c r="A16" s="245">
        <v>5</v>
      </c>
      <c r="B16" s="245" t="s">
        <v>79</v>
      </c>
      <c r="C16" s="246" t="s">
        <v>62</v>
      </c>
      <c r="D16" s="247">
        <v>474800000</v>
      </c>
      <c r="E16" s="245">
        <v>83.779399999999995</v>
      </c>
      <c r="F16" s="248" t="s">
        <v>525</v>
      </c>
      <c r="G16" s="249">
        <v>45015.727326388886</v>
      </c>
      <c r="H16" s="245"/>
    </row>
    <row r="17" spans="1:12" ht="29.25" thickBot="1">
      <c r="A17" s="43">
        <v>6</v>
      </c>
      <c r="B17" s="43" t="s">
        <v>229</v>
      </c>
      <c r="C17" s="44" t="s">
        <v>222</v>
      </c>
      <c r="D17" s="45">
        <v>630000000</v>
      </c>
      <c r="E17" s="43">
        <v>111.1648</v>
      </c>
      <c r="F17" s="239" t="s">
        <v>526</v>
      </c>
      <c r="G17" s="46">
        <v>45015.428449074076</v>
      </c>
      <c r="H17" s="43" t="s">
        <v>230</v>
      </c>
    </row>
    <row r="20" spans="1:12" ht="17.25" thickBot="1">
      <c r="A20" s="250" t="s">
        <v>527</v>
      </c>
      <c r="B20" s="251" t="s">
        <v>528</v>
      </c>
      <c r="E20" s="252" t="s">
        <v>529</v>
      </c>
      <c r="F20" s="54" t="s">
        <v>530</v>
      </c>
    </row>
    <row r="21" spans="1:12" ht="17.25" thickBot="1">
      <c r="A21" s="245">
        <v>1</v>
      </c>
      <c r="B21" s="245" t="s">
        <v>79</v>
      </c>
      <c r="C21" s="246" t="s">
        <v>62</v>
      </c>
      <c r="D21" s="247">
        <v>60800000</v>
      </c>
      <c r="E21" s="245">
        <v>81.493600000000001</v>
      </c>
      <c r="F21" s="253">
        <v>45271</v>
      </c>
      <c r="G21" s="249">
        <v>45042.759074074071</v>
      </c>
      <c r="H21" s="245" t="s">
        <v>230</v>
      </c>
    </row>
    <row r="22" spans="1:12" ht="17.25" thickBot="1">
      <c r="A22" s="43">
        <v>2</v>
      </c>
      <c r="B22" s="43" t="s">
        <v>227</v>
      </c>
      <c r="C22" s="44" t="s">
        <v>149</v>
      </c>
      <c r="D22" s="45">
        <v>63400000</v>
      </c>
      <c r="E22" s="43">
        <v>84.9786</v>
      </c>
      <c r="F22" s="101">
        <v>45151</v>
      </c>
      <c r="G22" s="46">
        <v>45042.624050925922</v>
      </c>
      <c r="H22" s="43"/>
    </row>
    <row r="23" spans="1:12" ht="17.25" thickBot="1">
      <c r="A23" s="43">
        <v>3</v>
      </c>
      <c r="B23" s="43" t="s">
        <v>225</v>
      </c>
      <c r="C23" s="44" t="s">
        <v>226</v>
      </c>
      <c r="D23" s="45">
        <v>63797000</v>
      </c>
      <c r="E23" s="43">
        <v>85.5107</v>
      </c>
      <c r="F23" s="101">
        <v>45022</v>
      </c>
      <c r="G23" s="46">
        <v>45041.351921296293</v>
      </c>
      <c r="H23" s="43"/>
    </row>
    <row r="24" spans="1:12" ht="17.25" thickBot="1">
      <c r="A24" s="43">
        <v>4</v>
      </c>
      <c r="B24" s="43" t="s">
        <v>223</v>
      </c>
      <c r="C24" s="44" t="s">
        <v>224</v>
      </c>
      <c r="D24" s="45">
        <v>90000000</v>
      </c>
      <c r="E24" s="43">
        <v>120.63209999999999</v>
      </c>
      <c r="F24" s="101">
        <v>45180</v>
      </c>
      <c r="G24" s="46">
        <v>45041.621053240742</v>
      </c>
      <c r="H24" s="43" t="s">
        <v>230</v>
      </c>
    </row>
    <row r="25" spans="1:12" ht="17.25" thickBot="1">
      <c r="A25" s="43">
        <v>5</v>
      </c>
      <c r="B25" s="43" t="s">
        <v>228</v>
      </c>
      <c r="C25" s="44" t="s">
        <v>150</v>
      </c>
      <c r="D25" s="45">
        <v>100000000</v>
      </c>
      <c r="E25" s="43">
        <v>134.03559999999999</v>
      </c>
      <c r="F25" s="43" t="s">
        <v>236</v>
      </c>
      <c r="G25" s="46">
        <v>45043.393113425926</v>
      </c>
      <c r="H25" s="43" t="s">
        <v>230</v>
      </c>
    </row>
    <row r="26" spans="1:12" ht="84" customHeight="1">
      <c r="A26" s="959" t="s">
        <v>277</v>
      </c>
      <c r="B26" s="959"/>
      <c r="C26" s="959"/>
      <c r="D26" s="959"/>
      <c r="E26" s="959"/>
      <c r="F26" s="959"/>
      <c r="G26" s="959"/>
      <c r="H26" s="959"/>
    </row>
    <row r="27" spans="1:12" ht="36" customHeight="1">
      <c r="A27" s="120"/>
      <c r="B27" s="120"/>
      <c r="C27" s="120"/>
      <c r="D27" s="120"/>
      <c r="E27" s="120"/>
      <c r="F27" s="120"/>
      <c r="G27" s="120"/>
      <c r="H27" s="120"/>
    </row>
    <row r="28" spans="1:12" ht="17.25" thickBot="1">
      <c r="A28" s="117" t="s">
        <v>237</v>
      </c>
      <c r="B28" s="118" t="s">
        <v>238</v>
      </c>
      <c r="C28" s="119"/>
      <c r="D28" s="119"/>
      <c r="E28" t="s">
        <v>278</v>
      </c>
    </row>
    <row r="29" spans="1:12">
      <c r="A29" s="106" t="s">
        <v>269</v>
      </c>
      <c r="B29" s="107"/>
      <c r="C29" s="107"/>
      <c r="D29" s="108"/>
    </row>
    <row r="30" spans="1:12" ht="17.25" thickBot="1">
      <c r="A30" s="109"/>
      <c r="D30" s="110"/>
    </row>
    <row r="31" spans="1:12" ht="21" customHeight="1" thickBot="1">
      <c r="A31" s="111" t="s">
        <v>270</v>
      </c>
      <c r="B31" s="102" t="s">
        <v>271</v>
      </c>
      <c r="C31" s="99" t="s">
        <v>272</v>
      </c>
      <c r="D31" s="112" t="s">
        <v>273</v>
      </c>
      <c r="I31" s="136" t="s">
        <v>296</v>
      </c>
      <c r="J31" s="55" t="s">
        <v>301</v>
      </c>
      <c r="K31" s="136" t="s">
        <v>297</v>
      </c>
      <c r="L31" s="136" t="s">
        <v>298</v>
      </c>
    </row>
    <row r="32" spans="1:12" ht="17.25" thickBot="1">
      <c r="A32" s="113" t="s">
        <v>274</v>
      </c>
      <c r="B32" s="114">
        <v>0.847665</v>
      </c>
      <c r="C32" s="115" t="s">
        <v>275</v>
      </c>
      <c r="D32" s="116" t="s">
        <v>276</v>
      </c>
      <c r="I32" s="140">
        <v>31544911</v>
      </c>
      <c r="J32" s="138" t="str">
        <f>IF(I32&gt;=1000000000,"유형1",IF(I32&gt;=100000000,"유형2",IF(I32&gt;=20000000,"유형3","유형4")))</f>
        <v>유형3</v>
      </c>
      <c r="K32" s="231">
        <f>D35/E35*100</f>
        <v>31669049.385620445</v>
      </c>
      <c r="L32" s="137">
        <f>K32/I32</f>
        <v>1.0039352904061274</v>
      </c>
    </row>
    <row r="33" spans="1:19" ht="17.25" thickBot="1">
      <c r="A33" s="103"/>
      <c r="B33" s="104"/>
      <c r="C33" s="103"/>
      <c r="D33" s="105"/>
      <c r="I33" s="146" t="s">
        <v>295</v>
      </c>
      <c r="J33" s="141" t="s">
        <v>296</v>
      </c>
      <c r="K33" s="55" t="s">
        <v>297</v>
      </c>
      <c r="L33" s="142" t="s">
        <v>299</v>
      </c>
      <c r="M33" s="142" t="s">
        <v>89</v>
      </c>
      <c r="N33" s="143" t="s">
        <v>302</v>
      </c>
      <c r="O33" s="143" t="s">
        <v>88</v>
      </c>
      <c r="P33" s="144" t="s">
        <v>90</v>
      </c>
      <c r="Q33" s="143" t="s">
        <v>300</v>
      </c>
      <c r="R33" s="145" t="s">
        <v>51</v>
      </c>
      <c r="S33" s="56" t="s">
        <v>91</v>
      </c>
    </row>
    <row r="34" spans="1:19" ht="17.25" thickBot="1">
      <c r="A34" s="43">
        <v>1</v>
      </c>
      <c r="B34" s="43" t="s">
        <v>239</v>
      </c>
      <c r="C34" s="44" t="s">
        <v>94</v>
      </c>
      <c r="D34" s="45">
        <v>16500000</v>
      </c>
      <c r="E34" s="43">
        <v>52.101399999999998</v>
      </c>
      <c r="F34" s="101">
        <v>44986</v>
      </c>
      <c r="G34" s="46">
        <v>45057.363518518519</v>
      </c>
      <c r="H34" s="147" t="s">
        <v>230</v>
      </c>
      <c r="I34" s="148">
        <f t="shared" ref="I34:I62" si="3">D34/J34</f>
        <v>0.52306376771834928</v>
      </c>
      <c r="J34" s="149">
        <f>$I$32</f>
        <v>31544911</v>
      </c>
      <c r="K34" s="150">
        <f>$K$32</f>
        <v>31669049.385620445</v>
      </c>
      <c r="L34" s="139">
        <f t="shared" ref="L34:L62" si="4">IF(J34&gt;=1000000000,0.3,IF(J34&gt;=100000000,0.5,IF(J34&gt;=20000000,0.7,0.8)))</f>
        <v>0.7</v>
      </c>
      <c r="M34" s="151">
        <f>ABS(88/100-D34/K34)*100*IF(L34=0.3,1,IF(L34=0.5,2,IF(L34=0.7,4,20)))</f>
        <v>143.59462857142859</v>
      </c>
      <c r="N34" s="61">
        <f>MAX(2,IF(AND(L34=0.5,D34&lt;K34,D34/K34&gt;0.955),35,IF(AND(L34=0.7,D34&lt;K34,D34/K34&gt;0.9175),55,IF(AND(L34=0.8,D34&lt;K34,D34/K34&gt;0.8875),65,0))))</f>
        <v>2</v>
      </c>
      <c r="O34" s="151">
        <f>MAX(IF(L34=0.3,30,IF(L34=0.5,50,IF(L34=0.7,70,80)))-M34,N34)</f>
        <v>2</v>
      </c>
      <c r="P34" s="154">
        <v>96.4</v>
      </c>
      <c r="Q34" s="16">
        <f>P34*(1-L34)</f>
        <v>28.920000000000005</v>
      </c>
      <c r="R34" s="152">
        <v>0</v>
      </c>
      <c r="S34" s="153">
        <f>O34+Q34-R34</f>
        <v>30.920000000000005</v>
      </c>
    </row>
    <row r="35" spans="1:19" ht="17.25" thickBot="1">
      <c r="A35" s="43">
        <v>2</v>
      </c>
      <c r="B35" s="43" t="s">
        <v>240</v>
      </c>
      <c r="C35" s="44" t="s">
        <v>92</v>
      </c>
      <c r="D35" s="45">
        <v>17500000</v>
      </c>
      <c r="E35" s="43">
        <v>55.259</v>
      </c>
      <c r="F35" s="101">
        <v>45145</v>
      </c>
      <c r="G35" s="46">
        <v>45062.385601851849</v>
      </c>
      <c r="H35" s="147" t="s">
        <v>230</v>
      </c>
      <c r="I35" s="148">
        <f t="shared" si="3"/>
        <v>0.55476460212552192</v>
      </c>
      <c r="J35" s="149">
        <f t="shared" ref="J35:J62" si="5">$I$32</f>
        <v>31544911</v>
      </c>
      <c r="K35" s="150">
        <f t="shared" ref="K35:K62" si="6">$K$32</f>
        <v>31669049.385620445</v>
      </c>
      <c r="L35" s="139">
        <f t="shared" si="4"/>
        <v>0.7</v>
      </c>
      <c r="M35" s="151">
        <f t="shared" ref="M35:M62" si="7">ABS(88/100-D35/K35)*100*IF(L35=0.3,1,IF(L35=0.5,2,IF(L35=0.7,4,20)))</f>
        <v>130.96400000000003</v>
      </c>
      <c r="N35" s="61">
        <f t="shared" ref="N35:N62" si="8">MAX(2,IF(AND(L35=0.5,D35&lt;K35,D35/K35&gt;0.955),35,IF(AND(L35=0.7,D35&lt;K35,D35/K35&gt;0.9175),55,IF(AND(L35=0.8,D35&lt;K35,D35/K35&gt;0.8875),65,0))))</f>
        <v>2</v>
      </c>
      <c r="O35" s="151">
        <f t="shared" ref="O35:O62" si="9">MAX(IF(L35=0.3,30,IF(L35=0.5,50,IF(L35=0.7,70,80)))-M35,N35)</f>
        <v>2</v>
      </c>
      <c r="P35" s="154">
        <v>96.4</v>
      </c>
      <c r="Q35" s="16">
        <f t="shared" ref="Q35:Q62" si="10">P35*(1-L35)</f>
        <v>28.920000000000005</v>
      </c>
      <c r="R35" s="152">
        <v>0</v>
      </c>
      <c r="S35" s="153">
        <f t="shared" ref="S35:S62" si="11">O35+Q35-R35</f>
        <v>30.920000000000005</v>
      </c>
    </row>
    <row r="36" spans="1:19" ht="17.25" thickBot="1">
      <c r="A36" s="43">
        <v>3</v>
      </c>
      <c r="B36" s="43" t="s">
        <v>241</v>
      </c>
      <c r="C36" s="44" t="s">
        <v>233</v>
      </c>
      <c r="D36" s="45">
        <v>26123000</v>
      </c>
      <c r="E36" s="43">
        <v>82.4876</v>
      </c>
      <c r="F36" s="101">
        <v>45121</v>
      </c>
      <c r="G36" s="46">
        <v>45058.538124999999</v>
      </c>
      <c r="H36" s="147" t="s">
        <v>230</v>
      </c>
      <c r="I36" s="148">
        <f t="shared" si="3"/>
        <v>0.82812089721857196</v>
      </c>
      <c r="J36" s="149">
        <f t="shared" si="5"/>
        <v>31544911</v>
      </c>
      <c r="K36" s="150">
        <f t="shared" si="6"/>
        <v>31669049.385620445</v>
      </c>
      <c r="L36" s="139">
        <f t="shared" si="4"/>
        <v>0.7</v>
      </c>
      <c r="M36" s="151">
        <f t="shared" si="7"/>
        <v>22.050089828571462</v>
      </c>
      <c r="N36" s="61">
        <f t="shared" si="8"/>
        <v>2</v>
      </c>
      <c r="O36" s="151">
        <f t="shared" si="9"/>
        <v>47.949910171428542</v>
      </c>
      <c r="P36" s="154">
        <v>96.4</v>
      </c>
      <c r="Q36" s="16">
        <f t="shared" si="10"/>
        <v>28.920000000000005</v>
      </c>
      <c r="R36" s="152">
        <v>0</v>
      </c>
      <c r="S36" s="153">
        <f t="shared" si="11"/>
        <v>76.869910171428543</v>
      </c>
    </row>
    <row r="37" spans="1:19" ht="17.25" thickBot="1">
      <c r="A37" s="43">
        <v>4</v>
      </c>
      <c r="B37" s="43" t="s">
        <v>242</v>
      </c>
      <c r="C37" s="44" t="s">
        <v>152</v>
      </c>
      <c r="D37" s="45">
        <v>26444000</v>
      </c>
      <c r="E37" s="43">
        <v>83.501199999999997</v>
      </c>
      <c r="F37" s="101">
        <v>45202</v>
      </c>
      <c r="G37" s="46">
        <v>45062.53769675926</v>
      </c>
      <c r="H37" s="147" t="s">
        <v>230</v>
      </c>
      <c r="I37" s="148">
        <f t="shared" si="3"/>
        <v>0.83829686506327439</v>
      </c>
      <c r="J37" s="149">
        <f t="shared" si="5"/>
        <v>31544911</v>
      </c>
      <c r="K37" s="150">
        <f t="shared" si="6"/>
        <v>31669049.385620445</v>
      </c>
      <c r="L37" s="139">
        <f t="shared" si="4"/>
        <v>0.7</v>
      </c>
      <c r="M37" s="151">
        <f t="shared" si="7"/>
        <v>17.995658057142894</v>
      </c>
      <c r="N37" s="61">
        <f t="shared" si="8"/>
        <v>2</v>
      </c>
      <c r="O37" s="151">
        <f t="shared" si="9"/>
        <v>52.00434194285711</v>
      </c>
      <c r="P37" s="154">
        <v>96.4</v>
      </c>
      <c r="Q37" s="16">
        <f t="shared" si="10"/>
        <v>28.920000000000005</v>
      </c>
      <c r="R37" s="152">
        <v>0</v>
      </c>
      <c r="S37" s="153">
        <f t="shared" si="11"/>
        <v>80.924341942857112</v>
      </c>
    </row>
    <row r="38" spans="1:19" ht="17.25" thickBot="1">
      <c r="A38" s="254">
        <v>5</v>
      </c>
      <c r="B38" s="254" t="s">
        <v>243</v>
      </c>
      <c r="C38" s="255" t="s">
        <v>244</v>
      </c>
      <c r="D38" s="256">
        <v>26844719</v>
      </c>
      <c r="E38" s="254">
        <v>84.766499999999994</v>
      </c>
      <c r="F38" s="257">
        <v>45244</v>
      </c>
      <c r="G38" s="258">
        <v>45056.435833333337</v>
      </c>
      <c r="H38" s="259"/>
      <c r="I38" s="260">
        <f t="shared" si="3"/>
        <v>0.85099999172608221</v>
      </c>
      <c r="J38" s="261">
        <f t="shared" si="5"/>
        <v>31544911</v>
      </c>
      <c r="K38" s="262">
        <f t="shared" si="6"/>
        <v>31669049.385620445</v>
      </c>
      <c r="L38" s="263">
        <f t="shared" si="4"/>
        <v>0.7</v>
      </c>
      <c r="M38" s="264">
        <f t="shared" si="7"/>
        <v>12.934325206628605</v>
      </c>
      <c r="N38" s="61">
        <f t="shared" si="8"/>
        <v>2</v>
      </c>
      <c r="O38" s="151">
        <f t="shared" si="9"/>
        <v>57.065674793371393</v>
      </c>
      <c r="P38" s="154">
        <v>96.4</v>
      </c>
      <c r="Q38" s="16">
        <f t="shared" si="10"/>
        <v>28.920000000000005</v>
      </c>
      <c r="R38" s="152">
        <v>0</v>
      </c>
      <c r="S38" s="153">
        <f t="shared" si="11"/>
        <v>85.985674793371402</v>
      </c>
    </row>
    <row r="39" spans="1:19" ht="17.25" thickBot="1">
      <c r="A39" s="43">
        <v>6</v>
      </c>
      <c r="B39" s="43" t="s">
        <v>245</v>
      </c>
      <c r="C39" s="44" t="s">
        <v>246</v>
      </c>
      <c r="D39" s="45">
        <v>26955200</v>
      </c>
      <c r="E39" s="43">
        <v>85.115399999999994</v>
      </c>
      <c r="F39" s="101">
        <v>44941</v>
      </c>
      <c r="G39" s="46">
        <v>45056.689270833333</v>
      </c>
      <c r="H39" s="147"/>
      <c r="I39" s="148">
        <f t="shared" si="3"/>
        <v>0.85450233161222111</v>
      </c>
      <c r="J39" s="149">
        <f t="shared" si="5"/>
        <v>31544911</v>
      </c>
      <c r="K39" s="150">
        <f t="shared" si="6"/>
        <v>31669049.385620445</v>
      </c>
      <c r="L39" s="139">
        <f t="shared" si="4"/>
        <v>0.7</v>
      </c>
      <c r="M39" s="151">
        <f t="shared" si="7"/>
        <v>11.538880731428591</v>
      </c>
      <c r="N39" s="61">
        <f t="shared" si="8"/>
        <v>2</v>
      </c>
      <c r="O39" s="151">
        <f t="shared" si="9"/>
        <v>58.461119268571409</v>
      </c>
      <c r="P39" s="154">
        <v>96.4</v>
      </c>
      <c r="Q39" s="16">
        <f t="shared" si="10"/>
        <v>28.920000000000005</v>
      </c>
      <c r="R39" s="152">
        <v>0</v>
      </c>
      <c r="S39" s="153">
        <f t="shared" si="11"/>
        <v>87.38111926857141</v>
      </c>
    </row>
    <row r="40" spans="1:19" ht="17.25" thickBot="1">
      <c r="A40" s="43">
        <v>7</v>
      </c>
      <c r="B40" s="43" t="s">
        <v>247</v>
      </c>
      <c r="C40" s="44" t="s">
        <v>232</v>
      </c>
      <c r="D40" s="45">
        <v>27108119</v>
      </c>
      <c r="E40" s="43">
        <v>85.598200000000006</v>
      </c>
      <c r="F40" s="101">
        <v>44998</v>
      </c>
      <c r="G40" s="46">
        <v>45058.431921296295</v>
      </c>
      <c r="H40" s="147"/>
      <c r="I40" s="148">
        <f t="shared" si="3"/>
        <v>0.85934999150893154</v>
      </c>
      <c r="J40" s="149">
        <f t="shared" si="5"/>
        <v>31544911</v>
      </c>
      <c r="K40" s="150">
        <f t="shared" si="6"/>
        <v>31669049.385620445</v>
      </c>
      <c r="L40" s="139">
        <f t="shared" si="4"/>
        <v>0.7</v>
      </c>
      <c r="M40" s="151">
        <f t="shared" si="7"/>
        <v>9.6074176409143064</v>
      </c>
      <c r="N40" s="61">
        <f t="shared" si="8"/>
        <v>2</v>
      </c>
      <c r="O40" s="151">
        <f t="shared" si="9"/>
        <v>60.392582359085694</v>
      </c>
      <c r="P40" s="154">
        <v>96.4</v>
      </c>
      <c r="Q40" s="16">
        <f t="shared" si="10"/>
        <v>28.920000000000005</v>
      </c>
      <c r="R40" s="152">
        <v>0</v>
      </c>
      <c r="S40" s="153">
        <f t="shared" si="11"/>
        <v>89.312582359085695</v>
      </c>
    </row>
    <row r="41" spans="1:19" ht="17.25" thickBot="1">
      <c r="A41" s="43">
        <v>8</v>
      </c>
      <c r="B41" s="43" t="s">
        <v>248</v>
      </c>
      <c r="C41" s="44" t="s">
        <v>95</v>
      </c>
      <c r="D41" s="45">
        <v>27331000</v>
      </c>
      <c r="E41" s="43">
        <v>86.302000000000007</v>
      </c>
      <c r="F41" s="101">
        <v>45274</v>
      </c>
      <c r="G41" s="46">
        <v>45062.441655092596</v>
      </c>
      <c r="H41" s="147"/>
      <c r="I41" s="148">
        <f t="shared" si="3"/>
        <v>0.8664155051824366</v>
      </c>
      <c r="J41" s="149">
        <f t="shared" si="5"/>
        <v>31544911</v>
      </c>
      <c r="K41" s="150">
        <f t="shared" si="6"/>
        <v>31669049.385620445</v>
      </c>
      <c r="L41" s="139">
        <f t="shared" si="4"/>
        <v>0.7</v>
      </c>
      <c r="M41" s="151">
        <f t="shared" si="7"/>
        <v>6.792290514285737</v>
      </c>
      <c r="N41" s="61">
        <f t="shared" si="8"/>
        <v>2</v>
      </c>
      <c r="O41" s="151">
        <f t="shared" si="9"/>
        <v>63.207709485714261</v>
      </c>
      <c r="P41" s="154">
        <v>96.4</v>
      </c>
      <c r="Q41" s="16">
        <f t="shared" si="10"/>
        <v>28.920000000000005</v>
      </c>
      <c r="R41" s="152">
        <v>0</v>
      </c>
      <c r="S41" s="153">
        <f t="shared" si="11"/>
        <v>92.127709485714263</v>
      </c>
    </row>
    <row r="42" spans="1:19" ht="17.25" thickBot="1">
      <c r="A42" s="43">
        <v>9</v>
      </c>
      <c r="B42" s="43" t="s">
        <v>249</v>
      </c>
      <c r="C42" s="44" t="s">
        <v>219</v>
      </c>
      <c r="D42" s="45">
        <v>27387000</v>
      </c>
      <c r="E42" s="43">
        <v>86.478800000000007</v>
      </c>
      <c r="F42" s="101">
        <v>45179</v>
      </c>
      <c r="G42" s="46">
        <v>45062.394143518519</v>
      </c>
      <c r="H42" s="147"/>
      <c r="I42" s="148">
        <f t="shared" si="3"/>
        <v>0.86819075190923822</v>
      </c>
      <c r="J42" s="149">
        <f t="shared" si="5"/>
        <v>31544911</v>
      </c>
      <c r="K42" s="150">
        <f t="shared" si="6"/>
        <v>31669049.385620445</v>
      </c>
      <c r="L42" s="139">
        <f t="shared" si="4"/>
        <v>0.7</v>
      </c>
      <c r="M42" s="151">
        <f t="shared" si="7"/>
        <v>6.0849753142857566</v>
      </c>
      <c r="N42" s="61">
        <f t="shared" si="8"/>
        <v>2</v>
      </c>
      <c r="O42" s="151">
        <f t="shared" si="9"/>
        <v>63.915024685714243</v>
      </c>
      <c r="P42" s="154">
        <v>96.4</v>
      </c>
      <c r="Q42" s="16">
        <f t="shared" si="10"/>
        <v>28.920000000000005</v>
      </c>
      <c r="R42" s="152">
        <v>0</v>
      </c>
      <c r="S42" s="153">
        <f t="shared" si="11"/>
        <v>92.835024685714245</v>
      </c>
    </row>
    <row r="43" spans="1:19" ht="17.25" thickBot="1">
      <c r="A43" s="43">
        <v>10</v>
      </c>
      <c r="B43" s="43" t="s">
        <v>250</v>
      </c>
      <c r="C43" s="44" t="s">
        <v>221</v>
      </c>
      <c r="D43" s="45">
        <v>27683500</v>
      </c>
      <c r="E43" s="43">
        <v>87.415099999999995</v>
      </c>
      <c r="F43" s="101">
        <v>45204</v>
      </c>
      <c r="G43" s="46">
        <v>45062.455046296294</v>
      </c>
      <c r="H43" s="147"/>
      <c r="I43" s="148">
        <f t="shared" si="3"/>
        <v>0.87759004931096496</v>
      </c>
      <c r="J43" s="149">
        <f t="shared" si="5"/>
        <v>31544911</v>
      </c>
      <c r="K43" s="150">
        <f t="shared" si="6"/>
        <v>31669049.385620445</v>
      </c>
      <c r="L43" s="139">
        <f t="shared" si="4"/>
        <v>0.7</v>
      </c>
      <c r="M43" s="151">
        <f t="shared" si="7"/>
        <v>2.339993942857177</v>
      </c>
      <c r="N43" s="61">
        <f t="shared" si="8"/>
        <v>2</v>
      </c>
      <c r="O43" s="151">
        <f t="shared" si="9"/>
        <v>67.660006057142823</v>
      </c>
      <c r="P43" s="154">
        <v>96.4</v>
      </c>
      <c r="Q43" s="16">
        <f t="shared" si="10"/>
        <v>28.920000000000005</v>
      </c>
      <c r="R43" s="152">
        <v>0</v>
      </c>
      <c r="S43" s="153">
        <f t="shared" si="11"/>
        <v>96.580006057142825</v>
      </c>
    </row>
    <row r="44" spans="1:19" ht="17.25" thickBot="1">
      <c r="A44" s="43">
        <v>11</v>
      </c>
      <c r="B44" s="43" t="s">
        <v>251</v>
      </c>
      <c r="C44" s="44" t="s">
        <v>234</v>
      </c>
      <c r="D44" s="45">
        <v>27759521</v>
      </c>
      <c r="E44" s="43">
        <v>87.655100000000004</v>
      </c>
      <c r="F44" s="101">
        <v>44989</v>
      </c>
      <c r="G44" s="46">
        <v>45057.594363425924</v>
      </c>
      <c r="H44" s="147"/>
      <c r="I44" s="148">
        <f t="shared" si="3"/>
        <v>0.87999997844343258</v>
      </c>
      <c r="J44" s="149">
        <f t="shared" si="5"/>
        <v>31544911</v>
      </c>
      <c r="K44" s="150">
        <f t="shared" si="6"/>
        <v>31669049.385620445</v>
      </c>
      <c r="L44" s="139">
        <f t="shared" si="4"/>
        <v>0.7</v>
      </c>
      <c r="M44" s="151">
        <f t="shared" si="7"/>
        <v>1.3798009282286028</v>
      </c>
      <c r="N44" s="61">
        <f t="shared" si="8"/>
        <v>2</v>
      </c>
      <c r="O44" s="151">
        <f t="shared" si="9"/>
        <v>68.620199071771395</v>
      </c>
      <c r="P44" s="154">
        <v>96.4</v>
      </c>
      <c r="Q44" s="16">
        <f t="shared" si="10"/>
        <v>28.920000000000005</v>
      </c>
      <c r="R44" s="152">
        <v>0</v>
      </c>
      <c r="S44" s="153">
        <f t="shared" si="11"/>
        <v>97.540199071771397</v>
      </c>
    </row>
    <row r="45" spans="1:19" ht="17.25" thickBot="1">
      <c r="A45" s="43">
        <v>12</v>
      </c>
      <c r="B45" s="43" t="s">
        <v>252</v>
      </c>
      <c r="C45" s="44" t="s">
        <v>253</v>
      </c>
      <c r="D45" s="45">
        <v>28075000</v>
      </c>
      <c r="E45" s="43">
        <v>88.651300000000006</v>
      </c>
      <c r="F45" s="101">
        <v>44939</v>
      </c>
      <c r="G45" s="46">
        <v>45057.394872685189</v>
      </c>
      <c r="H45" s="147"/>
      <c r="I45" s="148">
        <f t="shared" si="3"/>
        <v>0.89000092598137304</v>
      </c>
      <c r="J45" s="149">
        <f t="shared" si="5"/>
        <v>31544911</v>
      </c>
      <c r="K45" s="150">
        <f t="shared" si="6"/>
        <v>31669049.385620445</v>
      </c>
      <c r="L45" s="139">
        <f t="shared" si="4"/>
        <v>0.7</v>
      </c>
      <c r="M45" s="151">
        <f t="shared" si="7"/>
        <v>2.604897142857121</v>
      </c>
      <c r="N45" s="61">
        <f t="shared" si="8"/>
        <v>2</v>
      </c>
      <c r="O45" s="151">
        <f t="shared" si="9"/>
        <v>67.395102857142874</v>
      </c>
      <c r="P45" s="154">
        <v>96.4</v>
      </c>
      <c r="Q45" s="16">
        <f t="shared" si="10"/>
        <v>28.920000000000005</v>
      </c>
      <c r="R45" s="152">
        <v>0</v>
      </c>
      <c r="S45" s="153">
        <f t="shared" si="11"/>
        <v>96.315102857142875</v>
      </c>
    </row>
    <row r="46" spans="1:19" ht="17.25" thickBot="1">
      <c r="A46" s="43">
        <v>13</v>
      </c>
      <c r="B46" s="43" t="s">
        <v>254</v>
      </c>
      <c r="C46" s="44" t="s">
        <v>217</v>
      </c>
      <c r="D46" s="45">
        <v>28079000</v>
      </c>
      <c r="E46" s="43">
        <v>88.663899999999998</v>
      </c>
      <c r="F46" s="101">
        <v>45029</v>
      </c>
      <c r="G46" s="46">
        <v>45062.409745370373</v>
      </c>
      <c r="H46" s="147"/>
      <c r="I46" s="148">
        <f t="shared" si="3"/>
        <v>0.89012772931900175</v>
      </c>
      <c r="J46" s="149">
        <f t="shared" si="5"/>
        <v>31544911</v>
      </c>
      <c r="K46" s="150">
        <f t="shared" si="6"/>
        <v>31669049.385620445</v>
      </c>
      <c r="L46" s="139">
        <f t="shared" si="4"/>
        <v>0.7</v>
      </c>
      <c r="M46" s="151">
        <f t="shared" si="7"/>
        <v>2.655419657142799</v>
      </c>
      <c r="N46" s="61">
        <f t="shared" si="8"/>
        <v>2</v>
      </c>
      <c r="O46" s="151">
        <f t="shared" si="9"/>
        <v>67.344580342857199</v>
      </c>
      <c r="P46" s="154">
        <v>96.4</v>
      </c>
      <c r="Q46" s="16">
        <f t="shared" si="10"/>
        <v>28.920000000000005</v>
      </c>
      <c r="R46" s="152">
        <v>0</v>
      </c>
      <c r="S46" s="153">
        <f t="shared" si="11"/>
        <v>96.264580342857201</v>
      </c>
    </row>
    <row r="47" spans="1:19" ht="17.25" thickBot="1">
      <c r="A47" s="43">
        <v>14</v>
      </c>
      <c r="B47" s="43" t="s">
        <v>255</v>
      </c>
      <c r="C47" s="44" t="s">
        <v>256</v>
      </c>
      <c r="D47" s="45">
        <v>29900000</v>
      </c>
      <c r="E47" s="43">
        <v>94.414000000000001</v>
      </c>
      <c r="F47" s="101">
        <v>45082</v>
      </c>
      <c r="G47" s="46">
        <v>45057.672881944447</v>
      </c>
      <c r="H47" s="147"/>
      <c r="I47" s="148">
        <f t="shared" si="3"/>
        <v>0.94785494877446319</v>
      </c>
      <c r="J47" s="149">
        <f t="shared" si="5"/>
        <v>31544911</v>
      </c>
      <c r="K47" s="150">
        <f t="shared" si="6"/>
        <v>31669049.385620445</v>
      </c>
      <c r="L47" s="139">
        <f t="shared" si="4"/>
        <v>0.7</v>
      </c>
      <c r="M47" s="151">
        <f t="shared" si="7"/>
        <v>25.655794285714251</v>
      </c>
      <c r="N47" s="61">
        <f t="shared" si="8"/>
        <v>55</v>
      </c>
      <c r="O47" s="151">
        <f t="shared" si="9"/>
        <v>55</v>
      </c>
      <c r="P47" s="154">
        <v>96.4</v>
      </c>
      <c r="Q47" s="16">
        <f t="shared" si="10"/>
        <v>28.920000000000005</v>
      </c>
      <c r="R47" s="152">
        <v>0</v>
      </c>
      <c r="S47" s="153">
        <f t="shared" si="11"/>
        <v>83.92</v>
      </c>
    </row>
    <row r="48" spans="1:19" ht="17.25" thickBot="1">
      <c r="A48" s="43">
        <v>15</v>
      </c>
      <c r="B48" s="43" t="s">
        <v>257</v>
      </c>
      <c r="C48" s="44" t="s">
        <v>220</v>
      </c>
      <c r="D48" s="45">
        <v>31000000</v>
      </c>
      <c r="E48" s="43">
        <v>97.887500000000003</v>
      </c>
      <c r="F48" s="101">
        <v>45117</v>
      </c>
      <c r="G48" s="46">
        <v>45061.410833333335</v>
      </c>
      <c r="H48" s="147"/>
      <c r="I48" s="148">
        <f t="shared" si="3"/>
        <v>0.98272586662235317</v>
      </c>
      <c r="J48" s="149">
        <f t="shared" si="5"/>
        <v>31544911</v>
      </c>
      <c r="K48" s="150">
        <f t="shared" si="6"/>
        <v>31669049.385620445</v>
      </c>
      <c r="L48" s="139">
        <f t="shared" si="4"/>
        <v>0.7</v>
      </c>
      <c r="M48" s="151">
        <f t="shared" si="7"/>
        <v>39.549485714285694</v>
      </c>
      <c r="N48" s="61">
        <f t="shared" si="8"/>
        <v>55</v>
      </c>
      <c r="O48" s="151">
        <f t="shared" si="9"/>
        <v>55</v>
      </c>
      <c r="P48" s="154">
        <v>96.4</v>
      </c>
      <c r="Q48" s="16">
        <f t="shared" si="10"/>
        <v>28.920000000000005</v>
      </c>
      <c r="R48" s="152">
        <v>0</v>
      </c>
      <c r="S48" s="153">
        <f t="shared" si="11"/>
        <v>83.92</v>
      </c>
    </row>
    <row r="49" spans="1:19" ht="17.25" thickBot="1">
      <c r="A49" s="43">
        <v>16</v>
      </c>
      <c r="B49" s="43" t="s">
        <v>258</v>
      </c>
      <c r="C49" s="44" t="s">
        <v>259</v>
      </c>
      <c r="D49" s="45">
        <v>31418900</v>
      </c>
      <c r="E49" s="43">
        <v>99.2102</v>
      </c>
      <c r="F49" s="101">
        <v>44932</v>
      </c>
      <c r="G49" s="46">
        <v>45062.363900462966</v>
      </c>
      <c r="H49" s="147"/>
      <c r="I49" s="148">
        <f t="shared" si="3"/>
        <v>0.99600534615551772</v>
      </c>
      <c r="J49" s="149">
        <f t="shared" si="5"/>
        <v>31544911</v>
      </c>
      <c r="K49" s="150">
        <f t="shared" si="6"/>
        <v>31669049.385620445</v>
      </c>
      <c r="L49" s="139">
        <f t="shared" si="4"/>
        <v>0.7</v>
      </c>
      <c r="M49" s="151">
        <f t="shared" si="7"/>
        <v>44.840456022857111</v>
      </c>
      <c r="N49" s="61">
        <f t="shared" si="8"/>
        <v>55</v>
      </c>
      <c r="O49" s="151">
        <f t="shared" si="9"/>
        <v>55</v>
      </c>
      <c r="P49" s="154">
        <v>96.4</v>
      </c>
      <c r="Q49" s="16">
        <f t="shared" si="10"/>
        <v>28.920000000000005</v>
      </c>
      <c r="R49" s="152">
        <v>0</v>
      </c>
      <c r="S49" s="153">
        <f t="shared" si="11"/>
        <v>83.92</v>
      </c>
    </row>
    <row r="50" spans="1:19" ht="17.25" thickBot="1">
      <c r="A50" s="43">
        <v>17</v>
      </c>
      <c r="B50" s="43" t="s">
        <v>260</v>
      </c>
      <c r="C50" s="44" t="s">
        <v>261</v>
      </c>
      <c r="D50" s="45">
        <v>31504900</v>
      </c>
      <c r="E50" s="43">
        <v>99.481800000000007</v>
      </c>
      <c r="F50" s="101">
        <v>44963</v>
      </c>
      <c r="G50" s="46">
        <v>45055.663553240738</v>
      </c>
      <c r="H50" s="147"/>
      <c r="I50" s="148">
        <f t="shared" si="3"/>
        <v>0.99873161791453458</v>
      </c>
      <c r="J50" s="149">
        <f t="shared" si="5"/>
        <v>31544911</v>
      </c>
      <c r="K50" s="150">
        <f t="shared" si="6"/>
        <v>31669049.385620445</v>
      </c>
      <c r="L50" s="139">
        <f t="shared" si="4"/>
        <v>0.7</v>
      </c>
      <c r="M50" s="151">
        <f t="shared" si="7"/>
        <v>45.926690079999943</v>
      </c>
      <c r="N50" s="61">
        <f t="shared" si="8"/>
        <v>55</v>
      </c>
      <c r="O50" s="151">
        <f t="shared" si="9"/>
        <v>55</v>
      </c>
      <c r="P50" s="154">
        <v>96.4</v>
      </c>
      <c r="Q50" s="16">
        <f t="shared" si="10"/>
        <v>28.920000000000005</v>
      </c>
      <c r="R50" s="152">
        <v>0</v>
      </c>
      <c r="S50" s="153">
        <f t="shared" si="11"/>
        <v>83.92</v>
      </c>
    </row>
    <row r="51" spans="1:19" ht="17.25" thickBot="1">
      <c r="A51" s="43">
        <v>18</v>
      </c>
      <c r="B51" s="43" t="s">
        <v>262</v>
      </c>
      <c r="C51" s="44" t="s">
        <v>153</v>
      </c>
      <c r="D51" s="45">
        <v>31545000</v>
      </c>
      <c r="E51" s="43">
        <v>99.608400000000003</v>
      </c>
      <c r="F51" s="101">
        <v>45173</v>
      </c>
      <c r="G51" s="46">
        <v>45055.670127314814</v>
      </c>
      <c r="H51" s="147"/>
      <c r="I51" s="148">
        <f t="shared" si="3"/>
        <v>1.0000028213742622</v>
      </c>
      <c r="J51" s="149">
        <f t="shared" si="5"/>
        <v>31544911</v>
      </c>
      <c r="K51" s="150">
        <f t="shared" si="6"/>
        <v>31669049.385620445</v>
      </c>
      <c r="L51" s="139">
        <f t="shared" si="4"/>
        <v>0.7</v>
      </c>
      <c r="M51" s="151">
        <f t="shared" si="7"/>
        <v>46.433178285714227</v>
      </c>
      <c r="N51" s="61">
        <f t="shared" si="8"/>
        <v>55</v>
      </c>
      <c r="O51" s="151">
        <f t="shared" si="9"/>
        <v>55</v>
      </c>
      <c r="P51" s="154">
        <v>96.4</v>
      </c>
      <c r="Q51" s="16">
        <f t="shared" si="10"/>
        <v>28.920000000000005</v>
      </c>
      <c r="R51" s="152">
        <v>0</v>
      </c>
      <c r="S51" s="153">
        <f t="shared" si="11"/>
        <v>83.92</v>
      </c>
    </row>
    <row r="52" spans="1:19" ht="17.25" thickBot="1">
      <c r="A52" s="43">
        <v>19</v>
      </c>
      <c r="B52" s="43" t="s">
        <v>263</v>
      </c>
      <c r="C52" s="44" t="s">
        <v>264</v>
      </c>
      <c r="D52" s="45">
        <v>32175810</v>
      </c>
      <c r="E52" s="43">
        <v>101.6003</v>
      </c>
      <c r="F52" s="101">
        <v>44998</v>
      </c>
      <c r="G52" s="46">
        <v>45056.623055555552</v>
      </c>
      <c r="H52" s="147" t="s">
        <v>230</v>
      </c>
      <c r="I52" s="148">
        <f t="shared" si="3"/>
        <v>1.0200000247266507</v>
      </c>
      <c r="J52" s="149">
        <f t="shared" si="5"/>
        <v>31544911</v>
      </c>
      <c r="K52" s="150">
        <f t="shared" si="6"/>
        <v>31669049.385620445</v>
      </c>
      <c r="L52" s="139">
        <f t="shared" si="4"/>
        <v>0.7</v>
      </c>
      <c r="M52" s="151">
        <f t="shared" si="7"/>
        <v>54.400705094857081</v>
      </c>
      <c r="N52" s="61">
        <f t="shared" si="8"/>
        <v>2</v>
      </c>
      <c r="O52" s="151">
        <f t="shared" si="9"/>
        <v>15.599294905142919</v>
      </c>
      <c r="P52" s="154">
        <v>96.4</v>
      </c>
      <c r="Q52" s="16">
        <f t="shared" si="10"/>
        <v>28.920000000000005</v>
      </c>
      <c r="R52" s="152">
        <v>0</v>
      </c>
      <c r="S52" s="153">
        <f t="shared" si="11"/>
        <v>44.519294905142928</v>
      </c>
    </row>
    <row r="53" spans="1:19" ht="17.25" thickBot="1">
      <c r="A53" s="43">
        <v>20</v>
      </c>
      <c r="B53" s="43" t="s">
        <v>265</v>
      </c>
      <c r="C53" s="44" t="s">
        <v>235</v>
      </c>
      <c r="D53" s="45">
        <v>32180000</v>
      </c>
      <c r="E53" s="43">
        <v>101.6135</v>
      </c>
      <c r="F53" s="101">
        <v>45019</v>
      </c>
      <c r="G53" s="46">
        <v>45056.382523148146</v>
      </c>
      <c r="H53" s="147" t="s">
        <v>230</v>
      </c>
      <c r="I53" s="148">
        <f t="shared" si="3"/>
        <v>1.0201328512228169</v>
      </c>
      <c r="J53" s="149">
        <f t="shared" si="5"/>
        <v>31544911</v>
      </c>
      <c r="K53" s="150">
        <f t="shared" si="6"/>
        <v>31669049.385620445</v>
      </c>
      <c r="L53" s="139">
        <f t="shared" si="4"/>
        <v>0.7</v>
      </c>
      <c r="M53" s="151">
        <f t="shared" si="7"/>
        <v>54.453627428571359</v>
      </c>
      <c r="N53" s="61">
        <f t="shared" si="8"/>
        <v>2</v>
      </c>
      <c r="O53" s="151">
        <f t="shared" si="9"/>
        <v>15.546372571428641</v>
      </c>
      <c r="P53" s="154">
        <v>96.4</v>
      </c>
      <c r="Q53" s="16">
        <f t="shared" si="10"/>
        <v>28.920000000000005</v>
      </c>
      <c r="R53" s="152">
        <v>0</v>
      </c>
      <c r="S53" s="153">
        <f t="shared" si="11"/>
        <v>44.46637257142865</v>
      </c>
    </row>
    <row r="54" spans="1:19" ht="17.25" thickBot="1">
      <c r="A54" s="43">
        <v>21</v>
      </c>
      <c r="B54" s="43" t="s">
        <v>77</v>
      </c>
      <c r="C54" s="44" t="s">
        <v>78</v>
      </c>
      <c r="D54" s="45">
        <v>32491300</v>
      </c>
      <c r="E54" s="43">
        <v>102.59650000000001</v>
      </c>
      <c r="F54" s="101">
        <v>45172</v>
      </c>
      <c r="G54" s="46">
        <v>45057.575914351852</v>
      </c>
      <c r="H54" s="147" t="s">
        <v>230</v>
      </c>
      <c r="I54" s="148">
        <f t="shared" si="3"/>
        <v>1.0300013209737697</v>
      </c>
      <c r="J54" s="149">
        <f t="shared" si="5"/>
        <v>31544911</v>
      </c>
      <c r="K54" s="150">
        <f t="shared" si="6"/>
        <v>31669049.385620445</v>
      </c>
      <c r="L54" s="139">
        <f t="shared" si="4"/>
        <v>0.7</v>
      </c>
      <c r="M54" s="151">
        <f t="shared" si="7"/>
        <v>58.385542102857137</v>
      </c>
      <c r="N54" s="61">
        <f t="shared" si="8"/>
        <v>2</v>
      </c>
      <c r="O54" s="151">
        <f t="shared" si="9"/>
        <v>11.614457897142863</v>
      </c>
      <c r="P54" s="154">
        <v>96.4</v>
      </c>
      <c r="Q54" s="16">
        <f t="shared" si="10"/>
        <v>28.920000000000005</v>
      </c>
      <c r="R54" s="152">
        <v>0</v>
      </c>
      <c r="S54" s="153">
        <f t="shared" si="11"/>
        <v>40.534457897142872</v>
      </c>
    </row>
    <row r="55" spans="1:19" ht="17.25" thickBot="1">
      <c r="A55" s="43">
        <v>22</v>
      </c>
      <c r="B55" s="43" t="s">
        <v>227</v>
      </c>
      <c r="C55" s="44" t="s">
        <v>149</v>
      </c>
      <c r="D55" s="45">
        <v>35000000</v>
      </c>
      <c r="E55" s="43">
        <v>110.5181</v>
      </c>
      <c r="F55" s="101">
        <v>45232</v>
      </c>
      <c r="G55" s="46">
        <v>45061.709074074075</v>
      </c>
      <c r="H55" s="147" t="s">
        <v>230</v>
      </c>
      <c r="I55" s="148">
        <f t="shared" si="3"/>
        <v>1.1095292042510438</v>
      </c>
      <c r="J55" s="149">
        <f t="shared" si="5"/>
        <v>31544911</v>
      </c>
      <c r="K55" s="150">
        <f t="shared" si="6"/>
        <v>31669049.385620445</v>
      </c>
      <c r="L55" s="139">
        <f t="shared" si="4"/>
        <v>0.7</v>
      </c>
      <c r="M55" s="151">
        <f t="shared" si="7"/>
        <v>90.071999999999932</v>
      </c>
      <c r="N55" s="61">
        <f t="shared" si="8"/>
        <v>2</v>
      </c>
      <c r="O55" s="151">
        <f t="shared" si="9"/>
        <v>2</v>
      </c>
      <c r="P55" s="154">
        <v>96.4</v>
      </c>
      <c r="Q55" s="16">
        <f t="shared" si="10"/>
        <v>28.920000000000005</v>
      </c>
      <c r="R55" s="152">
        <v>0</v>
      </c>
      <c r="S55" s="153">
        <f t="shared" si="11"/>
        <v>30.920000000000005</v>
      </c>
    </row>
    <row r="56" spans="1:19" ht="17.25" thickBot="1">
      <c r="A56" s="43">
        <v>23</v>
      </c>
      <c r="B56" s="43" t="s">
        <v>266</v>
      </c>
      <c r="C56" s="44" t="s">
        <v>151</v>
      </c>
      <c r="D56" s="45">
        <v>35000000</v>
      </c>
      <c r="E56" s="43">
        <v>110.5181</v>
      </c>
      <c r="F56" s="101">
        <v>45053</v>
      </c>
      <c r="G56" s="46">
        <v>45062.41609953704</v>
      </c>
      <c r="H56" s="147" t="s">
        <v>230</v>
      </c>
      <c r="I56" s="148">
        <f t="shared" si="3"/>
        <v>1.1095292042510438</v>
      </c>
      <c r="J56" s="149">
        <f t="shared" si="5"/>
        <v>31544911</v>
      </c>
      <c r="K56" s="150">
        <f t="shared" si="6"/>
        <v>31669049.385620445</v>
      </c>
      <c r="L56" s="139">
        <f t="shared" si="4"/>
        <v>0.7</v>
      </c>
      <c r="M56" s="151">
        <f t="shared" si="7"/>
        <v>90.071999999999932</v>
      </c>
      <c r="N56" s="61">
        <f t="shared" si="8"/>
        <v>2</v>
      </c>
      <c r="O56" s="151">
        <f t="shared" si="9"/>
        <v>2</v>
      </c>
      <c r="P56" s="154">
        <v>96.4</v>
      </c>
      <c r="Q56" s="16">
        <f t="shared" si="10"/>
        <v>28.920000000000005</v>
      </c>
      <c r="R56" s="152">
        <v>0</v>
      </c>
      <c r="S56" s="153">
        <f t="shared" si="11"/>
        <v>30.920000000000005</v>
      </c>
    </row>
    <row r="57" spans="1:19" ht="17.25" thickBot="1">
      <c r="A57" s="43">
        <v>24</v>
      </c>
      <c r="B57" s="43" t="s">
        <v>223</v>
      </c>
      <c r="C57" s="44" t="s">
        <v>224</v>
      </c>
      <c r="D57" s="45">
        <v>38000000</v>
      </c>
      <c r="E57" s="43">
        <v>119.9911</v>
      </c>
      <c r="F57" s="101">
        <v>44941</v>
      </c>
      <c r="G57" s="46">
        <v>45058.909675925926</v>
      </c>
      <c r="H57" s="147" t="s">
        <v>230</v>
      </c>
      <c r="I57" s="148">
        <f t="shared" si="3"/>
        <v>1.2046317074725619</v>
      </c>
      <c r="J57" s="149">
        <f t="shared" si="5"/>
        <v>31544911</v>
      </c>
      <c r="K57" s="150">
        <f t="shared" si="6"/>
        <v>31669049.385620445</v>
      </c>
      <c r="L57" s="139">
        <f t="shared" si="4"/>
        <v>0.7</v>
      </c>
      <c r="M57" s="151">
        <f t="shared" si="7"/>
        <v>127.96388571428569</v>
      </c>
      <c r="N57" s="61">
        <f t="shared" si="8"/>
        <v>2</v>
      </c>
      <c r="O57" s="151">
        <f t="shared" si="9"/>
        <v>2</v>
      </c>
      <c r="P57" s="154">
        <v>96.4</v>
      </c>
      <c r="Q57" s="16">
        <f t="shared" si="10"/>
        <v>28.920000000000005</v>
      </c>
      <c r="R57" s="152">
        <v>0</v>
      </c>
      <c r="S57" s="153">
        <f t="shared" si="11"/>
        <v>30.920000000000005</v>
      </c>
    </row>
    <row r="58" spans="1:19" ht="17.25" thickBot="1">
      <c r="A58" s="43">
        <v>25</v>
      </c>
      <c r="B58" s="43" t="s">
        <v>267</v>
      </c>
      <c r="C58" s="44" t="s">
        <v>66</v>
      </c>
      <c r="D58" s="45">
        <v>38500000</v>
      </c>
      <c r="E58" s="43">
        <v>121.5699</v>
      </c>
      <c r="F58" s="101">
        <v>45261</v>
      </c>
      <c r="G58" s="46">
        <v>45062.346354166664</v>
      </c>
      <c r="H58" s="147" t="s">
        <v>230</v>
      </c>
      <c r="I58" s="148">
        <f t="shared" si="3"/>
        <v>1.2204821246761481</v>
      </c>
      <c r="J58" s="149">
        <f t="shared" si="5"/>
        <v>31544911</v>
      </c>
      <c r="K58" s="150">
        <f t="shared" si="6"/>
        <v>31669049.385620445</v>
      </c>
      <c r="L58" s="139">
        <f t="shared" si="4"/>
        <v>0.7</v>
      </c>
      <c r="M58" s="151">
        <f t="shared" si="7"/>
        <v>134.27919999999997</v>
      </c>
      <c r="N58" s="61">
        <f t="shared" si="8"/>
        <v>2</v>
      </c>
      <c r="O58" s="151">
        <f t="shared" si="9"/>
        <v>2</v>
      </c>
      <c r="P58" s="154">
        <v>96.4</v>
      </c>
      <c r="Q58" s="16">
        <f t="shared" si="10"/>
        <v>28.920000000000005</v>
      </c>
      <c r="R58" s="152">
        <v>0</v>
      </c>
      <c r="S58" s="153">
        <f t="shared" si="11"/>
        <v>30.920000000000005</v>
      </c>
    </row>
    <row r="59" spans="1:19" ht="17.25" thickBot="1">
      <c r="A59" s="43">
        <v>26</v>
      </c>
      <c r="B59" s="43" t="s">
        <v>79</v>
      </c>
      <c r="C59" s="44" t="s">
        <v>62</v>
      </c>
      <c r="D59" s="45">
        <v>45000000</v>
      </c>
      <c r="E59" s="43">
        <v>142.09469999999999</v>
      </c>
      <c r="F59" s="101">
        <v>45120</v>
      </c>
      <c r="G59" s="46">
        <v>45062.429432870369</v>
      </c>
      <c r="H59" s="147" t="s">
        <v>230</v>
      </c>
      <c r="I59" s="148">
        <f t="shared" si="3"/>
        <v>1.4265375483227707</v>
      </c>
      <c r="J59" s="149">
        <f t="shared" si="5"/>
        <v>31544911</v>
      </c>
      <c r="K59" s="150">
        <f t="shared" si="6"/>
        <v>31669049.385620445</v>
      </c>
      <c r="L59" s="139">
        <f t="shared" si="4"/>
        <v>0.7</v>
      </c>
      <c r="M59" s="151">
        <f t="shared" si="7"/>
        <v>216.37828571428571</v>
      </c>
      <c r="N59" s="61">
        <f t="shared" si="8"/>
        <v>2</v>
      </c>
      <c r="O59" s="151">
        <f t="shared" si="9"/>
        <v>2</v>
      </c>
      <c r="P59" s="154">
        <v>96.4</v>
      </c>
      <c r="Q59" s="16">
        <f t="shared" si="10"/>
        <v>28.920000000000005</v>
      </c>
      <c r="R59" s="152">
        <v>0</v>
      </c>
      <c r="S59" s="153">
        <f t="shared" si="11"/>
        <v>30.920000000000005</v>
      </c>
    </row>
    <row r="60" spans="1:19" ht="17.25" thickBot="1">
      <c r="A60" s="43">
        <v>27</v>
      </c>
      <c r="B60" s="43" t="s">
        <v>225</v>
      </c>
      <c r="C60" s="44" t="s">
        <v>226</v>
      </c>
      <c r="D60" s="45">
        <v>50000000</v>
      </c>
      <c r="E60" s="43">
        <v>157.88310000000001</v>
      </c>
      <c r="F60" s="101">
        <v>45212</v>
      </c>
      <c r="G60" s="46">
        <v>45056.373888888891</v>
      </c>
      <c r="H60" s="147" t="s">
        <v>230</v>
      </c>
      <c r="I60" s="148">
        <f t="shared" si="3"/>
        <v>1.585041720358634</v>
      </c>
      <c r="J60" s="149">
        <f t="shared" si="5"/>
        <v>31544911</v>
      </c>
      <c r="K60" s="150">
        <f t="shared" si="6"/>
        <v>31669049.385620445</v>
      </c>
      <c r="L60" s="139">
        <f t="shared" si="4"/>
        <v>0.7</v>
      </c>
      <c r="M60" s="151">
        <f t="shared" si="7"/>
        <v>279.53142857142848</v>
      </c>
      <c r="N60" s="61">
        <f t="shared" si="8"/>
        <v>2</v>
      </c>
      <c r="O60" s="151">
        <f t="shared" si="9"/>
        <v>2</v>
      </c>
      <c r="P60" s="154">
        <v>96.4</v>
      </c>
      <c r="Q60" s="16">
        <f t="shared" si="10"/>
        <v>28.920000000000005</v>
      </c>
      <c r="R60" s="152">
        <v>0</v>
      </c>
      <c r="S60" s="153">
        <f t="shared" si="11"/>
        <v>30.920000000000005</v>
      </c>
    </row>
    <row r="61" spans="1:19" ht="17.25" thickBot="1">
      <c r="A61" s="43">
        <v>28</v>
      </c>
      <c r="B61" s="43" t="s">
        <v>268</v>
      </c>
      <c r="C61" s="44" t="s">
        <v>148</v>
      </c>
      <c r="D61" s="45">
        <v>60000000</v>
      </c>
      <c r="E61" s="43">
        <v>189.4597</v>
      </c>
      <c r="F61" s="101">
        <v>45091</v>
      </c>
      <c r="G61" s="46">
        <v>45055.670543981483</v>
      </c>
      <c r="H61" s="147" t="s">
        <v>230</v>
      </c>
      <c r="I61" s="148">
        <f t="shared" si="3"/>
        <v>1.9020500644303608</v>
      </c>
      <c r="J61" s="149">
        <f t="shared" si="5"/>
        <v>31544911</v>
      </c>
      <c r="K61" s="150">
        <f t="shared" si="6"/>
        <v>31669049.385620445</v>
      </c>
      <c r="L61" s="139">
        <f t="shared" si="4"/>
        <v>0.7</v>
      </c>
      <c r="M61" s="151">
        <f t="shared" si="7"/>
        <v>405.83771428571413</v>
      </c>
      <c r="N61" s="61">
        <f t="shared" si="8"/>
        <v>2</v>
      </c>
      <c r="O61" s="151">
        <f t="shared" si="9"/>
        <v>2</v>
      </c>
      <c r="P61" s="154">
        <v>96.4</v>
      </c>
      <c r="Q61" s="16">
        <f t="shared" si="10"/>
        <v>28.920000000000005</v>
      </c>
      <c r="R61" s="152">
        <v>0</v>
      </c>
      <c r="S61" s="153">
        <f t="shared" si="11"/>
        <v>30.920000000000005</v>
      </c>
    </row>
    <row r="62" spans="1:19" ht="17.25" thickBot="1">
      <c r="A62" s="43">
        <v>29</v>
      </c>
      <c r="B62" s="43" t="s">
        <v>228</v>
      </c>
      <c r="C62" s="44" t="s">
        <v>150</v>
      </c>
      <c r="D62" s="45">
        <v>60000000</v>
      </c>
      <c r="E62" s="43">
        <v>189.4597</v>
      </c>
      <c r="F62" s="101">
        <v>45143</v>
      </c>
      <c r="G62" s="46">
        <v>45058.656215277777</v>
      </c>
      <c r="H62" s="147" t="s">
        <v>230</v>
      </c>
      <c r="I62" s="148">
        <f t="shared" si="3"/>
        <v>1.9020500644303608</v>
      </c>
      <c r="J62" s="149">
        <f t="shared" si="5"/>
        <v>31544911</v>
      </c>
      <c r="K62" s="150">
        <f t="shared" si="6"/>
        <v>31669049.385620445</v>
      </c>
      <c r="L62" s="139">
        <f t="shared" si="4"/>
        <v>0.7</v>
      </c>
      <c r="M62" s="151">
        <f t="shared" si="7"/>
        <v>405.83771428571413</v>
      </c>
      <c r="N62" s="61">
        <f t="shared" si="8"/>
        <v>2</v>
      </c>
      <c r="O62" s="151">
        <f t="shared" si="9"/>
        <v>2</v>
      </c>
      <c r="P62" s="154">
        <v>96.4</v>
      </c>
      <c r="Q62" s="16">
        <f t="shared" si="10"/>
        <v>28.920000000000005</v>
      </c>
      <c r="R62" s="152">
        <v>0</v>
      </c>
      <c r="S62" s="153">
        <f t="shared" si="11"/>
        <v>30.920000000000005</v>
      </c>
    </row>
    <row r="63" spans="1:19" ht="17.25" thickBot="1"/>
    <row r="64" spans="1:19" ht="21" thickBot="1">
      <c r="A64" s="130"/>
      <c r="B64" s="960" t="s">
        <v>286</v>
      </c>
      <c r="C64" s="961"/>
      <c r="D64" s="962"/>
      <c r="E64" s="123" t="s">
        <v>287</v>
      </c>
      <c r="F64" s="124"/>
      <c r="G64" s="125"/>
      <c r="H64" s="122"/>
    </row>
    <row r="65" spans="1:19" ht="20.25">
      <c r="A65" s="132" t="s">
        <v>269</v>
      </c>
      <c r="B65" s="126"/>
      <c r="C65" s="126"/>
      <c r="D65" s="127"/>
      <c r="E65" s="125"/>
      <c r="F65" s="124"/>
      <c r="G65" s="125"/>
      <c r="H65" s="122"/>
    </row>
    <row r="66" spans="1:19" ht="21" thickBot="1">
      <c r="A66" s="133"/>
      <c r="B66" s="125"/>
      <c r="C66" s="125"/>
      <c r="D66" s="128"/>
      <c r="E66" s="125"/>
      <c r="F66" s="124"/>
      <c r="G66" s="125"/>
      <c r="H66" s="122"/>
      <c r="I66" s="136" t="s">
        <v>296</v>
      </c>
      <c r="J66" s="55" t="s">
        <v>301</v>
      </c>
      <c r="K66" s="136" t="s">
        <v>297</v>
      </c>
      <c r="L66" s="136" t="s">
        <v>298</v>
      </c>
    </row>
    <row r="67" spans="1:19" ht="72.75" thickBot="1">
      <c r="A67" s="130" t="s">
        <v>270</v>
      </c>
      <c r="B67" s="129" t="s">
        <v>292</v>
      </c>
      <c r="C67" s="130" t="s">
        <v>272</v>
      </c>
      <c r="D67" s="129" t="s">
        <v>293</v>
      </c>
      <c r="E67" s="125"/>
      <c r="F67" s="124"/>
      <c r="G67" s="125"/>
      <c r="H67" s="122"/>
      <c r="I67" s="140">
        <v>34783000</v>
      </c>
      <c r="J67" s="138" t="str">
        <f>IF(I67&gt;=1000000000,"유형1",IF(I67&gt;=100000000,"유형2",IF(I67&gt;=20000000,"유형3","유형4")))</f>
        <v>유형3</v>
      </c>
      <c r="K67" s="231">
        <f>D70/E70*100</f>
        <v>34901017.87671347</v>
      </c>
      <c r="L67" s="137">
        <f>K67/I67</f>
        <v>1.0033929757845346</v>
      </c>
    </row>
    <row r="68" spans="1:19" ht="36.75" thickBot="1">
      <c r="A68" s="130" t="s">
        <v>274</v>
      </c>
      <c r="B68" s="131">
        <v>0.84499000000000002</v>
      </c>
      <c r="C68" s="130" t="s">
        <v>275</v>
      </c>
      <c r="D68" s="129" t="s">
        <v>294</v>
      </c>
      <c r="E68" s="125"/>
      <c r="F68" s="124"/>
      <c r="G68" s="125"/>
      <c r="H68" s="122"/>
      <c r="I68" s="146" t="s">
        <v>295</v>
      </c>
      <c r="J68" s="141" t="s">
        <v>296</v>
      </c>
      <c r="K68" s="55" t="s">
        <v>297</v>
      </c>
      <c r="L68" s="142" t="s">
        <v>299</v>
      </c>
      <c r="M68" s="142" t="s">
        <v>89</v>
      </c>
      <c r="N68" s="143" t="s">
        <v>302</v>
      </c>
      <c r="O68" s="143" t="s">
        <v>88</v>
      </c>
      <c r="P68" s="144" t="s">
        <v>90</v>
      </c>
      <c r="Q68" s="143" t="s">
        <v>300</v>
      </c>
      <c r="R68" s="145" t="s">
        <v>51</v>
      </c>
      <c r="S68" s="56" t="s">
        <v>91</v>
      </c>
    </row>
    <row r="69" spans="1:19" ht="17.25" thickBot="1">
      <c r="A69" s="43">
        <v>3</v>
      </c>
      <c r="B69" s="43" t="s">
        <v>243</v>
      </c>
      <c r="C69" s="44" t="s">
        <v>244</v>
      </c>
      <c r="D69" s="45">
        <v>29217720</v>
      </c>
      <c r="E69" s="43">
        <v>83.715900000000005</v>
      </c>
      <c r="F69" s="101">
        <v>45119</v>
      </c>
      <c r="G69" s="46">
        <v>45097.45113425926</v>
      </c>
      <c r="H69" s="43" t="s">
        <v>230</v>
      </c>
      <c r="I69" s="148">
        <f>D69/J69</f>
        <v>0.84</v>
      </c>
      <c r="J69" s="149">
        <f>$I$67</f>
        <v>34783000</v>
      </c>
      <c r="K69" s="150">
        <f>$K$67</f>
        <v>34901017.87671347</v>
      </c>
      <c r="L69" s="139">
        <f>IF(J69&gt;=1000000000,0.3,IF(J69&gt;=100000000,0.5,IF(J69&gt;=20000000,0.7,0.8)))</f>
        <v>0.7</v>
      </c>
      <c r="M69" s="151">
        <f>ABS(88/100-D69/K69)*100*IF(L69=0.3,1,IF(L69=0.5,2,IF(L69=0.7,4,20)))</f>
        <v>17.136184816036071</v>
      </c>
      <c r="N69" s="61">
        <f>MAX(2,IF(AND(L69=0.5,D69&lt;K69,D69/K69&gt;0.955),35,IF(AND(L69=0.7,D69&lt;K69,D69/K69&gt;0.9175),55,IF(AND(L69=0.8,D69&lt;K69,D69/K69&gt;0.8875),65,0))))</f>
        <v>2</v>
      </c>
      <c r="O69" s="151">
        <f>MAX(IF(L69=0.3,30,IF(L69=0.5,50,IF(L69=0.7,70,80)))-M69,N69)</f>
        <v>52.863815183963929</v>
      </c>
      <c r="P69" s="154">
        <v>96.4</v>
      </c>
      <c r="Q69" s="16">
        <f>P69*(1-L69)</f>
        <v>28.920000000000005</v>
      </c>
      <c r="R69" s="152">
        <v>0</v>
      </c>
      <c r="S69" s="153">
        <f>O69+Q69-R69</f>
        <v>81.783815183963938</v>
      </c>
    </row>
    <row r="70" spans="1:19" ht="17.25" thickBot="1">
      <c r="A70" s="43">
        <v>4</v>
      </c>
      <c r="B70" s="43" t="s">
        <v>242</v>
      </c>
      <c r="C70" s="44" t="s">
        <v>152</v>
      </c>
      <c r="D70" s="45">
        <v>29234000</v>
      </c>
      <c r="E70" s="43">
        <v>83.762600000000006</v>
      </c>
      <c r="F70" s="101">
        <v>45183</v>
      </c>
      <c r="G70" s="46">
        <v>45096.540173611109</v>
      </c>
      <c r="H70" s="43" t="s">
        <v>230</v>
      </c>
      <c r="I70" s="148">
        <f t="shared" ref="I70:I101" si="12">D70/J70</f>
        <v>0.84046804473449677</v>
      </c>
      <c r="J70" s="149">
        <f t="shared" ref="J70:J101" si="13">$I$67</f>
        <v>34783000</v>
      </c>
      <c r="K70" s="150">
        <f t="shared" ref="K70:K101" si="14">$K$67</f>
        <v>34901017.87671347</v>
      </c>
      <c r="L70" s="139">
        <f t="shared" ref="L70:L101" si="15">IF(J70&gt;=1000000000,0.3,IF(J70&gt;=100000000,0.5,IF(J70&gt;=20000000,0.7,0.8)))</f>
        <v>0.7</v>
      </c>
      <c r="M70" s="151">
        <f t="shared" ref="M70:M101" si="16">ABS(88/100-D70/K70)*100*IF(L70=0.3,1,IF(L70=0.5,2,IF(L70=0.7,4,20)))</f>
        <v>16.949599999999965</v>
      </c>
      <c r="N70" s="61">
        <f t="shared" ref="N70:N101" si="17">MAX(2,IF(AND(L70=0.5,D70&lt;K70,D70/K70&gt;0.955),35,IF(AND(L70=0.7,D70&lt;K70,D70/K70&gt;0.9175),55,IF(AND(L70=0.8,D70&lt;K70,D70/K70&gt;0.8875),65,0))))</f>
        <v>2</v>
      </c>
      <c r="O70" s="151">
        <f t="shared" ref="O70:O101" si="18">MAX(IF(L70=0.3,30,IF(L70=0.5,50,IF(L70=0.7,70,80)))-M70,N70)</f>
        <v>53.050400000000039</v>
      </c>
      <c r="P70" s="154">
        <v>96.4</v>
      </c>
      <c r="Q70" s="16">
        <f t="shared" ref="Q70:Q101" si="19">P70*(1-L70)</f>
        <v>28.920000000000005</v>
      </c>
      <c r="R70" s="152">
        <v>0</v>
      </c>
      <c r="S70" s="153">
        <f t="shared" ref="S70:S101" si="20">O70+Q70-R70</f>
        <v>81.970400000000041</v>
      </c>
    </row>
    <row r="71" spans="1:19" ht="17.25" thickBot="1">
      <c r="A71" s="43">
        <v>5</v>
      </c>
      <c r="B71" s="43" t="s">
        <v>258</v>
      </c>
      <c r="C71" s="44" t="s">
        <v>259</v>
      </c>
      <c r="D71" s="45">
        <v>29335497</v>
      </c>
      <c r="E71" s="43">
        <v>84.053399999999996</v>
      </c>
      <c r="F71" s="43" t="s">
        <v>288</v>
      </c>
      <c r="G71" s="46">
        <v>45096.582002314812</v>
      </c>
      <c r="H71" s="43" t="s">
        <v>230</v>
      </c>
      <c r="I71" s="148">
        <f t="shared" si="12"/>
        <v>0.84338605065693006</v>
      </c>
      <c r="J71" s="149">
        <f t="shared" si="13"/>
        <v>34783000</v>
      </c>
      <c r="K71" s="150">
        <f t="shared" si="14"/>
        <v>34901017.87671347</v>
      </c>
      <c r="L71" s="139">
        <f t="shared" si="15"/>
        <v>0.7</v>
      </c>
      <c r="M71" s="151">
        <f t="shared" si="16"/>
        <v>15.786344528672069</v>
      </c>
      <c r="N71" s="61">
        <f t="shared" si="17"/>
        <v>2</v>
      </c>
      <c r="O71" s="151">
        <f t="shared" si="18"/>
        <v>54.213655471327932</v>
      </c>
      <c r="P71" s="154">
        <v>96.4</v>
      </c>
      <c r="Q71" s="16">
        <f t="shared" si="19"/>
        <v>28.920000000000005</v>
      </c>
      <c r="R71" s="152">
        <v>0</v>
      </c>
      <c r="S71" s="153">
        <f t="shared" si="20"/>
        <v>83.133655471327941</v>
      </c>
    </row>
    <row r="72" spans="1:19" ht="17.25" thickBot="1">
      <c r="A72" s="155">
        <v>6</v>
      </c>
      <c r="B72" s="155" t="s">
        <v>280</v>
      </c>
      <c r="C72" s="156" t="s">
        <v>231</v>
      </c>
      <c r="D72" s="157">
        <v>29491000</v>
      </c>
      <c r="E72" s="155">
        <v>84.498999999999995</v>
      </c>
      <c r="F72" s="158">
        <v>45087</v>
      </c>
      <c r="G72" s="159">
        <v>45093.749664351853</v>
      </c>
      <c r="H72" s="155"/>
      <c r="I72" s="160">
        <f>D72/J72</f>
        <v>0.84785671161199438</v>
      </c>
      <c r="J72" s="161">
        <f t="shared" si="13"/>
        <v>34783000</v>
      </c>
      <c r="K72" s="162">
        <f t="shared" si="14"/>
        <v>34901017.87671347</v>
      </c>
      <c r="L72" s="163">
        <f t="shared" si="15"/>
        <v>0.7</v>
      </c>
      <c r="M72" s="164">
        <f>ABS(88/100-D72/K72)*100*IF(L72=0.3,1,IF(L72=0.5,2,IF(L72=0.7,4,20)))</f>
        <v>14.004127166997282</v>
      </c>
      <c r="N72" s="71">
        <f t="shared" si="17"/>
        <v>2</v>
      </c>
      <c r="O72" s="164">
        <f>MAX(IF(L72=0.3,30,IF(L72=0.5,50,IF(L72=0.7,70,80)))-M72,N72)</f>
        <v>55.995872833002721</v>
      </c>
      <c r="P72" s="154">
        <v>96.4</v>
      </c>
      <c r="Q72" s="165">
        <f>P72*(1-L72)</f>
        <v>28.920000000000005</v>
      </c>
      <c r="R72" s="166">
        <v>0</v>
      </c>
      <c r="S72" s="167">
        <f>O72+Q72-R72</f>
        <v>84.915872833002723</v>
      </c>
    </row>
    <row r="73" spans="1:19" ht="17.25" thickBot="1">
      <c r="A73" s="43">
        <v>7</v>
      </c>
      <c r="B73" s="43" t="s">
        <v>245</v>
      </c>
      <c r="C73" s="44" t="s">
        <v>246</v>
      </c>
      <c r="D73" s="45">
        <v>29722200</v>
      </c>
      <c r="E73" s="43">
        <v>85.1614</v>
      </c>
      <c r="F73" s="101">
        <v>45029</v>
      </c>
      <c r="G73" s="46">
        <v>45098.601458333331</v>
      </c>
      <c r="H73" s="43"/>
      <c r="I73" s="148">
        <f t="shared" si="12"/>
        <v>0.85450363683408559</v>
      </c>
      <c r="J73" s="149">
        <f t="shared" si="13"/>
        <v>34783000</v>
      </c>
      <c r="K73" s="150">
        <f t="shared" si="14"/>
        <v>34901017.87671347</v>
      </c>
      <c r="L73" s="139">
        <f t="shared" si="15"/>
        <v>0.7</v>
      </c>
      <c r="M73" s="151">
        <f t="shared" si="16"/>
        <v>11.354347715673496</v>
      </c>
      <c r="N73" s="61">
        <f t="shared" si="17"/>
        <v>2</v>
      </c>
      <c r="O73" s="151">
        <f t="shared" si="18"/>
        <v>58.645652284326502</v>
      </c>
      <c r="P73" s="154">
        <v>100</v>
      </c>
      <c r="Q73" s="16">
        <f t="shared" si="19"/>
        <v>30.000000000000004</v>
      </c>
      <c r="R73" s="152">
        <v>0</v>
      </c>
      <c r="S73" s="153">
        <f t="shared" si="20"/>
        <v>88.645652284326502</v>
      </c>
    </row>
    <row r="74" spans="1:19" ht="17.25" thickBot="1">
      <c r="A74" s="43">
        <v>8</v>
      </c>
      <c r="B74" s="43" t="s">
        <v>247</v>
      </c>
      <c r="C74" s="44" t="s">
        <v>232</v>
      </c>
      <c r="D74" s="45">
        <v>29890771</v>
      </c>
      <c r="E74" s="43">
        <v>85.644400000000005</v>
      </c>
      <c r="F74" s="101">
        <v>44991</v>
      </c>
      <c r="G74" s="46">
        <v>45093.606319444443</v>
      </c>
      <c r="H74" s="43"/>
      <c r="I74" s="148">
        <f t="shared" si="12"/>
        <v>0.85934999856251615</v>
      </c>
      <c r="J74" s="149">
        <f t="shared" si="13"/>
        <v>34783000</v>
      </c>
      <c r="K74" s="150">
        <f t="shared" si="14"/>
        <v>34901017.87671347</v>
      </c>
      <c r="L74" s="139">
        <f t="shared" si="15"/>
        <v>0.7</v>
      </c>
      <c r="M74" s="151">
        <f t="shared" si="16"/>
        <v>9.4223582178832643</v>
      </c>
      <c r="N74" s="61">
        <f t="shared" si="17"/>
        <v>2</v>
      </c>
      <c r="O74" s="151">
        <f t="shared" si="18"/>
        <v>60.577641782116736</v>
      </c>
      <c r="P74" s="154">
        <v>96.4</v>
      </c>
      <c r="Q74" s="16">
        <f t="shared" si="19"/>
        <v>28.920000000000005</v>
      </c>
      <c r="R74" s="152">
        <v>0</v>
      </c>
      <c r="S74" s="153">
        <f t="shared" si="20"/>
        <v>89.497641782116744</v>
      </c>
    </row>
    <row r="75" spans="1:19" ht="17.25" thickBot="1">
      <c r="A75" s="43">
        <v>9</v>
      </c>
      <c r="B75" s="43" t="s">
        <v>248</v>
      </c>
      <c r="C75" s="44" t="s">
        <v>95</v>
      </c>
      <c r="D75" s="45">
        <v>29979000</v>
      </c>
      <c r="E75" s="43">
        <v>85.897199999999998</v>
      </c>
      <c r="F75" s="101">
        <v>44940</v>
      </c>
      <c r="G75" s="46">
        <v>45099.377384259256</v>
      </c>
      <c r="H75" s="43"/>
      <c r="I75" s="148">
        <f t="shared" si="12"/>
        <v>0.86188655377626999</v>
      </c>
      <c r="J75" s="149">
        <f t="shared" si="13"/>
        <v>34783000</v>
      </c>
      <c r="K75" s="150">
        <f t="shared" si="14"/>
        <v>34901017.87671347</v>
      </c>
      <c r="L75" s="139">
        <f t="shared" si="15"/>
        <v>0.7</v>
      </c>
      <c r="M75" s="151">
        <f t="shared" si="16"/>
        <v>8.4111670794280169</v>
      </c>
      <c r="N75" s="61">
        <f t="shared" si="17"/>
        <v>2</v>
      </c>
      <c r="O75" s="151">
        <f t="shared" si="18"/>
        <v>61.588832920571981</v>
      </c>
      <c r="P75" s="154">
        <v>96.4</v>
      </c>
      <c r="Q75" s="16">
        <f t="shared" si="19"/>
        <v>28.920000000000005</v>
      </c>
      <c r="R75" s="152">
        <v>0</v>
      </c>
      <c r="S75" s="153">
        <f t="shared" si="20"/>
        <v>90.50883292057199</v>
      </c>
    </row>
    <row r="76" spans="1:19" ht="17.25" thickBot="1">
      <c r="A76" s="43">
        <v>10</v>
      </c>
      <c r="B76" s="43" t="s">
        <v>249</v>
      </c>
      <c r="C76" s="44" t="s">
        <v>219</v>
      </c>
      <c r="D76" s="45">
        <v>30182000</v>
      </c>
      <c r="E76" s="43">
        <v>86.478800000000007</v>
      </c>
      <c r="F76" s="101">
        <v>44936</v>
      </c>
      <c r="G76" s="46">
        <v>45098.689363425925</v>
      </c>
      <c r="H76" s="43"/>
      <c r="I76" s="148">
        <f t="shared" si="12"/>
        <v>0.8677227381191962</v>
      </c>
      <c r="J76" s="149">
        <f t="shared" si="13"/>
        <v>34783000</v>
      </c>
      <c r="K76" s="150">
        <f t="shared" si="14"/>
        <v>34901017.87671347</v>
      </c>
      <c r="L76" s="139">
        <f t="shared" si="15"/>
        <v>0.7</v>
      </c>
      <c r="M76" s="151">
        <f t="shared" si="16"/>
        <v>6.0845873708694764</v>
      </c>
      <c r="N76" s="61">
        <f t="shared" si="17"/>
        <v>2</v>
      </c>
      <c r="O76" s="151">
        <f t="shared" si="18"/>
        <v>63.915412629130522</v>
      </c>
      <c r="P76" s="154">
        <v>96.4</v>
      </c>
      <c r="Q76" s="16">
        <f t="shared" si="19"/>
        <v>28.920000000000005</v>
      </c>
      <c r="R76" s="152">
        <v>0</v>
      </c>
      <c r="S76" s="153">
        <f t="shared" si="20"/>
        <v>92.835412629130531</v>
      </c>
    </row>
    <row r="77" spans="1:19" ht="17.25" thickBot="1">
      <c r="A77" s="43">
        <v>11</v>
      </c>
      <c r="B77" s="43" t="s">
        <v>289</v>
      </c>
      <c r="C77" s="44" t="s">
        <v>68</v>
      </c>
      <c r="D77" s="45">
        <v>30623396</v>
      </c>
      <c r="E77" s="43">
        <v>87.743600000000001</v>
      </c>
      <c r="F77" s="101">
        <v>45111</v>
      </c>
      <c r="G77" s="46">
        <v>45093.379872685182</v>
      </c>
      <c r="H77" s="43"/>
      <c r="I77" s="148">
        <f t="shared" si="12"/>
        <v>0.88041273035678347</v>
      </c>
      <c r="J77" s="149">
        <f t="shared" si="13"/>
        <v>34783000</v>
      </c>
      <c r="K77" s="150">
        <f t="shared" si="14"/>
        <v>34901017.87671347</v>
      </c>
      <c r="L77" s="139">
        <f t="shared" si="15"/>
        <v>0.7</v>
      </c>
      <c r="M77" s="151">
        <f t="shared" si="16"/>
        <v>1.0257549716631065</v>
      </c>
      <c r="N77" s="61">
        <f t="shared" si="17"/>
        <v>2</v>
      </c>
      <c r="O77" s="151">
        <f t="shared" si="18"/>
        <v>68.974245028336895</v>
      </c>
      <c r="P77" s="154">
        <v>96.4</v>
      </c>
      <c r="Q77" s="16">
        <f t="shared" si="19"/>
        <v>28.920000000000005</v>
      </c>
      <c r="R77" s="152">
        <v>0</v>
      </c>
      <c r="S77" s="153">
        <f t="shared" si="20"/>
        <v>97.894245028336897</v>
      </c>
    </row>
    <row r="78" spans="1:19" ht="17.25" thickBot="1">
      <c r="A78" s="43">
        <v>12</v>
      </c>
      <c r="B78" s="43" t="s">
        <v>283</v>
      </c>
      <c r="C78" s="44" t="s">
        <v>147</v>
      </c>
      <c r="D78" s="45">
        <v>30644000</v>
      </c>
      <c r="E78" s="43">
        <v>87.802599999999998</v>
      </c>
      <c r="F78" s="43" t="s">
        <v>288</v>
      </c>
      <c r="G78" s="46">
        <v>45097.38045138889</v>
      </c>
      <c r="H78" s="43"/>
      <c r="I78" s="148">
        <f t="shared" si="12"/>
        <v>0.88100508869275218</v>
      </c>
      <c r="J78" s="149">
        <f t="shared" si="13"/>
        <v>34783000</v>
      </c>
      <c r="K78" s="150">
        <f t="shared" si="14"/>
        <v>34901017.87671347</v>
      </c>
      <c r="L78" s="139">
        <f t="shared" si="15"/>
        <v>0.7</v>
      </c>
      <c r="M78" s="151">
        <f t="shared" si="16"/>
        <v>0.78961286173631073</v>
      </c>
      <c r="N78" s="61">
        <f t="shared" si="17"/>
        <v>2</v>
      </c>
      <c r="O78" s="151">
        <f t="shared" si="18"/>
        <v>69.210387138263684</v>
      </c>
      <c r="P78" s="154">
        <v>96.4</v>
      </c>
      <c r="Q78" s="16">
        <f t="shared" si="19"/>
        <v>28.920000000000005</v>
      </c>
      <c r="R78" s="152">
        <v>0</v>
      </c>
      <c r="S78" s="153">
        <f t="shared" si="20"/>
        <v>98.130387138263686</v>
      </c>
    </row>
    <row r="79" spans="1:19" ht="17.25" thickBot="1">
      <c r="A79" s="43">
        <v>13</v>
      </c>
      <c r="B79" s="43" t="s">
        <v>250</v>
      </c>
      <c r="C79" s="44" t="s">
        <v>221</v>
      </c>
      <c r="D79" s="45">
        <v>30687300</v>
      </c>
      <c r="E79" s="43">
        <v>87.926699999999997</v>
      </c>
      <c r="F79" s="101">
        <v>44963</v>
      </c>
      <c r="G79" s="46">
        <v>45096.699317129627</v>
      </c>
      <c r="H79" s="43"/>
      <c r="I79" s="148">
        <f t="shared" si="12"/>
        <v>0.88224994968806603</v>
      </c>
      <c r="J79" s="149">
        <f t="shared" si="13"/>
        <v>34783000</v>
      </c>
      <c r="K79" s="150">
        <f t="shared" si="14"/>
        <v>34901017.87671347</v>
      </c>
      <c r="L79" s="139">
        <f t="shared" si="15"/>
        <v>0.7</v>
      </c>
      <c r="M79" s="151">
        <f t="shared" si="16"/>
        <v>0.29335226380240442</v>
      </c>
      <c r="N79" s="61">
        <f t="shared" si="17"/>
        <v>2</v>
      </c>
      <c r="O79" s="151">
        <f t="shared" si="18"/>
        <v>69.706647736197596</v>
      </c>
      <c r="P79" s="154">
        <v>96.4</v>
      </c>
      <c r="Q79" s="16">
        <f t="shared" si="19"/>
        <v>28.920000000000005</v>
      </c>
      <c r="R79" s="152">
        <v>0</v>
      </c>
      <c r="S79" s="153">
        <f t="shared" si="20"/>
        <v>98.626647736197597</v>
      </c>
    </row>
    <row r="80" spans="1:19" ht="17.25" thickBot="1">
      <c r="A80" s="43">
        <v>14</v>
      </c>
      <c r="B80" s="43" t="s">
        <v>279</v>
      </c>
      <c r="C80" s="44" t="s">
        <v>218</v>
      </c>
      <c r="D80" s="45">
        <v>31500000</v>
      </c>
      <c r="E80" s="43">
        <v>90.255200000000002</v>
      </c>
      <c r="F80" s="101">
        <v>45182</v>
      </c>
      <c r="G80" s="46">
        <v>45099.618263888886</v>
      </c>
      <c r="H80" s="43"/>
      <c r="I80" s="148">
        <f t="shared" si="12"/>
        <v>0.9056148118333669</v>
      </c>
      <c r="J80" s="149">
        <f t="shared" si="13"/>
        <v>34783000</v>
      </c>
      <c r="K80" s="150">
        <f t="shared" si="14"/>
        <v>34901017.87671347</v>
      </c>
      <c r="L80" s="139">
        <f t="shared" si="15"/>
        <v>0.7</v>
      </c>
      <c r="M80" s="151">
        <f t="shared" si="16"/>
        <v>9.0209892590819241</v>
      </c>
      <c r="N80" s="61">
        <f t="shared" si="17"/>
        <v>2</v>
      </c>
      <c r="O80" s="151">
        <f t="shared" si="18"/>
        <v>60.979010740918078</v>
      </c>
      <c r="P80" s="154">
        <v>96.4</v>
      </c>
      <c r="Q80" s="16">
        <f t="shared" si="19"/>
        <v>28.920000000000005</v>
      </c>
      <c r="R80" s="152">
        <v>0</v>
      </c>
      <c r="S80" s="153">
        <f t="shared" si="20"/>
        <v>89.899010740918087</v>
      </c>
    </row>
    <row r="81" spans="1:19" ht="17.25" thickBot="1">
      <c r="A81" s="43">
        <v>15</v>
      </c>
      <c r="B81" s="43" t="s">
        <v>281</v>
      </c>
      <c r="C81" s="44" t="s">
        <v>282</v>
      </c>
      <c r="D81" s="45">
        <v>32000000</v>
      </c>
      <c r="E81" s="43">
        <v>91.687899999999999</v>
      </c>
      <c r="F81" s="101">
        <v>45052</v>
      </c>
      <c r="G81" s="46">
        <v>45099.574953703705</v>
      </c>
      <c r="H81" s="43" t="s">
        <v>230</v>
      </c>
      <c r="I81" s="148">
        <f t="shared" si="12"/>
        <v>0.91998965011643619</v>
      </c>
      <c r="J81" s="149">
        <f t="shared" si="13"/>
        <v>34783000</v>
      </c>
      <c r="K81" s="150">
        <f t="shared" si="14"/>
        <v>34901017.87671347</v>
      </c>
      <c r="L81" s="139">
        <f t="shared" si="15"/>
        <v>0.7</v>
      </c>
      <c r="M81" s="151">
        <f t="shared" si="16"/>
        <v>14.751481152083246</v>
      </c>
      <c r="N81" s="61">
        <f t="shared" si="17"/>
        <v>2</v>
      </c>
      <c r="O81" s="151">
        <f t="shared" si="18"/>
        <v>55.248518847916756</v>
      </c>
      <c r="P81" s="154">
        <v>96.4</v>
      </c>
      <c r="Q81" s="16">
        <f t="shared" si="19"/>
        <v>28.920000000000005</v>
      </c>
      <c r="R81" s="152">
        <v>0</v>
      </c>
      <c r="S81" s="153">
        <f t="shared" si="20"/>
        <v>84.168518847916758</v>
      </c>
    </row>
    <row r="82" spans="1:19" ht="17.25" thickBot="1">
      <c r="A82" s="43">
        <v>16</v>
      </c>
      <c r="B82" s="43" t="s">
        <v>255</v>
      </c>
      <c r="C82" s="44" t="s">
        <v>256</v>
      </c>
      <c r="D82" s="45">
        <v>33000000</v>
      </c>
      <c r="E82" s="43">
        <v>94.553100000000001</v>
      </c>
      <c r="F82" s="101">
        <v>45176</v>
      </c>
      <c r="G82" s="46">
        <v>45093.395509259259</v>
      </c>
      <c r="H82" s="43"/>
      <c r="I82" s="148">
        <f t="shared" si="12"/>
        <v>0.94873932668257477</v>
      </c>
      <c r="J82" s="149">
        <f t="shared" si="13"/>
        <v>34783000</v>
      </c>
      <c r="K82" s="150">
        <f t="shared" si="14"/>
        <v>34901017.87671347</v>
      </c>
      <c r="L82" s="139">
        <f t="shared" si="15"/>
        <v>0.7</v>
      </c>
      <c r="M82" s="151">
        <f t="shared" si="16"/>
        <v>26.212464938085844</v>
      </c>
      <c r="N82" s="61">
        <f t="shared" si="17"/>
        <v>55</v>
      </c>
      <c r="O82" s="151">
        <f t="shared" si="18"/>
        <v>55</v>
      </c>
      <c r="P82" s="154">
        <v>96.4</v>
      </c>
      <c r="Q82" s="16">
        <f t="shared" si="19"/>
        <v>28.920000000000005</v>
      </c>
      <c r="R82" s="152">
        <v>0</v>
      </c>
      <c r="S82" s="153">
        <f t="shared" si="20"/>
        <v>83.92</v>
      </c>
    </row>
    <row r="83" spans="1:19" ht="17.25" thickBot="1">
      <c r="A83" s="43">
        <v>17</v>
      </c>
      <c r="B83" s="43" t="s">
        <v>239</v>
      </c>
      <c r="C83" s="44" t="s">
        <v>94</v>
      </c>
      <c r="D83" s="45">
        <v>33000000</v>
      </c>
      <c r="E83" s="43">
        <v>94.553100000000001</v>
      </c>
      <c r="F83" s="101">
        <v>45244</v>
      </c>
      <c r="G83" s="46">
        <v>45097.365416666667</v>
      </c>
      <c r="H83" s="43" t="s">
        <v>230</v>
      </c>
      <c r="I83" s="148">
        <f t="shared" si="12"/>
        <v>0.94873932668257477</v>
      </c>
      <c r="J83" s="149">
        <f t="shared" si="13"/>
        <v>34783000</v>
      </c>
      <c r="K83" s="150">
        <f t="shared" si="14"/>
        <v>34901017.87671347</v>
      </c>
      <c r="L83" s="139">
        <f t="shared" si="15"/>
        <v>0.7</v>
      </c>
      <c r="M83" s="151">
        <f t="shared" si="16"/>
        <v>26.212464938085844</v>
      </c>
      <c r="N83" s="61">
        <f t="shared" si="17"/>
        <v>55</v>
      </c>
      <c r="O83" s="151">
        <f t="shared" si="18"/>
        <v>55</v>
      </c>
      <c r="P83" s="154">
        <v>96.4</v>
      </c>
      <c r="Q83" s="16">
        <f t="shared" si="19"/>
        <v>28.920000000000005</v>
      </c>
      <c r="R83" s="152">
        <v>0</v>
      </c>
      <c r="S83" s="153">
        <f t="shared" si="20"/>
        <v>83.92</v>
      </c>
    </row>
    <row r="84" spans="1:19" ht="17.25" thickBot="1">
      <c r="A84" s="43">
        <v>18</v>
      </c>
      <c r="B84" s="43" t="s">
        <v>240</v>
      </c>
      <c r="C84" s="44" t="s">
        <v>92</v>
      </c>
      <c r="D84" s="45">
        <v>34000000</v>
      </c>
      <c r="E84" s="43">
        <v>97.418400000000005</v>
      </c>
      <c r="F84" s="101">
        <v>45082</v>
      </c>
      <c r="G84" s="46">
        <v>45097.405694444446</v>
      </c>
      <c r="H84" s="43"/>
      <c r="I84" s="148">
        <f t="shared" si="12"/>
        <v>0.97748900324871346</v>
      </c>
      <c r="J84" s="149">
        <f t="shared" si="13"/>
        <v>34783000</v>
      </c>
      <c r="K84" s="150">
        <f t="shared" si="14"/>
        <v>34901017.87671347</v>
      </c>
      <c r="L84" s="139">
        <f t="shared" si="15"/>
        <v>0.7</v>
      </c>
      <c r="M84" s="151">
        <f t="shared" si="16"/>
        <v>37.673448724088445</v>
      </c>
      <c r="N84" s="61">
        <f t="shared" si="17"/>
        <v>55</v>
      </c>
      <c r="O84" s="151">
        <f t="shared" si="18"/>
        <v>55</v>
      </c>
      <c r="P84" s="154">
        <v>96.4</v>
      </c>
      <c r="Q84" s="16">
        <f t="shared" si="19"/>
        <v>28.920000000000005</v>
      </c>
      <c r="R84" s="152">
        <v>0</v>
      </c>
      <c r="S84" s="153">
        <f t="shared" si="20"/>
        <v>83.92</v>
      </c>
    </row>
    <row r="85" spans="1:19" ht="17.25" thickBot="1">
      <c r="A85" s="43">
        <v>19</v>
      </c>
      <c r="B85" s="43" t="s">
        <v>260</v>
      </c>
      <c r="C85" s="44" t="s">
        <v>261</v>
      </c>
      <c r="D85" s="45">
        <v>34550000</v>
      </c>
      <c r="E85" s="43">
        <v>98.994200000000006</v>
      </c>
      <c r="F85" s="101">
        <v>45275</v>
      </c>
      <c r="G85" s="46">
        <v>45093.377789351849</v>
      </c>
      <c r="H85" s="43" t="s">
        <v>230</v>
      </c>
      <c r="I85" s="148">
        <f t="shared" si="12"/>
        <v>0.99330132536008975</v>
      </c>
      <c r="J85" s="149">
        <f t="shared" si="13"/>
        <v>34783000</v>
      </c>
      <c r="K85" s="150">
        <f t="shared" si="14"/>
        <v>34901017.87671347</v>
      </c>
      <c r="L85" s="139">
        <f t="shared" si="15"/>
        <v>0.7</v>
      </c>
      <c r="M85" s="151">
        <f t="shared" si="16"/>
        <v>43.976989806389845</v>
      </c>
      <c r="N85" s="61">
        <f t="shared" si="17"/>
        <v>55</v>
      </c>
      <c r="O85" s="151">
        <f t="shared" si="18"/>
        <v>55</v>
      </c>
      <c r="P85" s="154">
        <v>96.4</v>
      </c>
      <c r="Q85" s="16">
        <f t="shared" si="19"/>
        <v>28.920000000000005</v>
      </c>
      <c r="R85" s="152">
        <v>0</v>
      </c>
      <c r="S85" s="153">
        <f t="shared" si="20"/>
        <v>83.92</v>
      </c>
    </row>
    <row r="86" spans="1:19" ht="17.25" thickBot="1">
      <c r="A86" s="43">
        <v>20</v>
      </c>
      <c r="B86" s="43" t="s">
        <v>284</v>
      </c>
      <c r="C86" s="44" t="s">
        <v>285</v>
      </c>
      <c r="D86" s="45">
        <v>34760000</v>
      </c>
      <c r="E86" s="43">
        <v>99.596000000000004</v>
      </c>
      <c r="F86" s="101">
        <v>45232</v>
      </c>
      <c r="G86" s="46">
        <v>45099.688425925924</v>
      </c>
      <c r="H86" s="43" t="s">
        <v>230</v>
      </c>
      <c r="I86" s="148">
        <f t="shared" si="12"/>
        <v>0.99933875743897882</v>
      </c>
      <c r="J86" s="149">
        <f t="shared" si="13"/>
        <v>34783000</v>
      </c>
      <c r="K86" s="150">
        <f t="shared" si="14"/>
        <v>34901017.87671347</v>
      </c>
      <c r="L86" s="139">
        <f t="shared" si="15"/>
        <v>0.7</v>
      </c>
      <c r="M86" s="151">
        <f t="shared" si="16"/>
        <v>46.383796401450404</v>
      </c>
      <c r="N86" s="61">
        <f t="shared" si="17"/>
        <v>55</v>
      </c>
      <c r="O86" s="151">
        <f t="shared" si="18"/>
        <v>55</v>
      </c>
      <c r="P86" s="154">
        <v>96.4</v>
      </c>
      <c r="Q86" s="16">
        <f t="shared" si="19"/>
        <v>28.920000000000005</v>
      </c>
      <c r="R86" s="152">
        <v>0</v>
      </c>
      <c r="S86" s="153">
        <f t="shared" si="20"/>
        <v>83.92</v>
      </c>
    </row>
    <row r="87" spans="1:19" ht="17.25" thickBot="1">
      <c r="A87" s="43">
        <v>21</v>
      </c>
      <c r="B87" s="43" t="s">
        <v>263</v>
      </c>
      <c r="C87" s="44" t="s">
        <v>264</v>
      </c>
      <c r="D87" s="45">
        <v>35478660</v>
      </c>
      <c r="E87" s="43">
        <v>101.6551</v>
      </c>
      <c r="F87" s="101">
        <v>45113</v>
      </c>
      <c r="G87" s="46">
        <v>45096.47148148148</v>
      </c>
      <c r="H87" s="43" t="s">
        <v>230</v>
      </c>
      <c r="I87" s="148">
        <f t="shared" si="12"/>
        <v>1.02</v>
      </c>
      <c r="J87" s="149">
        <f t="shared" si="13"/>
        <v>34783000</v>
      </c>
      <c r="K87" s="150">
        <f t="shared" si="14"/>
        <v>34901017.87671347</v>
      </c>
      <c r="L87" s="139">
        <f t="shared" si="15"/>
        <v>0.7</v>
      </c>
      <c r="M87" s="151">
        <f t="shared" si="16"/>
        <v>54.620347009099078</v>
      </c>
      <c r="N87" s="61">
        <f t="shared" si="17"/>
        <v>2</v>
      </c>
      <c r="O87" s="151">
        <f t="shared" si="18"/>
        <v>15.379652990900922</v>
      </c>
      <c r="P87" s="154">
        <v>96.4</v>
      </c>
      <c r="Q87" s="16">
        <f t="shared" si="19"/>
        <v>28.920000000000005</v>
      </c>
      <c r="R87" s="152">
        <v>0</v>
      </c>
      <c r="S87" s="153">
        <f t="shared" si="20"/>
        <v>44.299652990900924</v>
      </c>
    </row>
    <row r="88" spans="1:19" ht="17.25" thickBot="1">
      <c r="A88" s="43">
        <v>22</v>
      </c>
      <c r="B88" s="43" t="s">
        <v>262</v>
      </c>
      <c r="C88" s="44" t="s">
        <v>153</v>
      </c>
      <c r="D88" s="45">
        <v>35480000</v>
      </c>
      <c r="E88" s="43">
        <v>101.6589</v>
      </c>
      <c r="F88" s="43" t="s">
        <v>236</v>
      </c>
      <c r="G88" s="46">
        <v>45097.45685185185</v>
      </c>
      <c r="H88" s="43" t="s">
        <v>230</v>
      </c>
      <c r="I88" s="148">
        <f t="shared" si="12"/>
        <v>1.0200385245665986</v>
      </c>
      <c r="J88" s="149">
        <f t="shared" si="13"/>
        <v>34783000</v>
      </c>
      <c r="K88" s="150">
        <f t="shared" si="14"/>
        <v>34901017.87671347</v>
      </c>
      <c r="L88" s="139">
        <f t="shared" si="15"/>
        <v>0.7</v>
      </c>
      <c r="M88" s="151">
        <f t="shared" si="16"/>
        <v>54.635704727372271</v>
      </c>
      <c r="N88" s="61">
        <f t="shared" si="17"/>
        <v>2</v>
      </c>
      <c r="O88" s="151">
        <f t="shared" si="18"/>
        <v>15.364295272627729</v>
      </c>
      <c r="P88" s="154">
        <v>96.4</v>
      </c>
      <c r="Q88" s="16">
        <f t="shared" si="19"/>
        <v>28.920000000000005</v>
      </c>
      <c r="R88" s="152">
        <v>0</v>
      </c>
      <c r="S88" s="153">
        <f t="shared" si="20"/>
        <v>44.28429527262773</v>
      </c>
    </row>
    <row r="89" spans="1:19" ht="17.25" thickBot="1">
      <c r="A89" s="43">
        <v>23</v>
      </c>
      <c r="B89" s="43" t="s">
        <v>77</v>
      </c>
      <c r="C89" s="44" t="s">
        <v>78</v>
      </c>
      <c r="D89" s="45">
        <v>35826490</v>
      </c>
      <c r="E89" s="43">
        <v>102.65170000000001</v>
      </c>
      <c r="F89" s="101">
        <v>45120</v>
      </c>
      <c r="G89" s="46">
        <v>45099.421423611115</v>
      </c>
      <c r="H89" s="43" t="s">
        <v>230</v>
      </c>
      <c r="I89" s="148">
        <f t="shared" si="12"/>
        <v>1.03</v>
      </c>
      <c r="J89" s="149">
        <f t="shared" si="13"/>
        <v>34783000</v>
      </c>
      <c r="K89" s="150">
        <f t="shared" si="14"/>
        <v>34901017.87671347</v>
      </c>
      <c r="L89" s="139">
        <f t="shared" si="15"/>
        <v>0.7</v>
      </c>
      <c r="M89" s="151">
        <f t="shared" si="16"/>
        <v>58.606820999384325</v>
      </c>
      <c r="N89" s="61">
        <f t="shared" si="17"/>
        <v>2</v>
      </c>
      <c r="O89" s="151">
        <f t="shared" si="18"/>
        <v>11.393179000615675</v>
      </c>
      <c r="P89" s="154">
        <v>96.4</v>
      </c>
      <c r="Q89" s="16">
        <f t="shared" si="19"/>
        <v>28.920000000000005</v>
      </c>
      <c r="R89" s="152">
        <v>0</v>
      </c>
      <c r="S89" s="153">
        <f t="shared" si="20"/>
        <v>40.313179000615676</v>
      </c>
    </row>
    <row r="90" spans="1:19" ht="17.25" thickBot="1">
      <c r="A90" s="43">
        <v>24</v>
      </c>
      <c r="B90" s="43" t="s">
        <v>227</v>
      </c>
      <c r="C90" s="44" t="s">
        <v>149</v>
      </c>
      <c r="D90" s="45">
        <v>40000000</v>
      </c>
      <c r="E90" s="43">
        <v>114.60980000000001</v>
      </c>
      <c r="F90" s="101">
        <v>45200</v>
      </c>
      <c r="G90" s="46">
        <v>45097.607592592591</v>
      </c>
      <c r="H90" s="43" t="s">
        <v>230</v>
      </c>
      <c r="I90" s="148">
        <f t="shared" si="12"/>
        <v>1.1499870626455453</v>
      </c>
      <c r="J90" s="149">
        <f t="shared" si="13"/>
        <v>34783000</v>
      </c>
      <c r="K90" s="150">
        <f t="shared" si="14"/>
        <v>34901017.87671347</v>
      </c>
      <c r="L90" s="139">
        <f t="shared" si="15"/>
        <v>0.7</v>
      </c>
      <c r="M90" s="151">
        <f t="shared" si="16"/>
        <v>106.43935144010403</v>
      </c>
      <c r="N90" s="61">
        <f t="shared" si="17"/>
        <v>2</v>
      </c>
      <c r="O90" s="151">
        <f t="shared" si="18"/>
        <v>2</v>
      </c>
      <c r="P90" s="154">
        <v>96.4</v>
      </c>
      <c r="Q90" s="16">
        <f t="shared" si="19"/>
        <v>28.920000000000005</v>
      </c>
      <c r="R90" s="152">
        <v>0</v>
      </c>
      <c r="S90" s="153">
        <f t="shared" si="20"/>
        <v>30.920000000000005</v>
      </c>
    </row>
    <row r="91" spans="1:19" ht="17.25" thickBot="1">
      <c r="A91" s="43">
        <v>25</v>
      </c>
      <c r="B91" s="43" t="s">
        <v>290</v>
      </c>
      <c r="C91" s="44" t="s">
        <v>93</v>
      </c>
      <c r="D91" s="45">
        <v>40000000</v>
      </c>
      <c r="E91" s="43">
        <v>114.60980000000001</v>
      </c>
      <c r="F91" s="101">
        <v>45060</v>
      </c>
      <c r="G91" s="46">
        <v>45098.47388888889</v>
      </c>
      <c r="H91" s="43" t="s">
        <v>230</v>
      </c>
      <c r="I91" s="148">
        <f t="shared" si="12"/>
        <v>1.1499870626455453</v>
      </c>
      <c r="J91" s="149">
        <f t="shared" si="13"/>
        <v>34783000</v>
      </c>
      <c r="K91" s="150">
        <f t="shared" si="14"/>
        <v>34901017.87671347</v>
      </c>
      <c r="L91" s="139">
        <f t="shared" si="15"/>
        <v>0.7</v>
      </c>
      <c r="M91" s="151">
        <f t="shared" si="16"/>
        <v>106.43935144010403</v>
      </c>
      <c r="N91" s="61">
        <f t="shared" si="17"/>
        <v>2</v>
      </c>
      <c r="O91" s="151">
        <f t="shared" si="18"/>
        <v>2</v>
      </c>
      <c r="P91" s="154">
        <v>96.4</v>
      </c>
      <c r="Q91" s="16">
        <f t="shared" si="19"/>
        <v>28.920000000000005</v>
      </c>
      <c r="R91" s="152">
        <v>0</v>
      </c>
      <c r="S91" s="153">
        <f t="shared" si="20"/>
        <v>30.920000000000005</v>
      </c>
    </row>
    <row r="92" spans="1:19" ht="17.25" thickBot="1">
      <c r="A92" s="43">
        <v>26</v>
      </c>
      <c r="B92" s="43" t="s">
        <v>266</v>
      </c>
      <c r="C92" s="44" t="s">
        <v>151</v>
      </c>
      <c r="D92" s="45">
        <v>49500000</v>
      </c>
      <c r="E92" s="43">
        <v>141.8297</v>
      </c>
      <c r="F92" s="101">
        <v>45274</v>
      </c>
      <c r="G92" s="46">
        <v>45098.711909722224</v>
      </c>
      <c r="H92" s="43" t="s">
        <v>230</v>
      </c>
      <c r="I92" s="148">
        <f t="shared" si="12"/>
        <v>1.4231089900238623</v>
      </c>
      <c r="J92" s="149">
        <f t="shared" si="13"/>
        <v>34783000</v>
      </c>
      <c r="K92" s="150">
        <f t="shared" si="14"/>
        <v>34901017.87671347</v>
      </c>
      <c r="L92" s="139">
        <f t="shared" si="15"/>
        <v>0.7</v>
      </c>
      <c r="M92" s="151">
        <f t="shared" si="16"/>
        <v>215.31869740712878</v>
      </c>
      <c r="N92" s="61">
        <f t="shared" si="17"/>
        <v>2</v>
      </c>
      <c r="O92" s="151">
        <f t="shared" si="18"/>
        <v>2</v>
      </c>
      <c r="P92" s="154">
        <v>96.4</v>
      </c>
      <c r="Q92" s="16">
        <f t="shared" si="19"/>
        <v>28.920000000000005</v>
      </c>
      <c r="R92" s="152">
        <v>0</v>
      </c>
      <c r="S92" s="153">
        <f t="shared" si="20"/>
        <v>30.920000000000005</v>
      </c>
    </row>
    <row r="93" spans="1:19" ht="17.25" thickBot="1">
      <c r="A93" s="43">
        <v>27</v>
      </c>
      <c r="B93" s="43" t="s">
        <v>223</v>
      </c>
      <c r="C93" s="44" t="s">
        <v>224</v>
      </c>
      <c r="D93" s="45">
        <v>50000000</v>
      </c>
      <c r="E93" s="43">
        <v>143.26230000000001</v>
      </c>
      <c r="F93" s="101">
        <v>45149</v>
      </c>
      <c r="G93" s="46">
        <v>45093.343229166669</v>
      </c>
      <c r="H93" s="43" t="s">
        <v>230</v>
      </c>
      <c r="I93" s="148">
        <f t="shared" si="12"/>
        <v>1.4374838283069316</v>
      </c>
      <c r="J93" s="149">
        <f t="shared" si="13"/>
        <v>34783000</v>
      </c>
      <c r="K93" s="150">
        <f t="shared" si="14"/>
        <v>34901017.87671347</v>
      </c>
      <c r="L93" s="139">
        <f t="shared" si="15"/>
        <v>0.7</v>
      </c>
      <c r="M93" s="151">
        <f t="shared" si="16"/>
        <v>221.04918930013002</v>
      </c>
      <c r="N93" s="61">
        <f t="shared" si="17"/>
        <v>2</v>
      </c>
      <c r="O93" s="151">
        <f t="shared" si="18"/>
        <v>2</v>
      </c>
      <c r="P93" s="154">
        <v>96.4</v>
      </c>
      <c r="Q93" s="16">
        <f t="shared" si="19"/>
        <v>28.920000000000005</v>
      </c>
      <c r="R93" s="152">
        <v>0</v>
      </c>
      <c r="S93" s="153">
        <f t="shared" si="20"/>
        <v>30.920000000000005</v>
      </c>
    </row>
    <row r="94" spans="1:19" ht="17.25" thickBot="1">
      <c r="A94" s="43">
        <v>28</v>
      </c>
      <c r="B94" s="43" t="s">
        <v>225</v>
      </c>
      <c r="C94" s="44" t="s">
        <v>226</v>
      </c>
      <c r="D94" s="45">
        <v>50000000</v>
      </c>
      <c r="E94" s="43">
        <v>143.26230000000001</v>
      </c>
      <c r="F94" s="101">
        <v>45054</v>
      </c>
      <c r="G94" s="46">
        <v>45093.403877314813</v>
      </c>
      <c r="H94" s="43" t="s">
        <v>230</v>
      </c>
      <c r="I94" s="148">
        <f t="shared" si="12"/>
        <v>1.4374838283069316</v>
      </c>
      <c r="J94" s="149">
        <f t="shared" si="13"/>
        <v>34783000</v>
      </c>
      <c r="K94" s="150">
        <f t="shared" si="14"/>
        <v>34901017.87671347</v>
      </c>
      <c r="L94" s="139">
        <f t="shared" si="15"/>
        <v>0.7</v>
      </c>
      <c r="M94" s="151">
        <f t="shared" si="16"/>
        <v>221.04918930013002</v>
      </c>
      <c r="N94" s="61">
        <f t="shared" si="17"/>
        <v>2</v>
      </c>
      <c r="O94" s="151">
        <f t="shared" si="18"/>
        <v>2</v>
      </c>
      <c r="P94" s="154">
        <v>96.4</v>
      </c>
      <c r="Q94" s="16">
        <f t="shared" si="19"/>
        <v>28.920000000000005</v>
      </c>
      <c r="R94" s="152">
        <v>0</v>
      </c>
      <c r="S94" s="153">
        <f t="shared" si="20"/>
        <v>30.920000000000005</v>
      </c>
    </row>
    <row r="95" spans="1:19" ht="29.25" thickBot="1">
      <c r="A95" s="43">
        <v>29</v>
      </c>
      <c r="B95" s="43" t="s">
        <v>229</v>
      </c>
      <c r="C95" s="44" t="s">
        <v>222</v>
      </c>
      <c r="D95" s="45">
        <v>50000000</v>
      </c>
      <c r="E95" s="43">
        <v>143.26230000000001</v>
      </c>
      <c r="F95" s="101">
        <v>45170</v>
      </c>
      <c r="G95" s="46">
        <v>45093.459629629629</v>
      </c>
      <c r="H95" s="43" t="s">
        <v>230</v>
      </c>
      <c r="I95" s="148">
        <f t="shared" si="12"/>
        <v>1.4374838283069316</v>
      </c>
      <c r="J95" s="149">
        <f t="shared" si="13"/>
        <v>34783000</v>
      </c>
      <c r="K95" s="150">
        <f t="shared" si="14"/>
        <v>34901017.87671347</v>
      </c>
      <c r="L95" s="139">
        <f t="shared" si="15"/>
        <v>0.7</v>
      </c>
      <c r="M95" s="151">
        <f t="shared" si="16"/>
        <v>221.04918930013002</v>
      </c>
      <c r="N95" s="61">
        <f t="shared" si="17"/>
        <v>2</v>
      </c>
      <c r="O95" s="151">
        <f t="shared" si="18"/>
        <v>2</v>
      </c>
      <c r="P95" s="154">
        <v>96.4</v>
      </c>
      <c r="Q95" s="16">
        <f t="shared" si="19"/>
        <v>28.920000000000005</v>
      </c>
      <c r="R95" s="152">
        <v>0</v>
      </c>
      <c r="S95" s="153">
        <f t="shared" si="20"/>
        <v>30.920000000000005</v>
      </c>
    </row>
    <row r="96" spans="1:19" ht="17.25" thickBot="1">
      <c r="A96" s="43">
        <v>30</v>
      </c>
      <c r="B96" s="43" t="s">
        <v>268</v>
      </c>
      <c r="C96" s="44" t="s">
        <v>148</v>
      </c>
      <c r="D96" s="45">
        <v>60000000</v>
      </c>
      <c r="E96" s="43">
        <v>171.91480000000001</v>
      </c>
      <c r="F96" s="101">
        <v>45025</v>
      </c>
      <c r="G96" s="46">
        <v>45093.42260416667</v>
      </c>
      <c r="H96" s="43" t="s">
        <v>230</v>
      </c>
      <c r="I96" s="148">
        <f t="shared" si="12"/>
        <v>1.7249805939683178</v>
      </c>
      <c r="J96" s="149">
        <f t="shared" si="13"/>
        <v>34783000</v>
      </c>
      <c r="K96" s="150">
        <f t="shared" si="14"/>
        <v>34901017.87671347</v>
      </c>
      <c r="L96" s="139">
        <f t="shared" si="15"/>
        <v>0.7</v>
      </c>
      <c r="M96" s="151">
        <f t="shared" si="16"/>
        <v>335.65902716015609</v>
      </c>
      <c r="N96" s="61">
        <f t="shared" si="17"/>
        <v>2</v>
      </c>
      <c r="O96" s="151">
        <f t="shared" si="18"/>
        <v>2</v>
      </c>
      <c r="P96" s="154">
        <v>96.4</v>
      </c>
      <c r="Q96" s="16">
        <f t="shared" si="19"/>
        <v>28.920000000000005</v>
      </c>
      <c r="R96" s="152">
        <v>0</v>
      </c>
      <c r="S96" s="153">
        <f t="shared" si="20"/>
        <v>30.920000000000005</v>
      </c>
    </row>
    <row r="97" spans="1:19" ht="17.25" thickBot="1">
      <c r="A97" s="43">
        <v>31</v>
      </c>
      <c r="B97" s="43" t="s">
        <v>265</v>
      </c>
      <c r="C97" s="44" t="s">
        <v>235</v>
      </c>
      <c r="D97" s="45">
        <v>60180000</v>
      </c>
      <c r="E97" s="43">
        <v>172.43049999999999</v>
      </c>
      <c r="F97" s="43" t="s">
        <v>291</v>
      </c>
      <c r="G97" s="46">
        <v>45097.397986111115</v>
      </c>
      <c r="H97" s="43" t="s">
        <v>230</v>
      </c>
      <c r="I97" s="148">
        <f t="shared" si="12"/>
        <v>1.7301555357502227</v>
      </c>
      <c r="J97" s="149">
        <f t="shared" si="13"/>
        <v>34783000</v>
      </c>
      <c r="K97" s="150">
        <f t="shared" si="14"/>
        <v>34901017.87671347</v>
      </c>
      <c r="L97" s="139">
        <f t="shared" si="15"/>
        <v>0.7</v>
      </c>
      <c r="M97" s="151">
        <f t="shared" si="16"/>
        <v>337.72200424163657</v>
      </c>
      <c r="N97" s="61">
        <f t="shared" si="17"/>
        <v>2</v>
      </c>
      <c r="O97" s="151">
        <f t="shared" si="18"/>
        <v>2</v>
      </c>
      <c r="P97" s="154">
        <v>96.4</v>
      </c>
      <c r="Q97" s="16">
        <f t="shared" si="19"/>
        <v>28.920000000000005</v>
      </c>
      <c r="R97" s="152">
        <v>0</v>
      </c>
      <c r="S97" s="153">
        <f t="shared" si="20"/>
        <v>30.920000000000005</v>
      </c>
    </row>
    <row r="98" spans="1:19" ht="17.25" thickBot="1">
      <c r="A98" s="43">
        <v>32</v>
      </c>
      <c r="B98" s="43" t="s">
        <v>267</v>
      </c>
      <c r="C98" s="44" t="s">
        <v>66</v>
      </c>
      <c r="D98" s="45">
        <v>74000000</v>
      </c>
      <c r="E98" s="43">
        <v>212.0283</v>
      </c>
      <c r="F98" s="101">
        <v>45242</v>
      </c>
      <c r="G98" s="46">
        <v>45098.274965277778</v>
      </c>
      <c r="H98" s="43" t="s">
        <v>230</v>
      </c>
      <c r="I98" s="148">
        <f t="shared" si="12"/>
        <v>2.1274760658942586</v>
      </c>
      <c r="J98" s="149">
        <f t="shared" si="13"/>
        <v>34783000</v>
      </c>
      <c r="K98" s="150">
        <f t="shared" si="14"/>
        <v>34901017.87671347</v>
      </c>
      <c r="L98" s="139">
        <f t="shared" si="15"/>
        <v>0.7</v>
      </c>
      <c r="M98" s="151">
        <f t="shared" si="16"/>
        <v>496.11280016419244</v>
      </c>
      <c r="N98" s="61">
        <f t="shared" si="17"/>
        <v>2</v>
      </c>
      <c r="O98" s="151">
        <f t="shared" si="18"/>
        <v>2</v>
      </c>
      <c r="P98" s="154">
        <v>96.4</v>
      </c>
      <c r="Q98" s="16">
        <f t="shared" si="19"/>
        <v>28.920000000000005</v>
      </c>
      <c r="R98" s="152">
        <v>0</v>
      </c>
      <c r="S98" s="153">
        <f t="shared" si="20"/>
        <v>30.920000000000005</v>
      </c>
    </row>
    <row r="99" spans="1:19" ht="17.25" thickBot="1">
      <c r="A99" s="43">
        <v>33</v>
      </c>
      <c r="B99" s="43" t="s">
        <v>79</v>
      </c>
      <c r="C99" s="44" t="s">
        <v>62</v>
      </c>
      <c r="D99" s="45">
        <v>74000000</v>
      </c>
      <c r="E99" s="43">
        <v>212.0283</v>
      </c>
      <c r="F99" s="101">
        <v>45000</v>
      </c>
      <c r="G99" s="46">
        <v>45099.408993055556</v>
      </c>
      <c r="H99" s="43" t="s">
        <v>230</v>
      </c>
      <c r="I99" s="148">
        <f t="shared" si="12"/>
        <v>2.1274760658942586</v>
      </c>
      <c r="J99" s="149">
        <f t="shared" si="13"/>
        <v>34783000</v>
      </c>
      <c r="K99" s="150">
        <f t="shared" si="14"/>
        <v>34901017.87671347</v>
      </c>
      <c r="L99" s="139">
        <f t="shared" si="15"/>
        <v>0.7</v>
      </c>
      <c r="M99" s="151">
        <f t="shared" si="16"/>
        <v>496.11280016419244</v>
      </c>
      <c r="N99" s="61">
        <f t="shared" si="17"/>
        <v>2</v>
      </c>
      <c r="O99" s="151">
        <f t="shared" si="18"/>
        <v>2</v>
      </c>
      <c r="P99" s="154">
        <v>96.4</v>
      </c>
      <c r="Q99" s="16">
        <f t="shared" si="19"/>
        <v>28.920000000000005</v>
      </c>
      <c r="R99" s="152">
        <v>0</v>
      </c>
      <c r="S99" s="153">
        <f t="shared" si="20"/>
        <v>30.920000000000005</v>
      </c>
    </row>
    <row r="100" spans="1:19" ht="17.25" thickBot="1">
      <c r="A100" s="43">
        <v>34</v>
      </c>
      <c r="B100" s="43" t="s">
        <v>228</v>
      </c>
      <c r="C100" s="44" t="s">
        <v>150</v>
      </c>
      <c r="D100" s="45">
        <v>80000000</v>
      </c>
      <c r="E100" s="43">
        <v>229.21969999999999</v>
      </c>
      <c r="F100" s="101">
        <v>45214</v>
      </c>
      <c r="G100" s="46">
        <v>45093.448854166665</v>
      </c>
      <c r="H100" s="43" t="s">
        <v>230</v>
      </c>
      <c r="I100" s="148">
        <f t="shared" si="12"/>
        <v>2.2999741252910906</v>
      </c>
      <c r="J100" s="149">
        <f t="shared" si="13"/>
        <v>34783000</v>
      </c>
      <c r="K100" s="150">
        <f t="shared" si="14"/>
        <v>34901017.87671347</v>
      </c>
      <c r="L100" s="139">
        <f t="shared" si="15"/>
        <v>0.7</v>
      </c>
      <c r="M100" s="151">
        <f t="shared" si="16"/>
        <v>564.87870288020815</v>
      </c>
      <c r="N100" s="61">
        <f t="shared" si="17"/>
        <v>2</v>
      </c>
      <c r="O100" s="151">
        <f t="shared" si="18"/>
        <v>2</v>
      </c>
      <c r="P100" s="154">
        <v>96.4</v>
      </c>
      <c r="Q100" s="16">
        <f t="shared" si="19"/>
        <v>28.920000000000005</v>
      </c>
      <c r="R100" s="152">
        <v>0</v>
      </c>
      <c r="S100" s="153">
        <f t="shared" si="20"/>
        <v>30.920000000000005</v>
      </c>
    </row>
    <row r="101" spans="1:19" ht="17.25" thickBot="1">
      <c r="I101" s="148">
        <f t="shared" si="12"/>
        <v>0</v>
      </c>
      <c r="J101" s="149">
        <f t="shared" si="13"/>
        <v>34783000</v>
      </c>
      <c r="K101" s="150">
        <f t="shared" si="14"/>
        <v>34901017.87671347</v>
      </c>
      <c r="L101" s="139">
        <f t="shared" si="15"/>
        <v>0.7</v>
      </c>
      <c r="M101" s="151">
        <f t="shared" si="16"/>
        <v>352</v>
      </c>
      <c r="N101" s="61">
        <f t="shared" si="17"/>
        <v>2</v>
      </c>
      <c r="O101" s="151">
        <f t="shared" si="18"/>
        <v>2</v>
      </c>
      <c r="P101" s="154">
        <v>96.4</v>
      </c>
      <c r="Q101" s="16">
        <f t="shared" si="19"/>
        <v>28.920000000000005</v>
      </c>
      <c r="R101" s="152">
        <v>0</v>
      </c>
      <c r="S101" s="153">
        <f t="shared" si="20"/>
        <v>30.920000000000005</v>
      </c>
    </row>
    <row r="102" spans="1:19" ht="17.25" thickBot="1">
      <c r="A102" s="265" t="s">
        <v>531</v>
      </c>
      <c r="B102" s="265" t="s">
        <v>532</v>
      </c>
      <c r="C102" s="229"/>
      <c r="D102" s="229"/>
      <c r="E102" s="99" t="s">
        <v>533</v>
      </c>
      <c r="F102" s="266" t="s">
        <v>534</v>
      </c>
    </row>
    <row r="103" spans="1:19">
      <c r="A103" s="267" t="s">
        <v>269</v>
      </c>
      <c r="B103" s="229"/>
      <c r="C103" s="229"/>
      <c r="D103" s="229"/>
    </row>
    <row r="104" spans="1:19" ht="17.25" thickBot="1">
      <c r="A104" s="268"/>
      <c r="B104" s="229"/>
      <c r="C104" s="229"/>
      <c r="D104" s="229"/>
      <c r="I104" s="136" t="s">
        <v>296</v>
      </c>
      <c r="J104" s="55" t="s">
        <v>301</v>
      </c>
      <c r="K104" s="136" t="s">
        <v>297</v>
      </c>
      <c r="L104" s="136" t="s">
        <v>298</v>
      </c>
    </row>
    <row r="105" spans="1:19" ht="45.75" thickBot="1">
      <c r="A105" s="99" t="s">
        <v>270</v>
      </c>
      <c r="B105" s="269" t="s">
        <v>535</v>
      </c>
      <c r="C105" s="99" t="s">
        <v>272</v>
      </c>
      <c r="D105" s="269" t="s">
        <v>536</v>
      </c>
      <c r="I105" s="140">
        <v>92544000</v>
      </c>
      <c r="J105" s="138" t="str">
        <f>IF(I105&gt;=1000000000,"유형1",IF(I105&gt;=100000000,"유형2",IF(I105&gt;=20000000,"유형3","유형4")))</f>
        <v>유형3</v>
      </c>
      <c r="K105" s="231">
        <f>D108/E108*100</f>
        <v>92594025.554427266</v>
      </c>
      <c r="L105" s="137">
        <f>K105/I105</f>
        <v>1.0005405596735311</v>
      </c>
    </row>
    <row r="106" spans="1:19" ht="17.25" thickBot="1">
      <c r="A106" s="99" t="s">
        <v>274</v>
      </c>
      <c r="B106" s="270">
        <v>0.84292699999999998</v>
      </c>
      <c r="C106" s="99" t="s">
        <v>275</v>
      </c>
      <c r="D106" s="269" t="s">
        <v>537</v>
      </c>
      <c r="I106" s="146" t="s">
        <v>295</v>
      </c>
      <c r="J106" s="141" t="s">
        <v>296</v>
      </c>
      <c r="K106" s="55" t="s">
        <v>297</v>
      </c>
      <c r="L106" s="142" t="s">
        <v>299</v>
      </c>
      <c r="M106" s="142" t="s">
        <v>89</v>
      </c>
      <c r="N106" s="143" t="s">
        <v>302</v>
      </c>
      <c r="O106" s="143" t="s">
        <v>88</v>
      </c>
      <c r="P106" s="144" t="s">
        <v>90</v>
      </c>
      <c r="Q106" s="143" t="s">
        <v>300</v>
      </c>
      <c r="R106" s="145" t="s">
        <v>51</v>
      </c>
      <c r="S106" s="56" t="s">
        <v>91</v>
      </c>
    </row>
    <row r="107" spans="1:19" ht="17.25" thickBot="1">
      <c r="A107" s="43">
        <v>1</v>
      </c>
      <c r="B107" s="43" t="s">
        <v>227</v>
      </c>
      <c r="C107" s="44" t="s">
        <v>149</v>
      </c>
      <c r="D107" s="45">
        <v>77734000</v>
      </c>
      <c r="E107" s="43">
        <v>83.951400000000007</v>
      </c>
      <c r="F107" s="43" t="s">
        <v>538</v>
      </c>
      <c r="G107" s="46">
        <v>45085.601134259261</v>
      </c>
      <c r="H107" s="43" t="s">
        <v>230</v>
      </c>
      <c r="I107" s="148">
        <f>D107/J107</f>
        <v>0.83996801521438447</v>
      </c>
      <c r="J107" s="149">
        <f>$I$105</f>
        <v>92544000</v>
      </c>
      <c r="K107" s="150">
        <f>$K$105</f>
        <v>92594025.554427266</v>
      </c>
      <c r="L107" s="139">
        <f>IF(J107&gt;=1000000000,0.3,IF(J107&gt;=100000000,0.5,IF(J107&gt;=20000000,0.7,0.8)))</f>
        <v>0.7</v>
      </c>
      <c r="M107" s="151">
        <f>ABS(88/100-D107/K107)*100*IF(L107=0.3,1,IF(L107=0.5,2,IF(L107=0.7,4,20)))</f>
        <v>16.194316924659311</v>
      </c>
      <c r="N107" s="61">
        <f>MAX(2,IF(AND(L107=0.5,D107&lt;K107,D107/K107&gt;0.955),35,IF(AND(L107=0.7,D107&lt;K107,D107/K107&gt;0.9175),55,IF(AND(L107=0.8,D107&lt;K107,D107/K107&gt;0.8875),65,0))))</f>
        <v>2</v>
      </c>
      <c r="O107" s="151">
        <f>MAX(IF(L107=0.3,30,IF(L107=0.5,50,IF(L107=0.7,70,80)))-M107,N107)</f>
        <v>53.805683075340689</v>
      </c>
      <c r="P107" s="154">
        <v>96.4</v>
      </c>
      <c r="Q107" s="16">
        <f>P107*(1-L107)</f>
        <v>28.920000000000005</v>
      </c>
      <c r="R107" s="152">
        <v>0</v>
      </c>
      <c r="S107" s="153">
        <f>O107+Q107-R107</f>
        <v>82.725683075340697</v>
      </c>
    </row>
    <row r="108" spans="1:19" ht="17.25" thickBot="1">
      <c r="A108" s="43">
        <v>2</v>
      </c>
      <c r="B108" s="43" t="s">
        <v>242</v>
      </c>
      <c r="C108" s="44" t="s">
        <v>152</v>
      </c>
      <c r="D108" s="45">
        <v>77780000</v>
      </c>
      <c r="E108" s="43">
        <v>84.001099999999994</v>
      </c>
      <c r="F108" s="101">
        <v>44967</v>
      </c>
      <c r="G108" s="46">
        <v>45089.377199074072</v>
      </c>
      <c r="H108" s="43" t="s">
        <v>230</v>
      </c>
      <c r="I108" s="148">
        <f t="shared" ref="I108:I141" si="21">D108/J108</f>
        <v>0.84046507607192256</v>
      </c>
      <c r="J108" s="149">
        <f t="shared" ref="J108:J141" si="22">$I$105</f>
        <v>92544000</v>
      </c>
      <c r="K108" s="150">
        <f t="shared" ref="K108:K141" si="23">$K$105</f>
        <v>92594025.554427266</v>
      </c>
      <c r="L108" s="139">
        <f t="shared" ref="L108:L141" si="24">IF(J108&gt;=1000000000,0.3,IF(J108&gt;=100000000,0.5,IF(J108&gt;=20000000,0.7,0.8)))</f>
        <v>0.7</v>
      </c>
      <c r="M108" s="151">
        <f t="shared" ref="M108:M141" si="25">ABS(88/100-D108/K108)*100*IF(L108=0.3,1,IF(L108=0.5,2,IF(L108=0.7,4,20)))</f>
        <v>15.995600000000021</v>
      </c>
      <c r="N108" s="61">
        <f t="shared" ref="N108:N141" si="26">MAX(2,IF(AND(L108=0.5,D108&lt;K108,D108/K108&gt;0.955),35,IF(AND(L108=0.7,D108&lt;K108,D108/K108&gt;0.9175),55,IF(AND(L108=0.8,D108&lt;K108,D108/K108&gt;0.8875),65,0))))</f>
        <v>2</v>
      </c>
      <c r="O108" s="151">
        <f t="shared" ref="O108:O141" si="27">MAX(IF(L108=0.3,30,IF(L108=0.5,50,IF(L108=0.7,70,80)))-M108,N108)</f>
        <v>54.004399999999976</v>
      </c>
      <c r="P108" s="154">
        <v>96.4</v>
      </c>
      <c r="Q108" s="16">
        <f t="shared" ref="Q108:Q141" si="28">P108*(1-L108)</f>
        <v>28.920000000000005</v>
      </c>
      <c r="R108" s="152">
        <v>0</v>
      </c>
      <c r="S108" s="153">
        <f t="shared" ref="S108:S141" si="29">O108+Q108-R108</f>
        <v>82.924399999999977</v>
      </c>
    </row>
    <row r="109" spans="1:19" ht="17.25" thickBot="1">
      <c r="A109" s="43">
        <v>3</v>
      </c>
      <c r="B109" s="43" t="s">
        <v>268</v>
      </c>
      <c r="C109" s="44" t="s">
        <v>148</v>
      </c>
      <c r="D109" s="45">
        <v>77850000</v>
      </c>
      <c r="E109" s="43">
        <v>84.076700000000002</v>
      </c>
      <c r="F109" s="101">
        <v>45024</v>
      </c>
      <c r="G109" s="46">
        <v>45085.470636574071</v>
      </c>
      <c r="H109" s="43" t="s">
        <v>230</v>
      </c>
      <c r="I109" s="148">
        <f t="shared" si="21"/>
        <v>0.8412214730290456</v>
      </c>
      <c r="J109" s="149">
        <f t="shared" si="22"/>
        <v>92544000</v>
      </c>
      <c r="K109" s="150">
        <f t="shared" si="23"/>
        <v>92594025.554427266</v>
      </c>
      <c r="L109" s="139">
        <f t="shared" si="24"/>
        <v>0.7</v>
      </c>
      <c r="M109" s="151">
        <f t="shared" si="25"/>
        <v>15.693204679866302</v>
      </c>
      <c r="N109" s="61">
        <f t="shared" si="26"/>
        <v>2</v>
      </c>
      <c r="O109" s="151">
        <f t="shared" si="27"/>
        <v>54.306795320133702</v>
      </c>
      <c r="P109" s="154">
        <v>96.4</v>
      </c>
      <c r="Q109" s="16">
        <f t="shared" si="28"/>
        <v>28.920000000000005</v>
      </c>
      <c r="R109" s="152">
        <v>0</v>
      </c>
      <c r="S109" s="153">
        <f t="shared" si="29"/>
        <v>83.226795320133704</v>
      </c>
    </row>
    <row r="110" spans="1:19" ht="17.25" thickBot="1">
      <c r="A110" s="155">
        <v>4</v>
      </c>
      <c r="B110" s="155" t="s">
        <v>257</v>
      </c>
      <c r="C110" s="156" t="s">
        <v>220</v>
      </c>
      <c r="D110" s="157">
        <v>78050000</v>
      </c>
      <c r="E110" s="155">
        <v>84.292699999999996</v>
      </c>
      <c r="F110" s="158">
        <v>44970</v>
      </c>
      <c r="G110" s="159">
        <v>45086.35260416667</v>
      </c>
      <c r="H110" s="155"/>
      <c r="I110" s="160">
        <f t="shared" si="21"/>
        <v>0.84338260719225444</v>
      </c>
      <c r="J110" s="161">
        <f t="shared" si="22"/>
        <v>92544000</v>
      </c>
      <c r="K110" s="162">
        <f t="shared" si="23"/>
        <v>92594025.554427266</v>
      </c>
      <c r="L110" s="163">
        <f t="shared" si="24"/>
        <v>0.7</v>
      </c>
      <c r="M110" s="164">
        <f t="shared" si="25"/>
        <v>14.829218050912862</v>
      </c>
      <c r="N110" s="71">
        <f t="shared" si="26"/>
        <v>2</v>
      </c>
      <c r="O110" s="164">
        <f t="shared" si="27"/>
        <v>55.170781949087136</v>
      </c>
      <c r="P110" s="271">
        <v>96.4</v>
      </c>
      <c r="Q110" s="165">
        <f t="shared" si="28"/>
        <v>28.920000000000005</v>
      </c>
      <c r="R110" s="166">
        <v>0</v>
      </c>
      <c r="S110" s="167">
        <f t="shared" si="29"/>
        <v>84.090781949087145</v>
      </c>
    </row>
    <row r="111" spans="1:19" ht="17.25" thickBot="1">
      <c r="A111" s="43">
        <v>5</v>
      </c>
      <c r="B111" s="43" t="s">
        <v>258</v>
      </c>
      <c r="C111" s="44" t="s">
        <v>259</v>
      </c>
      <c r="D111" s="45">
        <v>78050318</v>
      </c>
      <c r="E111" s="43">
        <v>84.293000000000006</v>
      </c>
      <c r="F111" s="101">
        <v>45120</v>
      </c>
      <c r="G111" s="46">
        <v>45089.596180555556</v>
      </c>
      <c r="H111" s="43"/>
      <c r="I111" s="148">
        <f t="shared" si="21"/>
        <v>0.84338604339557399</v>
      </c>
      <c r="J111" s="149">
        <f t="shared" si="22"/>
        <v>92544000</v>
      </c>
      <c r="K111" s="150">
        <f t="shared" si="23"/>
        <v>92594025.554427266</v>
      </c>
      <c r="L111" s="139">
        <f t="shared" si="24"/>
        <v>0.7</v>
      </c>
      <c r="M111" s="151">
        <f t="shared" si="25"/>
        <v>14.827844312172811</v>
      </c>
      <c r="N111" s="61">
        <f t="shared" si="26"/>
        <v>2</v>
      </c>
      <c r="O111" s="151">
        <f t="shared" si="27"/>
        <v>55.172155687827185</v>
      </c>
      <c r="P111" s="154">
        <v>96.4</v>
      </c>
      <c r="Q111" s="16">
        <f t="shared" si="28"/>
        <v>28.920000000000005</v>
      </c>
      <c r="R111" s="152">
        <v>0</v>
      </c>
      <c r="S111" s="153">
        <f t="shared" si="29"/>
        <v>84.092155687827187</v>
      </c>
    </row>
    <row r="112" spans="1:19" ht="17.25" thickBot="1">
      <c r="A112" s="43">
        <v>6</v>
      </c>
      <c r="B112" s="43" t="s">
        <v>228</v>
      </c>
      <c r="C112" s="44" t="s">
        <v>150</v>
      </c>
      <c r="D112" s="45">
        <v>78218598</v>
      </c>
      <c r="E112" s="43">
        <v>84.474800000000002</v>
      </c>
      <c r="F112" s="101">
        <v>45180</v>
      </c>
      <c r="G112" s="46">
        <v>45090.536944444444</v>
      </c>
      <c r="H112" s="43"/>
      <c r="I112" s="148">
        <f t="shared" si="21"/>
        <v>0.84520442168049792</v>
      </c>
      <c r="J112" s="149">
        <f t="shared" si="22"/>
        <v>92544000</v>
      </c>
      <c r="K112" s="150">
        <f t="shared" si="23"/>
        <v>92594025.554427266</v>
      </c>
      <c r="L112" s="139">
        <f t="shared" si="24"/>
        <v>0.7</v>
      </c>
      <c r="M112" s="151">
        <f t="shared" si="25"/>
        <v>14.100885962571352</v>
      </c>
      <c r="N112" s="61">
        <f t="shared" si="26"/>
        <v>2</v>
      </c>
      <c r="O112" s="151">
        <f t="shared" si="27"/>
        <v>55.899114037428646</v>
      </c>
      <c r="P112" s="154">
        <v>96.4</v>
      </c>
      <c r="Q112" s="16">
        <f t="shared" si="28"/>
        <v>28.920000000000005</v>
      </c>
      <c r="R112" s="152">
        <v>0</v>
      </c>
      <c r="S112" s="153">
        <f t="shared" si="29"/>
        <v>84.819114037428648</v>
      </c>
    </row>
    <row r="113" spans="1:19" ht="17.25" thickBot="1">
      <c r="A113" s="43">
        <v>7</v>
      </c>
      <c r="B113" s="43" t="s">
        <v>280</v>
      </c>
      <c r="C113" s="44" t="s">
        <v>231</v>
      </c>
      <c r="D113" s="45">
        <v>78342000</v>
      </c>
      <c r="E113" s="43">
        <v>84.608000000000004</v>
      </c>
      <c r="F113" s="101">
        <v>45110</v>
      </c>
      <c r="G113" s="46">
        <v>45085.406238425923</v>
      </c>
      <c r="H113" s="43"/>
      <c r="I113" s="148">
        <f t="shared" si="21"/>
        <v>0.84653786307053946</v>
      </c>
      <c r="J113" s="149">
        <f t="shared" si="22"/>
        <v>92544000</v>
      </c>
      <c r="K113" s="150">
        <f t="shared" si="23"/>
        <v>92594025.554427266</v>
      </c>
      <c r="L113" s="139">
        <f t="shared" si="24"/>
        <v>0.7</v>
      </c>
      <c r="M113" s="151">
        <f t="shared" si="25"/>
        <v>13.567797572640794</v>
      </c>
      <c r="N113" s="61">
        <f t="shared" si="26"/>
        <v>2</v>
      </c>
      <c r="O113" s="151">
        <f t="shared" si="27"/>
        <v>56.432202427359208</v>
      </c>
      <c r="P113" s="154">
        <v>96.4</v>
      </c>
      <c r="Q113" s="16">
        <f t="shared" si="28"/>
        <v>28.920000000000005</v>
      </c>
      <c r="R113" s="152">
        <v>0</v>
      </c>
      <c r="S113" s="153">
        <f t="shared" si="29"/>
        <v>85.352202427359217</v>
      </c>
    </row>
    <row r="114" spans="1:19" ht="17.25" thickBot="1">
      <c r="A114" s="43">
        <v>8</v>
      </c>
      <c r="B114" s="43" t="s">
        <v>281</v>
      </c>
      <c r="C114" s="44" t="s">
        <v>282</v>
      </c>
      <c r="D114" s="45">
        <v>78680000</v>
      </c>
      <c r="E114" s="43">
        <v>84.973100000000002</v>
      </c>
      <c r="F114" s="101">
        <v>45078</v>
      </c>
      <c r="G114" s="46">
        <v>45089.80741898148</v>
      </c>
      <c r="H114" s="43"/>
      <c r="I114" s="148">
        <f t="shared" si="21"/>
        <v>0.85019017980636236</v>
      </c>
      <c r="J114" s="149">
        <f t="shared" si="22"/>
        <v>92544000</v>
      </c>
      <c r="K114" s="150">
        <f t="shared" si="23"/>
        <v>92594025.554427266</v>
      </c>
      <c r="L114" s="139">
        <f t="shared" si="24"/>
        <v>0.7</v>
      </c>
      <c r="M114" s="151">
        <f t="shared" si="25"/>
        <v>12.107660169709433</v>
      </c>
      <c r="N114" s="61">
        <f t="shared" si="26"/>
        <v>2</v>
      </c>
      <c r="O114" s="151">
        <f t="shared" si="27"/>
        <v>57.892339830290567</v>
      </c>
      <c r="P114" s="154">
        <v>96.4</v>
      </c>
      <c r="Q114" s="16">
        <f t="shared" si="28"/>
        <v>28.920000000000005</v>
      </c>
      <c r="R114" s="152">
        <v>0</v>
      </c>
      <c r="S114" s="153">
        <f t="shared" si="29"/>
        <v>86.812339830290568</v>
      </c>
    </row>
    <row r="115" spans="1:19" ht="17.25" thickBot="1">
      <c r="A115" s="43">
        <v>9</v>
      </c>
      <c r="B115" s="43" t="s">
        <v>539</v>
      </c>
      <c r="C115" s="44" t="s">
        <v>75</v>
      </c>
      <c r="D115" s="45">
        <v>78921000</v>
      </c>
      <c r="E115" s="43">
        <v>85.2333</v>
      </c>
      <c r="F115" s="101">
        <v>45182</v>
      </c>
      <c r="G115" s="46">
        <v>45091.610011574077</v>
      </c>
      <c r="H115" s="43"/>
      <c r="I115" s="148">
        <f t="shared" si="21"/>
        <v>0.8527943464730291</v>
      </c>
      <c r="J115" s="149">
        <f t="shared" si="22"/>
        <v>92544000</v>
      </c>
      <c r="K115" s="150">
        <f t="shared" si="23"/>
        <v>92594025.554427266</v>
      </c>
      <c r="L115" s="139">
        <f t="shared" si="24"/>
        <v>0.7</v>
      </c>
      <c r="M115" s="151">
        <f t="shared" si="25"/>
        <v>11.066556281820539</v>
      </c>
      <c r="N115" s="61">
        <f t="shared" si="26"/>
        <v>2</v>
      </c>
      <c r="O115" s="151">
        <f t="shared" si="27"/>
        <v>58.933443718179461</v>
      </c>
      <c r="P115" s="154">
        <v>96.4</v>
      </c>
      <c r="Q115" s="16">
        <f t="shared" si="28"/>
        <v>28.920000000000005</v>
      </c>
      <c r="R115" s="152">
        <v>0</v>
      </c>
      <c r="S115" s="153">
        <f t="shared" si="29"/>
        <v>87.853443718179463</v>
      </c>
    </row>
    <row r="116" spans="1:19" ht="17.25" thickBot="1">
      <c r="A116" s="43">
        <v>10</v>
      </c>
      <c r="B116" s="43" t="s">
        <v>245</v>
      </c>
      <c r="C116" s="44" t="s">
        <v>246</v>
      </c>
      <c r="D116" s="45">
        <v>79079000</v>
      </c>
      <c r="E116" s="43">
        <v>85.403999999999996</v>
      </c>
      <c r="F116" s="101">
        <v>45087</v>
      </c>
      <c r="G116" s="46">
        <v>45089.498032407406</v>
      </c>
      <c r="H116" s="43"/>
      <c r="I116" s="148">
        <f t="shared" si="21"/>
        <v>0.85450164246196403</v>
      </c>
      <c r="J116" s="149">
        <f t="shared" si="22"/>
        <v>92544000</v>
      </c>
      <c r="K116" s="150">
        <f t="shared" si="23"/>
        <v>92594025.554427266</v>
      </c>
      <c r="L116" s="139">
        <f t="shared" si="24"/>
        <v>0.7</v>
      </c>
      <c r="M116" s="151">
        <f t="shared" si="25"/>
        <v>10.384006844947313</v>
      </c>
      <c r="N116" s="61">
        <f t="shared" si="26"/>
        <v>2</v>
      </c>
      <c r="O116" s="151">
        <f t="shared" si="27"/>
        <v>59.615993155052685</v>
      </c>
      <c r="P116" s="154">
        <v>96.4</v>
      </c>
      <c r="Q116" s="16">
        <f t="shared" si="28"/>
        <v>28.920000000000005</v>
      </c>
      <c r="R116" s="152">
        <v>0</v>
      </c>
      <c r="S116" s="153">
        <f t="shared" si="29"/>
        <v>88.535993155052694</v>
      </c>
    </row>
    <row r="117" spans="1:19" ht="17.25" thickBot="1">
      <c r="A117" s="43">
        <v>11</v>
      </c>
      <c r="B117" s="43" t="s">
        <v>243</v>
      </c>
      <c r="C117" s="44" t="s">
        <v>244</v>
      </c>
      <c r="D117" s="45">
        <v>79125120</v>
      </c>
      <c r="E117" s="43">
        <v>85.453800000000001</v>
      </c>
      <c r="F117" s="101">
        <v>45121</v>
      </c>
      <c r="G117" s="46">
        <v>45085.678171296298</v>
      </c>
      <c r="H117" s="43"/>
      <c r="I117" s="148">
        <f t="shared" si="21"/>
        <v>0.85499999999999998</v>
      </c>
      <c r="J117" s="149">
        <f t="shared" si="22"/>
        <v>92544000</v>
      </c>
      <c r="K117" s="150">
        <f t="shared" si="23"/>
        <v>92594025.554427266</v>
      </c>
      <c r="L117" s="139">
        <f t="shared" si="24"/>
        <v>0.7</v>
      </c>
      <c r="M117" s="151">
        <f t="shared" si="25"/>
        <v>10.184771528310632</v>
      </c>
      <c r="N117" s="61">
        <f t="shared" si="26"/>
        <v>2</v>
      </c>
      <c r="O117" s="151">
        <f t="shared" si="27"/>
        <v>59.815228471689366</v>
      </c>
      <c r="P117" s="154">
        <v>96.4</v>
      </c>
      <c r="Q117" s="16">
        <f t="shared" si="28"/>
        <v>28.920000000000005</v>
      </c>
      <c r="R117" s="152">
        <v>0</v>
      </c>
      <c r="S117" s="153">
        <f t="shared" si="29"/>
        <v>88.735228471689368</v>
      </c>
    </row>
    <row r="118" spans="1:19" ht="17.25" thickBot="1">
      <c r="A118" s="43">
        <v>12</v>
      </c>
      <c r="B118" s="43" t="s">
        <v>249</v>
      </c>
      <c r="C118" s="44" t="s">
        <v>219</v>
      </c>
      <c r="D118" s="45">
        <v>79133000</v>
      </c>
      <c r="E118" s="43">
        <v>85.462299999999999</v>
      </c>
      <c r="F118" s="101">
        <v>44990</v>
      </c>
      <c r="G118" s="46">
        <v>45092.368425925924</v>
      </c>
      <c r="H118" s="43"/>
      <c r="I118" s="148">
        <f t="shared" si="21"/>
        <v>0.85508514868603047</v>
      </c>
      <c r="J118" s="149">
        <f t="shared" si="22"/>
        <v>92544000</v>
      </c>
      <c r="K118" s="150">
        <f t="shared" si="23"/>
        <v>92594025.554427266</v>
      </c>
      <c r="L118" s="139">
        <f t="shared" si="24"/>
        <v>0.7</v>
      </c>
      <c r="M118" s="151">
        <f t="shared" si="25"/>
        <v>10.150730455129864</v>
      </c>
      <c r="N118" s="61">
        <f t="shared" si="26"/>
        <v>2</v>
      </c>
      <c r="O118" s="151">
        <f t="shared" si="27"/>
        <v>59.84926954487014</v>
      </c>
      <c r="P118" s="154">
        <v>96.4</v>
      </c>
      <c r="Q118" s="16">
        <f t="shared" si="28"/>
        <v>28.920000000000005</v>
      </c>
      <c r="R118" s="152">
        <v>0</v>
      </c>
      <c r="S118" s="153">
        <f t="shared" si="29"/>
        <v>88.769269544870141</v>
      </c>
    </row>
    <row r="119" spans="1:19" ht="17.25" thickBot="1">
      <c r="A119" s="43">
        <v>13</v>
      </c>
      <c r="B119" s="43" t="s">
        <v>247</v>
      </c>
      <c r="C119" s="44" t="s">
        <v>232</v>
      </c>
      <c r="D119" s="45">
        <v>79449024</v>
      </c>
      <c r="E119" s="43">
        <v>85.803600000000003</v>
      </c>
      <c r="F119" s="101">
        <v>44960</v>
      </c>
      <c r="G119" s="46">
        <v>45086.708738425928</v>
      </c>
      <c r="H119" s="43"/>
      <c r="I119" s="148">
        <f t="shared" si="21"/>
        <v>0.85850000000000004</v>
      </c>
      <c r="J119" s="149">
        <f t="shared" si="22"/>
        <v>92544000</v>
      </c>
      <c r="K119" s="150">
        <f t="shared" si="23"/>
        <v>92594025.554427266</v>
      </c>
      <c r="L119" s="139">
        <f t="shared" si="24"/>
        <v>0.7</v>
      </c>
      <c r="M119" s="151">
        <f t="shared" si="25"/>
        <v>8.7855279029879441</v>
      </c>
      <c r="N119" s="61">
        <f t="shared" si="26"/>
        <v>2</v>
      </c>
      <c r="O119" s="151">
        <f t="shared" si="27"/>
        <v>61.214472097012056</v>
      </c>
      <c r="P119" s="154">
        <v>96.4</v>
      </c>
      <c r="Q119" s="16">
        <f t="shared" si="28"/>
        <v>28.920000000000005</v>
      </c>
      <c r="R119" s="152">
        <v>0</v>
      </c>
      <c r="S119" s="153">
        <f t="shared" si="29"/>
        <v>90.134472097012065</v>
      </c>
    </row>
    <row r="120" spans="1:19" ht="17.25" thickBot="1">
      <c r="A120" s="43">
        <v>14</v>
      </c>
      <c r="B120" s="43" t="s">
        <v>279</v>
      </c>
      <c r="C120" s="44" t="s">
        <v>218</v>
      </c>
      <c r="D120" s="45">
        <v>79694000</v>
      </c>
      <c r="E120" s="43">
        <v>86.068200000000004</v>
      </c>
      <c r="F120" s="101">
        <v>45170</v>
      </c>
      <c r="G120" s="46">
        <v>45091.641782407409</v>
      </c>
      <c r="H120" s="43"/>
      <c r="I120" s="148">
        <f t="shared" si="21"/>
        <v>0.86114713001383125</v>
      </c>
      <c r="J120" s="149">
        <f t="shared" si="22"/>
        <v>92544000</v>
      </c>
      <c r="K120" s="150">
        <f t="shared" si="23"/>
        <v>92594025.554427266</v>
      </c>
      <c r="L120" s="139">
        <f t="shared" si="24"/>
        <v>0.7</v>
      </c>
      <c r="M120" s="151">
        <f t="shared" si="25"/>
        <v>7.7272479609153955</v>
      </c>
      <c r="N120" s="61">
        <f t="shared" si="26"/>
        <v>2</v>
      </c>
      <c r="O120" s="151">
        <f t="shared" si="27"/>
        <v>62.272752039084608</v>
      </c>
      <c r="P120" s="154">
        <v>96.4</v>
      </c>
      <c r="Q120" s="16">
        <f t="shared" si="28"/>
        <v>28.920000000000005</v>
      </c>
      <c r="R120" s="152">
        <v>0</v>
      </c>
      <c r="S120" s="153">
        <f t="shared" si="29"/>
        <v>91.19275203908461</v>
      </c>
    </row>
    <row r="121" spans="1:19" ht="17.25" thickBot="1">
      <c r="A121" s="43">
        <v>15</v>
      </c>
      <c r="B121" s="43" t="s">
        <v>248</v>
      </c>
      <c r="C121" s="44" t="s">
        <v>95</v>
      </c>
      <c r="D121" s="45">
        <v>80636000</v>
      </c>
      <c r="E121" s="43">
        <v>87.085499999999996</v>
      </c>
      <c r="F121" s="101">
        <v>44994</v>
      </c>
      <c r="G121" s="46">
        <v>45092.353506944448</v>
      </c>
      <c r="H121" s="43"/>
      <c r="I121" s="148">
        <f t="shared" si="21"/>
        <v>0.87132607192254496</v>
      </c>
      <c r="J121" s="149">
        <f t="shared" si="22"/>
        <v>92544000</v>
      </c>
      <c r="K121" s="150">
        <f t="shared" si="23"/>
        <v>92594025.554427266</v>
      </c>
      <c r="L121" s="139">
        <f t="shared" si="24"/>
        <v>0.7</v>
      </c>
      <c r="M121" s="151">
        <f t="shared" si="25"/>
        <v>3.6578709385446384</v>
      </c>
      <c r="N121" s="61">
        <f t="shared" si="26"/>
        <v>2</v>
      </c>
      <c r="O121" s="151">
        <f t="shared" si="27"/>
        <v>66.342129061455367</v>
      </c>
      <c r="P121" s="154">
        <v>96.4</v>
      </c>
      <c r="Q121" s="16">
        <f t="shared" si="28"/>
        <v>28.920000000000005</v>
      </c>
      <c r="R121" s="152">
        <v>0</v>
      </c>
      <c r="S121" s="153">
        <f t="shared" si="29"/>
        <v>95.262129061455369</v>
      </c>
    </row>
    <row r="122" spans="1:19" ht="17.25" thickBot="1">
      <c r="A122" s="43">
        <v>16</v>
      </c>
      <c r="B122" s="43" t="s">
        <v>540</v>
      </c>
      <c r="C122" s="44" t="s">
        <v>486</v>
      </c>
      <c r="D122" s="45">
        <v>80976000</v>
      </c>
      <c r="E122" s="43">
        <v>87.452699999999993</v>
      </c>
      <c r="F122" s="101">
        <v>45243</v>
      </c>
      <c r="G122" s="46">
        <v>45085.407951388886</v>
      </c>
      <c r="H122" s="43"/>
      <c r="I122" s="148">
        <f t="shared" si="21"/>
        <v>0.875</v>
      </c>
      <c r="J122" s="149">
        <f t="shared" si="22"/>
        <v>92544000</v>
      </c>
      <c r="K122" s="150">
        <f t="shared" si="23"/>
        <v>92594025.554427266</v>
      </c>
      <c r="L122" s="139">
        <f t="shared" si="24"/>
        <v>0.7</v>
      </c>
      <c r="M122" s="151">
        <f t="shared" si="25"/>
        <v>2.1890936693237606</v>
      </c>
      <c r="N122" s="61">
        <f t="shared" si="26"/>
        <v>2</v>
      </c>
      <c r="O122" s="151">
        <f t="shared" si="27"/>
        <v>67.810906330676232</v>
      </c>
      <c r="P122" s="154">
        <v>96.4</v>
      </c>
      <c r="Q122" s="16">
        <f t="shared" si="28"/>
        <v>28.920000000000005</v>
      </c>
      <c r="R122" s="152">
        <v>0</v>
      </c>
      <c r="S122" s="153">
        <f t="shared" si="29"/>
        <v>96.730906330676234</v>
      </c>
    </row>
    <row r="123" spans="1:19" ht="17.25" thickBot="1">
      <c r="A123" s="43">
        <v>17</v>
      </c>
      <c r="B123" s="43" t="s">
        <v>283</v>
      </c>
      <c r="C123" s="44" t="s">
        <v>147</v>
      </c>
      <c r="D123" s="45">
        <v>81253630</v>
      </c>
      <c r="E123" s="43">
        <v>87.752499999999998</v>
      </c>
      <c r="F123" s="101">
        <v>45000</v>
      </c>
      <c r="G123" s="46">
        <v>45085.492326388892</v>
      </c>
      <c r="H123" s="43"/>
      <c r="I123" s="148">
        <f t="shared" si="21"/>
        <v>0.8779999783886584</v>
      </c>
      <c r="J123" s="149">
        <f t="shared" si="22"/>
        <v>92544000</v>
      </c>
      <c r="K123" s="150">
        <f t="shared" si="23"/>
        <v>92594025.554427266</v>
      </c>
      <c r="L123" s="139">
        <f t="shared" si="24"/>
        <v>0.7</v>
      </c>
      <c r="M123" s="151">
        <f t="shared" si="25"/>
        <v>0.98975063034201227</v>
      </c>
      <c r="N123" s="61">
        <f t="shared" si="26"/>
        <v>2</v>
      </c>
      <c r="O123" s="151">
        <f t="shared" si="27"/>
        <v>69.010249369657984</v>
      </c>
      <c r="P123" s="154">
        <v>96.4</v>
      </c>
      <c r="Q123" s="16">
        <f t="shared" si="28"/>
        <v>28.920000000000005</v>
      </c>
      <c r="R123" s="152">
        <v>0</v>
      </c>
      <c r="S123" s="153">
        <f t="shared" si="29"/>
        <v>97.930249369657986</v>
      </c>
    </row>
    <row r="124" spans="1:19" ht="17.25" thickBot="1">
      <c r="A124" s="43">
        <v>18</v>
      </c>
      <c r="B124" s="43" t="s">
        <v>251</v>
      </c>
      <c r="C124" s="44" t="s">
        <v>234</v>
      </c>
      <c r="D124" s="45">
        <v>81438720</v>
      </c>
      <c r="E124" s="43">
        <v>87.952399999999997</v>
      </c>
      <c r="F124" s="101">
        <v>45078</v>
      </c>
      <c r="G124" s="46">
        <v>45089.66914351852</v>
      </c>
      <c r="H124" s="43"/>
      <c r="I124" s="148">
        <f t="shared" si="21"/>
        <v>0.88</v>
      </c>
      <c r="J124" s="149">
        <f t="shared" si="22"/>
        <v>92544000</v>
      </c>
      <c r="K124" s="150">
        <f t="shared" si="23"/>
        <v>92594025.554427266</v>
      </c>
      <c r="L124" s="139">
        <f t="shared" si="24"/>
        <v>0.7</v>
      </c>
      <c r="M124" s="151">
        <f t="shared" si="25"/>
        <v>0.1901742045770316</v>
      </c>
      <c r="N124" s="61">
        <f t="shared" si="26"/>
        <v>2</v>
      </c>
      <c r="O124" s="151">
        <f t="shared" si="27"/>
        <v>69.809825795422967</v>
      </c>
      <c r="P124" s="154">
        <v>96.4</v>
      </c>
      <c r="Q124" s="16">
        <f t="shared" si="28"/>
        <v>28.920000000000005</v>
      </c>
      <c r="R124" s="152">
        <v>0</v>
      </c>
      <c r="S124" s="153">
        <f t="shared" si="29"/>
        <v>98.729825795422968</v>
      </c>
    </row>
    <row r="125" spans="1:19" ht="17.25" thickBot="1">
      <c r="A125" s="43">
        <v>19</v>
      </c>
      <c r="B125" s="43" t="s">
        <v>254</v>
      </c>
      <c r="C125" s="44" t="s">
        <v>217</v>
      </c>
      <c r="D125" s="45">
        <v>81439000</v>
      </c>
      <c r="E125" s="43">
        <v>87.952699999999993</v>
      </c>
      <c r="F125" s="101">
        <v>45078</v>
      </c>
      <c r="G125" s="46">
        <v>45085.629583333335</v>
      </c>
      <c r="H125" s="43"/>
      <c r="I125" s="148">
        <f t="shared" si="21"/>
        <v>0.8800030255878285</v>
      </c>
      <c r="J125" s="149">
        <f t="shared" si="22"/>
        <v>92544000</v>
      </c>
      <c r="K125" s="150">
        <f t="shared" si="23"/>
        <v>92594025.554427266</v>
      </c>
      <c r="L125" s="139">
        <f t="shared" si="24"/>
        <v>0.7</v>
      </c>
      <c r="M125" s="151">
        <f t="shared" si="25"/>
        <v>0.18896462329647257</v>
      </c>
      <c r="N125" s="61">
        <f t="shared" si="26"/>
        <v>2</v>
      </c>
      <c r="O125" s="151">
        <f t="shared" si="27"/>
        <v>69.811035376703529</v>
      </c>
      <c r="P125" s="154">
        <v>96.4</v>
      </c>
      <c r="Q125" s="16">
        <f t="shared" si="28"/>
        <v>28.920000000000005</v>
      </c>
      <c r="R125" s="152">
        <v>0</v>
      </c>
      <c r="S125" s="153">
        <f t="shared" si="29"/>
        <v>98.731035376703531</v>
      </c>
    </row>
    <row r="126" spans="1:19" ht="17.25" thickBot="1">
      <c r="A126" s="43">
        <v>20</v>
      </c>
      <c r="B126" s="43" t="s">
        <v>239</v>
      </c>
      <c r="C126" s="44" t="s">
        <v>94</v>
      </c>
      <c r="D126" s="45">
        <v>81600000</v>
      </c>
      <c r="E126" s="43">
        <v>88.126599999999996</v>
      </c>
      <c r="F126" s="101">
        <v>45268</v>
      </c>
      <c r="G126" s="46">
        <v>45085.379884259259</v>
      </c>
      <c r="H126" s="43"/>
      <c r="I126" s="148">
        <f t="shared" si="21"/>
        <v>0.88174273858921159</v>
      </c>
      <c r="J126" s="149">
        <f t="shared" si="22"/>
        <v>92544000</v>
      </c>
      <c r="K126" s="150">
        <f t="shared" si="23"/>
        <v>92594025.554427266</v>
      </c>
      <c r="L126" s="139">
        <f t="shared" si="24"/>
        <v>0.7</v>
      </c>
      <c r="M126" s="151">
        <f t="shared" si="25"/>
        <v>0.50654461301102849</v>
      </c>
      <c r="N126" s="61">
        <f t="shared" si="26"/>
        <v>2</v>
      </c>
      <c r="O126" s="151">
        <f t="shared" si="27"/>
        <v>69.49345538698897</v>
      </c>
      <c r="P126" s="154">
        <v>96.4</v>
      </c>
      <c r="Q126" s="16">
        <f t="shared" si="28"/>
        <v>28.920000000000005</v>
      </c>
      <c r="R126" s="152">
        <v>0</v>
      </c>
      <c r="S126" s="153">
        <f t="shared" si="29"/>
        <v>98.413455386988971</v>
      </c>
    </row>
    <row r="127" spans="1:19" ht="17.25" thickBot="1">
      <c r="A127" s="43">
        <v>21</v>
      </c>
      <c r="B127" s="43" t="s">
        <v>250</v>
      </c>
      <c r="C127" s="44" t="s">
        <v>221</v>
      </c>
      <c r="D127" s="45">
        <v>81663600</v>
      </c>
      <c r="E127" s="43">
        <v>88.195300000000003</v>
      </c>
      <c r="F127" s="43" t="s">
        <v>236</v>
      </c>
      <c r="G127" s="46">
        <v>45089.664282407408</v>
      </c>
      <c r="H127" s="43"/>
      <c r="I127" s="148">
        <f t="shared" si="21"/>
        <v>0.88242997925311206</v>
      </c>
      <c r="J127" s="149">
        <f t="shared" si="22"/>
        <v>92544000</v>
      </c>
      <c r="K127" s="150">
        <f t="shared" si="23"/>
        <v>92594025.554427266</v>
      </c>
      <c r="L127" s="139">
        <f t="shared" si="24"/>
        <v>0.7</v>
      </c>
      <c r="M127" s="151">
        <f t="shared" si="25"/>
        <v>0.78129236101824873</v>
      </c>
      <c r="N127" s="61">
        <f t="shared" si="26"/>
        <v>2</v>
      </c>
      <c r="O127" s="151">
        <f t="shared" si="27"/>
        <v>69.218707638981755</v>
      </c>
      <c r="P127" s="154">
        <v>96.4</v>
      </c>
      <c r="Q127" s="16">
        <f t="shared" si="28"/>
        <v>28.920000000000005</v>
      </c>
      <c r="R127" s="152">
        <v>0</v>
      </c>
      <c r="S127" s="153">
        <f t="shared" si="29"/>
        <v>98.138707638981757</v>
      </c>
    </row>
    <row r="128" spans="1:19" ht="17.25" thickBot="1">
      <c r="A128" s="43">
        <v>22</v>
      </c>
      <c r="B128" s="43" t="s">
        <v>284</v>
      </c>
      <c r="C128" s="44" t="s">
        <v>285</v>
      </c>
      <c r="D128" s="45">
        <v>83600000</v>
      </c>
      <c r="E128" s="43">
        <v>90.286600000000007</v>
      </c>
      <c r="F128" s="101">
        <v>45210</v>
      </c>
      <c r="G128" s="46">
        <v>45090.573101851849</v>
      </c>
      <c r="H128" s="43"/>
      <c r="I128" s="148">
        <f t="shared" si="21"/>
        <v>0.90335408022130015</v>
      </c>
      <c r="J128" s="149">
        <f t="shared" si="22"/>
        <v>92544000</v>
      </c>
      <c r="K128" s="150">
        <f t="shared" si="23"/>
        <v>92594025.554427266</v>
      </c>
      <c r="L128" s="139">
        <f t="shared" si="24"/>
        <v>0.7</v>
      </c>
      <c r="M128" s="151">
        <f t="shared" si="25"/>
        <v>9.146410902545643</v>
      </c>
      <c r="N128" s="61">
        <f t="shared" si="26"/>
        <v>2</v>
      </c>
      <c r="O128" s="151">
        <f t="shared" si="27"/>
        <v>60.853589097454361</v>
      </c>
      <c r="P128" s="154">
        <v>96.4</v>
      </c>
      <c r="Q128" s="16">
        <f t="shared" si="28"/>
        <v>28.920000000000005</v>
      </c>
      <c r="R128" s="152">
        <v>0</v>
      </c>
      <c r="S128" s="153">
        <f t="shared" si="29"/>
        <v>89.773589097454362</v>
      </c>
    </row>
    <row r="129" spans="1:19" ht="17.25" thickBot="1">
      <c r="A129" s="43">
        <v>23</v>
      </c>
      <c r="B129" s="43" t="s">
        <v>255</v>
      </c>
      <c r="C129" s="44" t="s">
        <v>256</v>
      </c>
      <c r="D129" s="45">
        <v>86900000</v>
      </c>
      <c r="E129" s="43">
        <v>93.850499999999997</v>
      </c>
      <c r="F129" s="101">
        <v>45029</v>
      </c>
      <c r="G129" s="46">
        <v>45085.408645833333</v>
      </c>
      <c r="H129" s="43"/>
      <c r="I129" s="148">
        <f t="shared" si="21"/>
        <v>0.93901279391424619</v>
      </c>
      <c r="J129" s="149">
        <f t="shared" si="22"/>
        <v>92544000</v>
      </c>
      <c r="K129" s="150">
        <f t="shared" si="23"/>
        <v>92594025.554427266</v>
      </c>
      <c r="L129" s="139">
        <f t="shared" si="24"/>
        <v>0.7</v>
      </c>
      <c r="M129" s="151">
        <f t="shared" si="25"/>
        <v>23.402190280277679</v>
      </c>
      <c r="N129" s="61">
        <f t="shared" si="26"/>
        <v>55</v>
      </c>
      <c r="O129" s="151">
        <f t="shared" si="27"/>
        <v>55</v>
      </c>
      <c r="P129" s="154">
        <v>96.4</v>
      </c>
      <c r="Q129" s="16">
        <f t="shared" si="28"/>
        <v>28.920000000000005</v>
      </c>
      <c r="R129" s="152">
        <v>0</v>
      </c>
      <c r="S129" s="153">
        <f t="shared" si="29"/>
        <v>83.92</v>
      </c>
    </row>
    <row r="130" spans="1:19" ht="17.25" thickBot="1">
      <c r="A130" s="43">
        <v>24</v>
      </c>
      <c r="B130" s="43" t="s">
        <v>240</v>
      </c>
      <c r="C130" s="44" t="s">
        <v>92</v>
      </c>
      <c r="D130" s="45">
        <v>92000000</v>
      </c>
      <c r="E130" s="43">
        <v>99.358400000000003</v>
      </c>
      <c r="F130" s="101">
        <v>44998</v>
      </c>
      <c r="G130" s="46">
        <v>45085.401550925926</v>
      </c>
      <c r="H130" s="43"/>
      <c r="I130" s="148">
        <f t="shared" si="21"/>
        <v>0.99412171507607194</v>
      </c>
      <c r="J130" s="149">
        <f t="shared" si="22"/>
        <v>92544000</v>
      </c>
      <c r="K130" s="150">
        <f t="shared" si="23"/>
        <v>92594025.554427266</v>
      </c>
      <c r="L130" s="139">
        <f t="shared" si="24"/>
        <v>0.7</v>
      </c>
      <c r="M130" s="151">
        <f t="shared" si="25"/>
        <v>45.433849318590887</v>
      </c>
      <c r="N130" s="61">
        <f t="shared" si="26"/>
        <v>55</v>
      </c>
      <c r="O130" s="151">
        <f t="shared" si="27"/>
        <v>55</v>
      </c>
      <c r="P130" s="154">
        <v>96.4</v>
      </c>
      <c r="Q130" s="16">
        <f t="shared" si="28"/>
        <v>28.920000000000005</v>
      </c>
      <c r="R130" s="152">
        <v>0</v>
      </c>
      <c r="S130" s="153">
        <f t="shared" si="29"/>
        <v>83.92</v>
      </c>
    </row>
    <row r="131" spans="1:19" ht="17.25" thickBot="1">
      <c r="A131" s="43">
        <v>25</v>
      </c>
      <c r="B131" s="43" t="s">
        <v>263</v>
      </c>
      <c r="C131" s="44" t="s">
        <v>264</v>
      </c>
      <c r="D131" s="45">
        <v>94394880</v>
      </c>
      <c r="E131" s="43">
        <v>101.9449</v>
      </c>
      <c r="F131" s="101">
        <v>44972</v>
      </c>
      <c r="G131" s="46">
        <v>45085.391550925924</v>
      </c>
      <c r="H131" s="43" t="s">
        <v>230</v>
      </c>
      <c r="I131" s="148">
        <f t="shared" si="21"/>
        <v>1.02</v>
      </c>
      <c r="J131" s="149">
        <f t="shared" si="22"/>
        <v>92544000</v>
      </c>
      <c r="K131" s="150">
        <f t="shared" si="23"/>
        <v>92594025.554427266</v>
      </c>
      <c r="L131" s="139">
        <f t="shared" si="24"/>
        <v>0.7</v>
      </c>
      <c r="M131" s="151">
        <f t="shared" si="25"/>
        <v>55.779570808331201</v>
      </c>
      <c r="N131" s="61">
        <f t="shared" si="26"/>
        <v>2</v>
      </c>
      <c r="O131" s="151">
        <f t="shared" si="27"/>
        <v>14.220429191668799</v>
      </c>
      <c r="P131" s="154">
        <v>96.4</v>
      </c>
      <c r="Q131" s="16">
        <f t="shared" si="28"/>
        <v>28.920000000000005</v>
      </c>
      <c r="R131" s="152">
        <v>0</v>
      </c>
      <c r="S131" s="153">
        <f t="shared" si="29"/>
        <v>43.140429191668801</v>
      </c>
    </row>
    <row r="132" spans="1:19" ht="17.25" thickBot="1">
      <c r="A132" s="43">
        <v>26</v>
      </c>
      <c r="B132" s="43" t="s">
        <v>262</v>
      </c>
      <c r="C132" s="44" t="s">
        <v>153</v>
      </c>
      <c r="D132" s="45">
        <v>94400000</v>
      </c>
      <c r="E132" s="43">
        <v>101.9504</v>
      </c>
      <c r="F132" s="101">
        <v>45000</v>
      </c>
      <c r="G132" s="46">
        <v>45090.639305555553</v>
      </c>
      <c r="H132" s="43" t="s">
        <v>230</v>
      </c>
      <c r="I132" s="148">
        <f t="shared" si="21"/>
        <v>1.0200553250345781</v>
      </c>
      <c r="J132" s="149">
        <f t="shared" si="22"/>
        <v>92544000</v>
      </c>
      <c r="K132" s="150">
        <f t="shared" si="23"/>
        <v>92594025.554427266</v>
      </c>
      <c r="L132" s="139">
        <f t="shared" si="24"/>
        <v>0.7</v>
      </c>
      <c r="M132" s="151">
        <f t="shared" si="25"/>
        <v>55.801688866032386</v>
      </c>
      <c r="N132" s="61">
        <f t="shared" si="26"/>
        <v>2</v>
      </c>
      <c r="O132" s="151">
        <f t="shared" si="27"/>
        <v>14.198311133967614</v>
      </c>
      <c r="P132" s="154">
        <v>96.4</v>
      </c>
      <c r="Q132" s="16">
        <f t="shared" si="28"/>
        <v>28.920000000000005</v>
      </c>
      <c r="R132" s="152">
        <v>0</v>
      </c>
      <c r="S132" s="153">
        <f t="shared" si="29"/>
        <v>43.118311133967623</v>
      </c>
    </row>
    <row r="133" spans="1:19" ht="17.25" thickBot="1">
      <c r="A133" s="43">
        <v>27</v>
      </c>
      <c r="B133" s="43" t="s">
        <v>77</v>
      </c>
      <c r="C133" s="44" t="s">
        <v>78</v>
      </c>
      <c r="D133" s="45">
        <v>95320320</v>
      </c>
      <c r="E133" s="43">
        <v>102.9443</v>
      </c>
      <c r="F133" s="101">
        <v>44993</v>
      </c>
      <c r="G133" s="46">
        <v>45085.65766203704</v>
      </c>
      <c r="H133" s="43" t="s">
        <v>230</v>
      </c>
      <c r="I133" s="148">
        <f t="shared" si="21"/>
        <v>1.03</v>
      </c>
      <c r="J133" s="149">
        <f t="shared" si="22"/>
        <v>92544000</v>
      </c>
      <c r="K133" s="150">
        <f t="shared" si="23"/>
        <v>92594025.554427266</v>
      </c>
      <c r="L133" s="139">
        <f t="shared" si="24"/>
        <v>0.7</v>
      </c>
      <c r="M133" s="151">
        <f t="shared" si="25"/>
        <v>59.777409737824662</v>
      </c>
      <c r="N133" s="61">
        <f t="shared" si="26"/>
        <v>2</v>
      </c>
      <c r="O133" s="151">
        <f t="shared" si="27"/>
        <v>10.222590262175338</v>
      </c>
      <c r="P133" s="154">
        <v>96.4</v>
      </c>
      <c r="Q133" s="16">
        <f t="shared" si="28"/>
        <v>28.920000000000005</v>
      </c>
      <c r="R133" s="152">
        <v>0</v>
      </c>
      <c r="S133" s="153">
        <f t="shared" si="29"/>
        <v>39.142590262175347</v>
      </c>
    </row>
    <row r="134" spans="1:19" ht="17.25" thickBot="1">
      <c r="A134" s="43">
        <v>28</v>
      </c>
      <c r="B134" s="43" t="s">
        <v>79</v>
      </c>
      <c r="C134" s="44" t="s">
        <v>62</v>
      </c>
      <c r="D134" s="45">
        <v>102500000</v>
      </c>
      <c r="E134" s="43">
        <v>110.6983</v>
      </c>
      <c r="F134" s="101">
        <v>45139</v>
      </c>
      <c r="G134" s="46">
        <v>45091.433171296296</v>
      </c>
      <c r="H134" s="43" t="s">
        <v>230</v>
      </c>
      <c r="I134" s="148">
        <f t="shared" si="21"/>
        <v>1.1075812586445366</v>
      </c>
      <c r="J134" s="149">
        <f t="shared" si="22"/>
        <v>92544000</v>
      </c>
      <c r="K134" s="150">
        <f t="shared" si="23"/>
        <v>92594025.554427266</v>
      </c>
      <c r="L134" s="139">
        <f t="shared" si="24"/>
        <v>0.7</v>
      </c>
      <c r="M134" s="151">
        <f t="shared" si="25"/>
        <v>90.793147338647501</v>
      </c>
      <c r="N134" s="61">
        <f t="shared" si="26"/>
        <v>2</v>
      </c>
      <c r="O134" s="151">
        <f t="shared" si="27"/>
        <v>2</v>
      </c>
      <c r="P134" s="154">
        <v>96.4</v>
      </c>
      <c r="Q134" s="16">
        <f t="shared" si="28"/>
        <v>28.920000000000005</v>
      </c>
      <c r="R134" s="152">
        <v>0</v>
      </c>
      <c r="S134" s="153">
        <f t="shared" si="29"/>
        <v>30.920000000000005</v>
      </c>
    </row>
    <row r="135" spans="1:19" ht="17.25" thickBot="1">
      <c r="A135" s="43">
        <v>29</v>
      </c>
      <c r="B135" s="43" t="s">
        <v>267</v>
      </c>
      <c r="C135" s="44" t="s">
        <v>66</v>
      </c>
      <c r="D135" s="45">
        <v>105000000</v>
      </c>
      <c r="E135" s="43">
        <v>113.3982</v>
      </c>
      <c r="F135" s="101">
        <v>44936</v>
      </c>
      <c r="G135" s="46">
        <v>45091.346284722225</v>
      </c>
      <c r="H135" s="43" t="s">
        <v>230</v>
      </c>
      <c r="I135" s="148">
        <f t="shared" si="21"/>
        <v>1.1345954356846473</v>
      </c>
      <c r="J135" s="149">
        <f t="shared" si="22"/>
        <v>92544000</v>
      </c>
      <c r="K135" s="150">
        <f t="shared" si="23"/>
        <v>92594025.554427266</v>
      </c>
      <c r="L135" s="139">
        <f t="shared" si="24"/>
        <v>0.7</v>
      </c>
      <c r="M135" s="151">
        <f t="shared" si="25"/>
        <v>101.59298020056569</v>
      </c>
      <c r="N135" s="61">
        <f t="shared" si="26"/>
        <v>2</v>
      </c>
      <c r="O135" s="151">
        <f t="shared" si="27"/>
        <v>2</v>
      </c>
      <c r="P135" s="154">
        <v>96.4</v>
      </c>
      <c r="Q135" s="16">
        <f t="shared" si="28"/>
        <v>28.920000000000005</v>
      </c>
      <c r="R135" s="152">
        <v>0</v>
      </c>
      <c r="S135" s="153">
        <f t="shared" si="29"/>
        <v>30.920000000000005</v>
      </c>
    </row>
    <row r="136" spans="1:19" ht="17.25" thickBot="1">
      <c r="A136" s="43">
        <v>30</v>
      </c>
      <c r="B136" s="43" t="s">
        <v>241</v>
      </c>
      <c r="C136" s="44" t="s">
        <v>233</v>
      </c>
      <c r="D136" s="45">
        <v>116636000</v>
      </c>
      <c r="E136" s="43">
        <v>125.9649</v>
      </c>
      <c r="F136" s="101">
        <v>44965</v>
      </c>
      <c r="G136" s="46">
        <v>45090.440486111111</v>
      </c>
      <c r="H136" s="43" t="s">
        <v>230</v>
      </c>
      <c r="I136" s="148">
        <f t="shared" si="21"/>
        <v>1.2603302213001384</v>
      </c>
      <c r="J136" s="149">
        <f t="shared" si="22"/>
        <v>92544000</v>
      </c>
      <c r="K136" s="150">
        <f t="shared" si="23"/>
        <v>92594025.554427266</v>
      </c>
      <c r="L136" s="139">
        <f t="shared" si="24"/>
        <v>0.7</v>
      </c>
      <c r="M136" s="151">
        <f t="shared" si="25"/>
        <v>151.85972227307789</v>
      </c>
      <c r="N136" s="61">
        <f t="shared" si="26"/>
        <v>2</v>
      </c>
      <c r="O136" s="151">
        <f t="shared" si="27"/>
        <v>2</v>
      </c>
      <c r="P136" s="154">
        <v>96.4</v>
      </c>
      <c r="Q136" s="16">
        <f t="shared" si="28"/>
        <v>28.920000000000005</v>
      </c>
      <c r="R136" s="152">
        <v>0</v>
      </c>
      <c r="S136" s="153">
        <f t="shared" si="29"/>
        <v>30.920000000000005</v>
      </c>
    </row>
    <row r="137" spans="1:19" ht="29.25" thickBot="1">
      <c r="A137" s="43">
        <v>31</v>
      </c>
      <c r="B137" s="43" t="s">
        <v>229</v>
      </c>
      <c r="C137" s="44" t="s">
        <v>222</v>
      </c>
      <c r="D137" s="45">
        <v>120000000</v>
      </c>
      <c r="E137" s="43">
        <v>129.59800000000001</v>
      </c>
      <c r="F137" s="101">
        <v>45172</v>
      </c>
      <c r="G137" s="46">
        <v>45085.38553240741</v>
      </c>
      <c r="H137" s="43" t="s">
        <v>230</v>
      </c>
      <c r="I137" s="148">
        <f t="shared" si="21"/>
        <v>1.2966804979253113</v>
      </c>
      <c r="J137" s="149">
        <f t="shared" si="22"/>
        <v>92544000</v>
      </c>
      <c r="K137" s="150">
        <f t="shared" si="23"/>
        <v>92594025.554427266</v>
      </c>
      <c r="L137" s="139">
        <f t="shared" si="24"/>
        <v>0.7</v>
      </c>
      <c r="M137" s="151">
        <f t="shared" si="25"/>
        <v>166.3919773720751</v>
      </c>
      <c r="N137" s="61">
        <f t="shared" si="26"/>
        <v>2</v>
      </c>
      <c r="O137" s="151">
        <f t="shared" si="27"/>
        <v>2</v>
      </c>
      <c r="P137" s="154">
        <v>96.4</v>
      </c>
      <c r="Q137" s="16">
        <f t="shared" si="28"/>
        <v>28.920000000000005</v>
      </c>
      <c r="R137" s="152">
        <v>0</v>
      </c>
      <c r="S137" s="153">
        <f t="shared" si="29"/>
        <v>30.920000000000005</v>
      </c>
    </row>
    <row r="138" spans="1:19" ht="17.25" thickBot="1">
      <c r="A138" s="43">
        <v>32</v>
      </c>
      <c r="B138" s="43" t="s">
        <v>225</v>
      </c>
      <c r="C138" s="44" t="s">
        <v>226</v>
      </c>
      <c r="D138" s="45">
        <v>120000000</v>
      </c>
      <c r="E138" s="43">
        <v>129.59800000000001</v>
      </c>
      <c r="F138" s="101">
        <v>45079</v>
      </c>
      <c r="G138" s="46">
        <v>45085.548981481479</v>
      </c>
      <c r="H138" s="43" t="s">
        <v>230</v>
      </c>
      <c r="I138" s="148">
        <f t="shared" si="21"/>
        <v>1.2966804979253113</v>
      </c>
      <c r="J138" s="149">
        <f t="shared" si="22"/>
        <v>92544000</v>
      </c>
      <c r="K138" s="150">
        <f t="shared" si="23"/>
        <v>92594025.554427266</v>
      </c>
      <c r="L138" s="139">
        <f t="shared" si="24"/>
        <v>0.7</v>
      </c>
      <c r="M138" s="151">
        <f t="shared" si="25"/>
        <v>166.3919773720751</v>
      </c>
      <c r="N138" s="61">
        <f t="shared" si="26"/>
        <v>2</v>
      </c>
      <c r="O138" s="151">
        <f t="shared" si="27"/>
        <v>2</v>
      </c>
      <c r="P138" s="154">
        <v>96.4</v>
      </c>
      <c r="Q138" s="16">
        <f t="shared" si="28"/>
        <v>28.920000000000005</v>
      </c>
      <c r="R138" s="152">
        <v>0</v>
      </c>
      <c r="S138" s="153">
        <f t="shared" si="29"/>
        <v>30.920000000000005</v>
      </c>
    </row>
    <row r="139" spans="1:19" ht="17.25" thickBot="1">
      <c r="A139" s="43">
        <v>33</v>
      </c>
      <c r="B139" s="43" t="s">
        <v>265</v>
      </c>
      <c r="C139" s="44" t="s">
        <v>235</v>
      </c>
      <c r="D139" s="45">
        <v>130490000</v>
      </c>
      <c r="E139" s="43">
        <v>140.92699999999999</v>
      </c>
      <c r="F139" s="101">
        <v>45171</v>
      </c>
      <c r="G139" s="46">
        <v>45085.47074074074</v>
      </c>
      <c r="H139" s="43" t="s">
        <v>230</v>
      </c>
      <c r="I139" s="148">
        <f t="shared" si="21"/>
        <v>1.4100319847856155</v>
      </c>
      <c r="J139" s="149">
        <f t="shared" si="22"/>
        <v>92544000</v>
      </c>
      <c r="K139" s="150">
        <f t="shared" si="23"/>
        <v>92594025.554427266</v>
      </c>
      <c r="L139" s="139">
        <f t="shared" si="24"/>
        <v>0.7</v>
      </c>
      <c r="M139" s="151">
        <f t="shared" si="25"/>
        <v>211.70807606068399</v>
      </c>
      <c r="N139" s="61">
        <f t="shared" si="26"/>
        <v>2</v>
      </c>
      <c r="O139" s="151">
        <f t="shared" si="27"/>
        <v>2</v>
      </c>
      <c r="P139" s="154">
        <v>96.4</v>
      </c>
      <c r="Q139" s="16">
        <f t="shared" si="28"/>
        <v>28.920000000000005</v>
      </c>
      <c r="R139" s="152">
        <v>0</v>
      </c>
      <c r="S139" s="153">
        <f t="shared" si="29"/>
        <v>30.920000000000005</v>
      </c>
    </row>
    <row r="140" spans="1:19" ht="17.25" thickBot="1">
      <c r="A140" s="43">
        <v>34</v>
      </c>
      <c r="B140" s="43" t="s">
        <v>266</v>
      </c>
      <c r="C140" s="44" t="s">
        <v>151</v>
      </c>
      <c r="D140" s="45">
        <v>132000000</v>
      </c>
      <c r="E140" s="43">
        <v>142.55779999999999</v>
      </c>
      <c r="F140" s="101">
        <v>45213</v>
      </c>
      <c r="G140" s="46">
        <v>45091.55232638889</v>
      </c>
      <c r="H140" s="43" t="s">
        <v>230</v>
      </c>
      <c r="I140" s="148">
        <f t="shared" si="21"/>
        <v>1.4263485477178424</v>
      </c>
      <c r="J140" s="149">
        <f t="shared" si="22"/>
        <v>92544000</v>
      </c>
      <c r="K140" s="150">
        <f t="shared" si="23"/>
        <v>92594025.554427266</v>
      </c>
      <c r="L140" s="139">
        <f t="shared" si="24"/>
        <v>0.7</v>
      </c>
      <c r="M140" s="151">
        <f t="shared" si="25"/>
        <v>218.23117510928262</v>
      </c>
      <c r="N140" s="61">
        <f t="shared" si="26"/>
        <v>2</v>
      </c>
      <c r="O140" s="151">
        <f t="shared" si="27"/>
        <v>2</v>
      </c>
      <c r="P140" s="154">
        <v>96.4</v>
      </c>
      <c r="Q140" s="16">
        <f t="shared" si="28"/>
        <v>28.920000000000005</v>
      </c>
      <c r="R140" s="152">
        <v>0</v>
      </c>
      <c r="S140" s="153">
        <f t="shared" si="29"/>
        <v>30.920000000000005</v>
      </c>
    </row>
    <row r="141" spans="1:19" ht="17.25" thickBot="1">
      <c r="A141" s="43">
        <v>35</v>
      </c>
      <c r="B141" s="43" t="s">
        <v>223</v>
      </c>
      <c r="C141" s="44" t="s">
        <v>224</v>
      </c>
      <c r="D141" s="45">
        <v>150000000</v>
      </c>
      <c r="E141" s="43">
        <v>161.9975</v>
      </c>
      <c r="F141" s="101">
        <v>45239</v>
      </c>
      <c r="G141" s="46">
        <v>45085.483912037038</v>
      </c>
      <c r="H141" s="43" t="s">
        <v>230</v>
      </c>
      <c r="I141" s="148">
        <f t="shared" si="21"/>
        <v>1.620850622406639</v>
      </c>
      <c r="J141" s="149">
        <f t="shared" si="22"/>
        <v>92544000</v>
      </c>
      <c r="K141" s="150">
        <f t="shared" si="23"/>
        <v>92594025.554427266</v>
      </c>
      <c r="L141" s="139">
        <f t="shared" si="24"/>
        <v>0.7</v>
      </c>
      <c r="M141" s="151">
        <f t="shared" si="25"/>
        <v>295.98997171509382</v>
      </c>
      <c r="N141" s="61">
        <f t="shared" si="26"/>
        <v>2</v>
      </c>
      <c r="O141" s="151">
        <f t="shared" si="27"/>
        <v>2</v>
      </c>
      <c r="P141" s="154">
        <v>96.4</v>
      </c>
      <c r="Q141" s="16">
        <f t="shared" si="28"/>
        <v>28.920000000000005</v>
      </c>
      <c r="R141" s="152">
        <v>0</v>
      </c>
      <c r="S141" s="153">
        <f t="shared" si="29"/>
        <v>30.920000000000005</v>
      </c>
    </row>
    <row r="142" spans="1:19" ht="17.25" thickBot="1"/>
    <row r="143" spans="1:19" ht="17.25" thickBot="1">
      <c r="A143" s="99" t="s">
        <v>541</v>
      </c>
      <c r="B143" s="963" t="s">
        <v>542</v>
      </c>
      <c r="C143" s="964"/>
      <c r="D143" s="965"/>
    </row>
    <row r="144" spans="1:19" ht="17.25" thickBot="1">
      <c r="A144" s="99" t="s">
        <v>543</v>
      </c>
      <c r="B144" s="963" t="s">
        <v>544</v>
      </c>
      <c r="C144" s="964"/>
      <c r="D144" s="965"/>
    </row>
    <row r="145" spans="1:19">
      <c r="A145" s="267" t="s">
        <v>269</v>
      </c>
      <c r="B145" s="229"/>
      <c r="C145" s="229"/>
      <c r="D145" s="229"/>
    </row>
    <row r="146" spans="1:19" ht="17.25" thickBot="1">
      <c r="A146" s="268"/>
      <c r="B146" s="229"/>
      <c r="C146" s="229"/>
      <c r="D146" s="229"/>
      <c r="I146" s="136" t="s">
        <v>296</v>
      </c>
      <c r="J146" s="55" t="s">
        <v>301</v>
      </c>
      <c r="K146" s="136" t="s">
        <v>297</v>
      </c>
      <c r="L146" s="136" t="s">
        <v>298</v>
      </c>
    </row>
    <row r="147" spans="1:19" ht="45.75" thickBot="1">
      <c r="A147" s="99" t="s">
        <v>270</v>
      </c>
      <c r="B147" s="269" t="s">
        <v>545</v>
      </c>
      <c r="C147" s="99" t="s">
        <v>272</v>
      </c>
      <c r="D147" s="269" t="s">
        <v>546</v>
      </c>
      <c r="I147" s="140">
        <v>142119486</v>
      </c>
      <c r="J147" s="138" t="str">
        <f>IF(I147&gt;=1000000000,"유형1",IF(I147&gt;=100000000,"유형2",IF(I147&gt;=20000000,"유형3","유형4")))</f>
        <v>유형2</v>
      </c>
      <c r="K147" s="231">
        <f>D150/E150*100</f>
        <v>142452130.79049212</v>
      </c>
      <c r="L147" s="137">
        <f>K147/I147</f>
        <v>1.0023405994480736</v>
      </c>
    </row>
    <row r="148" spans="1:19" ht="17.25" thickBot="1">
      <c r="A148" s="99" t="s">
        <v>274</v>
      </c>
      <c r="B148" s="270">
        <v>0.80588499999999996</v>
      </c>
      <c r="C148" s="99" t="s">
        <v>275</v>
      </c>
      <c r="D148" s="269" t="s">
        <v>547</v>
      </c>
      <c r="I148" s="146" t="s">
        <v>295</v>
      </c>
      <c r="J148" s="141" t="s">
        <v>296</v>
      </c>
      <c r="K148" s="55" t="s">
        <v>297</v>
      </c>
      <c r="L148" s="142" t="s">
        <v>299</v>
      </c>
      <c r="M148" s="142" t="s">
        <v>89</v>
      </c>
      <c r="N148" s="143" t="s">
        <v>302</v>
      </c>
      <c r="O148" s="143" t="s">
        <v>88</v>
      </c>
      <c r="P148" s="144" t="s">
        <v>90</v>
      </c>
      <c r="Q148" s="143" t="s">
        <v>300</v>
      </c>
      <c r="R148" s="145" t="s">
        <v>51</v>
      </c>
      <c r="S148" s="56" t="s">
        <v>91</v>
      </c>
    </row>
    <row r="149" spans="1:19" ht="17.25" thickBot="1">
      <c r="A149" s="43">
        <v>1</v>
      </c>
      <c r="B149" s="43" t="s">
        <v>242</v>
      </c>
      <c r="C149" s="44" t="s">
        <v>152</v>
      </c>
      <c r="D149" s="45">
        <v>108180000</v>
      </c>
      <c r="E149" s="43">
        <v>75.941299999999998</v>
      </c>
      <c r="F149" s="101">
        <v>45021</v>
      </c>
      <c r="G149" s="46">
        <v>45090.446921296294</v>
      </c>
      <c r="H149" s="43" t="s">
        <v>230</v>
      </c>
      <c r="I149" s="148">
        <f>D149/J149</f>
        <v>0.7611904816486601</v>
      </c>
      <c r="J149" s="149">
        <f>$I$147</f>
        <v>142119486</v>
      </c>
      <c r="K149" s="150">
        <f>$K$147</f>
        <v>142452130.79049212</v>
      </c>
      <c r="L149" s="139">
        <f>IF(J149&gt;=1000000000,0.3,IF(J149&gt;=100000000,0.5,IF(J149&gt;=20000000,0.7,0.8)))</f>
        <v>0.5</v>
      </c>
      <c r="M149" s="151">
        <f>ABS(88/100-D149/K149)*100*IF(L149=0.3,1,IF(L149=0.5,2,IF(L149=0.7,4,20)))</f>
        <v>24.117399999999979</v>
      </c>
      <c r="N149" s="61">
        <f>MAX(2,IF(AND(L149=0.5,D149&lt;K149,D149/K149&gt;0.955),35,IF(AND(L149=0.7,D149&lt;K149,D149/K149&gt;0.9175),55,IF(AND(L149=0.8,D149&lt;K149,D149/K149&gt;0.8875),65,0))))</f>
        <v>2</v>
      </c>
      <c r="O149" s="151">
        <f>MAX(IF(L149=0.3,30,IF(L149=0.5,50,IF(L149=0.7,70,80)))-M149,N149)</f>
        <v>25.882600000000021</v>
      </c>
      <c r="P149" s="154">
        <v>96.4</v>
      </c>
      <c r="Q149" s="16">
        <f>P149*(1-L149)</f>
        <v>48.2</v>
      </c>
      <c r="R149" s="152">
        <v>0</v>
      </c>
      <c r="S149" s="153">
        <f>O149+Q149-R149</f>
        <v>74.082600000000028</v>
      </c>
    </row>
    <row r="150" spans="1:19" ht="17.25" thickBot="1">
      <c r="A150" s="43">
        <v>2</v>
      </c>
      <c r="B150" s="43" t="s">
        <v>279</v>
      </c>
      <c r="C150" s="44" t="s">
        <v>218</v>
      </c>
      <c r="D150" s="45">
        <v>108180000</v>
      </c>
      <c r="E150" s="43">
        <v>75.941299999999998</v>
      </c>
      <c r="F150" s="101">
        <v>45234</v>
      </c>
      <c r="G150" s="46">
        <v>45090.689872685187</v>
      </c>
      <c r="H150" s="43" t="s">
        <v>230</v>
      </c>
      <c r="I150" s="148">
        <f>D150/J150</f>
        <v>0.7611904816486601</v>
      </c>
      <c r="J150" s="149">
        <f>$I$147</f>
        <v>142119486</v>
      </c>
      <c r="K150" s="150">
        <f>$K$147</f>
        <v>142452130.79049212</v>
      </c>
      <c r="L150" s="139">
        <f>IF(J150&gt;=1000000000,0.3,IF(J150&gt;=100000000,0.5,IF(J150&gt;=20000000,0.7,0.8)))</f>
        <v>0.5</v>
      </c>
      <c r="M150" s="151">
        <f>ABS(88/100-D150/K150)*100*IF(L150=0.3,1,IF(L150=0.5,2,IF(L150=0.7,4,20)))</f>
        <v>24.117399999999979</v>
      </c>
      <c r="N150" s="61">
        <f>MAX(2,IF(AND(L150=0.5,D150&lt;K150,D150/K150&gt;0.955),35,IF(AND(L150=0.7,D150&lt;K150,D150/K150&gt;0.9175),55,IF(AND(L150=0.8,D150&lt;K150,D150/K150&gt;0.8875),65,0))))</f>
        <v>2</v>
      </c>
      <c r="O150" s="151">
        <f>MAX(IF(L150=0.3,30,IF(L150=0.5,50,IF(L150=0.7,70,80)))-M150,N150)</f>
        <v>25.882600000000021</v>
      </c>
      <c r="P150" s="154">
        <v>96.4</v>
      </c>
      <c r="Q150" s="16">
        <f>P150*(1-L150)</f>
        <v>48.2</v>
      </c>
      <c r="R150" s="152">
        <v>0</v>
      </c>
      <c r="S150" s="153">
        <f>O150+Q150-R150</f>
        <v>74.082600000000028</v>
      </c>
    </row>
    <row r="151" spans="1:19" ht="17.25" thickBot="1">
      <c r="A151" s="43">
        <v>3</v>
      </c>
      <c r="B151" s="43" t="s">
        <v>241</v>
      </c>
      <c r="C151" s="44" t="s">
        <v>233</v>
      </c>
      <c r="D151" s="45">
        <v>112460000</v>
      </c>
      <c r="E151" s="43">
        <v>78.945800000000006</v>
      </c>
      <c r="F151" s="101">
        <v>45088</v>
      </c>
      <c r="G151" s="46">
        <v>45090.440115740741</v>
      </c>
      <c r="H151" s="43" t="s">
        <v>230</v>
      </c>
      <c r="I151" s="148">
        <f t="shared" ref="I151:I184" si="30">D151/J151</f>
        <v>0.79130598600673241</v>
      </c>
      <c r="J151" s="149">
        <f t="shared" ref="J151:J184" si="31">$I$147</f>
        <v>142119486</v>
      </c>
      <c r="K151" s="150">
        <f t="shared" ref="K151:K184" si="32">$K$147</f>
        <v>142452130.79049212</v>
      </c>
      <c r="L151" s="139">
        <f t="shared" ref="L151:L184" si="33">IF(J151&gt;=1000000000,0.3,IF(J151&gt;=100000000,0.5,IF(J151&gt;=20000000,0.7,0.8)))</f>
        <v>0.5</v>
      </c>
      <c r="M151" s="151">
        <f t="shared" ref="M151:M184" si="34">ABS(88/100-D151/K151)*100*IF(L151=0.3,1,IF(L151=0.5,2,IF(L151=0.7,4,20)))</f>
        <v>18.108363875023102</v>
      </c>
      <c r="N151" s="61">
        <f t="shared" ref="N151:N184" si="35">MAX(2,IF(AND(L151=0.5,D151&lt;K151,D151/K151&gt;0.955),35,IF(AND(L151=0.7,D151&lt;K151,D151/K151&gt;0.9175),55,IF(AND(L151=0.8,D151&lt;K151,D151/K151&gt;0.8875),65,0))))</f>
        <v>2</v>
      </c>
      <c r="O151" s="151">
        <f t="shared" ref="O151:O184" si="36">MAX(IF(L151=0.3,30,IF(L151=0.5,50,IF(L151=0.7,70,80)))-M151,N151)</f>
        <v>31.891636124976898</v>
      </c>
      <c r="P151" s="154">
        <v>100</v>
      </c>
      <c r="Q151" s="16">
        <f t="shared" ref="Q151:Q184" si="37">P151*(1-L151)</f>
        <v>50</v>
      </c>
      <c r="R151" s="152">
        <v>0</v>
      </c>
      <c r="S151" s="153">
        <f t="shared" ref="S151:S184" si="38">O151+Q151-R151</f>
        <v>81.891636124976898</v>
      </c>
    </row>
    <row r="152" spans="1:19" ht="17.25" thickBot="1">
      <c r="A152" s="43">
        <v>4</v>
      </c>
      <c r="B152" s="43" t="s">
        <v>227</v>
      </c>
      <c r="C152" s="44" t="s">
        <v>149</v>
      </c>
      <c r="D152" s="45">
        <v>114063000</v>
      </c>
      <c r="E152" s="43">
        <v>80.071100000000001</v>
      </c>
      <c r="F152" s="101">
        <v>45092</v>
      </c>
      <c r="G152" s="46">
        <v>45085.601736111108</v>
      </c>
      <c r="H152" s="43" t="s">
        <v>230</v>
      </c>
      <c r="I152" s="148">
        <f t="shared" si="30"/>
        <v>0.8025852274754216</v>
      </c>
      <c r="J152" s="149">
        <f t="shared" si="31"/>
        <v>142119486</v>
      </c>
      <c r="K152" s="150">
        <f t="shared" si="32"/>
        <v>142452130.79049212</v>
      </c>
      <c r="L152" s="139">
        <f t="shared" si="33"/>
        <v>0.5</v>
      </c>
      <c r="M152" s="151">
        <f t="shared" si="34"/>
        <v>15.857783288962835</v>
      </c>
      <c r="N152" s="61">
        <f t="shared" si="35"/>
        <v>2</v>
      </c>
      <c r="O152" s="151">
        <f t="shared" si="36"/>
        <v>34.142216711037165</v>
      </c>
      <c r="P152" s="154">
        <v>100</v>
      </c>
      <c r="Q152" s="16">
        <f t="shared" si="37"/>
        <v>50</v>
      </c>
      <c r="R152" s="152">
        <v>0</v>
      </c>
      <c r="S152" s="153">
        <f t="shared" si="38"/>
        <v>84.142216711037165</v>
      </c>
    </row>
    <row r="153" spans="1:19" ht="17.25" thickBot="1">
      <c r="A153" s="43">
        <v>5</v>
      </c>
      <c r="B153" s="43" t="s">
        <v>240</v>
      </c>
      <c r="C153" s="44" t="s">
        <v>92</v>
      </c>
      <c r="D153" s="45">
        <v>114376000</v>
      </c>
      <c r="E153" s="43">
        <v>80.290899999999993</v>
      </c>
      <c r="F153" s="101">
        <v>45112</v>
      </c>
      <c r="G153" s="46">
        <v>45090.444085648145</v>
      </c>
      <c r="H153" s="43" t="s">
        <v>230</v>
      </c>
      <c r="I153" s="148">
        <f t="shared" si="30"/>
        <v>0.80478759963992552</v>
      </c>
      <c r="J153" s="149">
        <f t="shared" si="31"/>
        <v>142119486</v>
      </c>
      <c r="K153" s="150">
        <f t="shared" si="32"/>
        <v>142452130.79049212</v>
      </c>
      <c r="L153" s="139">
        <f t="shared" si="33"/>
        <v>0.5</v>
      </c>
      <c r="M153" s="151">
        <f t="shared" si="34"/>
        <v>15.418337422813821</v>
      </c>
      <c r="N153" s="61">
        <f t="shared" si="35"/>
        <v>2</v>
      </c>
      <c r="O153" s="151">
        <f t="shared" si="36"/>
        <v>34.581662577186179</v>
      </c>
      <c r="P153" s="154">
        <v>96.4</v>
      </c>
      <c r="Q153" s="16">
        <f t="shared" si="37"/>
        <v>48.2</v>
      </c>
      <c r="R153" s="152">
        <v>0</v>
      </c>
      <c r="S153" s="153">
        <f t="shared" si="38"/>
        <v>82.781662577186182</v>
      </c>
    </row>
    <row r="154" spans="1:19" ht="17.25" thickBot="1">
      <c r="A154" s="254">
        <v>6</v>
      </c>
      <c r="B154" s="254" t="s">
        <v>268</v>
      </c>
      <c r="C154" s="255" t="s">
        <v>548</v>
      </c>
      <c r="D154" s="256">
        <v>114800000</v>
      </c>
      <c r="E154" s="254">
        <v>80.588499999999996</v>
      </c>
      <c r="F154" s="257">
        <v>45147</v>
      </c>
      <c r="G154" s="258">
        <v>45085.334745370368</v>
      </c>
      <c r="H154" s="254"/>
      <c r="I154" s="260">
        <f t="shared" si="30"/>
        <v>0.80777100474455699</v>
      </c>
      <c r="J154" s="149">
        <f t="shared" si="31"/>
        <v>142119486</v>
      </c>
      <c r="K154" s="150">
        <f t="shared" si="32"/>
        <v>142452130.79049212</v>
      </c>
      <c r="L154" s="139">
        <f t="shared" si="33"/>
        <v>0.5</v>
      </c>
      <c r="M154" s="151">
        <f>ABS(88/100-D154/K154)*100*IF(L154=0.3,1,IF(L154=0.5,2,IF(L154=0.7,4,20)))</f>
        <v>14.823049731928251</v>
      </c>
      <c r="N154" s="61">
        <f t="shared" si="35"/>
        <v>2</v>
      </c>
      <c r="O154" s="151">
        <f>MAX(IF(L154=0.3,30,IF(L154=0.5,50,IF(L154=0.7,70,80)))-M154,N154)</f>
        <v>35.176950268071749</v>
      </c>
      <c r="P154" s="154">
        <v>100</v>
      </c>
      <c r="Q154" s="16">
        <f t="shared" si="37"/>
        <v>50</v>
      </c>
      <c r="R154" s="152">
        <v>0</v>
      </c>
      <c r="S154" s="153">
        <f t="shared" si="38"/>
        <v>85.176950268071749</v>
      </c>
    </row>
    <row r="155" spans="1:19" ht="17.25" thickBot="1">
      <c r="A155" s="43">
        <v>7</v>
      </c>
      <c r="B155" s="43" t="s">
        <v>257</v>
      </c>
      <c r="C155" s="44" t="s">
        <v>220</v>
      </c>
      <c r="D155" s="45">
        <v>115200000</v>
      </c>
      <c r="E155" s="43">
        <v>80.869299999999996</v>
      </c>
      <c r="F155" s="101">
        <v>45183</v>
      </c>
      <c r="G155" s="46">
        <v>45086.35229166667</v>
      </c>
      <c r="H155" s="43"/>
      <c r="I155" s="148">
        <f t="shared" si="30"/>
        <v>0.81058553786213383</v>
      </c>
      <c r="J155" s="149">
        <f t="shared" si="31"/>
        <v>142119486</v>
      </c>
      <c r="K155" s="150">
        <f t="shared" si="32"/>
        <v>142452130.79049212</v>
      </c>
      <c r="L155" s="139">
        <f t="shared" si="33"/>
        <v>0.5</v>
      </c>
      <c r="M155" s="151">
        <f t="shared" si="34"/>
        <v>14.261457570715464</v>
      </c>
      <c r="N155" s="61">
        <f t="shared" si="35"/>
        <v>2</v>
      </c>
      <c r="O155" s="151">
        <f t="shared" si="36"/>
        <v>35.738542429284536</v>
      </c>
      <c r="P155" s="154">
        <v>99</v>
      </c>
      <c r="Q155" s="16">
        <f t="shared" si="37"/>
        <v>49.5</v>
      </c>
      <c r="R155" s="152">
        <v>0</v>
      </c>
      <c r="S155" s="153">
        <f t="shared" si="38"/>
        <v>85.238542429284536</v>
      </c>
    </row>
    <row r="156" spans="1:19" ht="17.25" thickBot="1">
      <c r="A156" s="43">
        <v>8</v>
      </c>
      <c r="B156" s="43" t="s">
        <v>254</v>
      </c>
      <c r="C156" s="44" t="s">
        <v>217</v>
      </c>
      <c r="D156" s="45">
        <v>115259000</v>
      </c>
      <c r="E156" s="43">
        <v>80.910700000000006</v>
      </c>
      <c r="F156" s="101">
        <v>44994</v>
      </c>
      <c r="G156" s="46">
        <v>45085.627627314818</v>
      </c>
      <c r="H156" s="43" t="s">
        <v>230</v>
      </c>
      <c r="I156" s="148">
        <f t="shared" si="30"/>
        <v>0.81100068149697646</v>
      </c>
      <c r="J156" s="149">
        <f t="shared" si="31"/>
        <v>142119486</v>
      </c>
      <c r="K156" s="150">
        <f t="shared" si="32"/>
        <v>142452130.79049212</v>
      </c>
      <c r="L156" s="139">
        <f t="shared" si="33"/>
        <v>0.5</v>
      </c>
      <c r="M156" s="151">
        <f t="shared" si="34"/>
        <v>14.178622726936574</v>
      </c>
      <c r="N156" s="61">
        <f t="shared" si="35"/>
        <v>2</v>
      </c>
      <c r="O156" s="151">
        <f t="shared" si="36"/>
        <v>35.821377273063426</v>
      </c>
      <c r="P156" s="154">
        <v>96.4</v>
      </c>
      <c r="Q156" s="16">
        <f t="shared" si="37"/>
        <v>48.2</v>
      </c>
      <c r="R156" s="152">
        <v>0</v>
      </c>
      <c r="S156" s="153">
        <f t="shared" si="38"/>
        <v>84.021377273063422</v>
      </c>
    </row>
    <row r="157" spans="1:19" ht="17.25" thickBot="1">
      <c r="A157" s="43">
        <v>9</v>
      </c>
      <c r="B157" s="43" t="s">
        <v>262</v>
      </c>
      <c r="C157" s="44" t="s">
        <v>153</v>
      </c>
      <c r="D157" s="45">
        <v>115320000</v>
      </c>
      <c r="E157" s="43">
        <v>80.953500000000005</v>
      </c>
      <c r="F157" s="101">
        <v>45089</v>
      </c>
      <c r="G157" s="46">
        <v>45090.642187500001</v>
      </c>
      <c r="H157" s="43"/>
      <c r="I157" s="148">
        <f t="shared" si="30"/>
        <v>0.81142989779740693</v>
      </c>
      <c r="J157" s="149">
        <f t="shared" si="31"/>
        <v>142119486</v>
      </c>
      <c r="K157" s="150">
        <f t="shared" si="32"/>
        <v>142452130.79049212</v>
      </c>
      <c r="L157" s="139">
        <f t="shared" si="33"/>
        <v>0.5</v>
      </c>
      <c r="M157" s="151">
        <f t="shared" si="34"/>
        <v>14.092979922351612</v>
      </c>
      <c r="N157" s="61">
        <f t="shared" si="35"/>
        <v>2</v>
      </c>
      <c r="O157" s="151">
        <f t="shared" si="36"/>
        <v>35.90702007764839</v>
      </c>
      <c r="P157" s="154">
        <v>96.4</v>
      </c>
      <c r="Q157" s="16">
        <f t="shared" si="37"/>
        <v>48.2</v>
      </c>
      <c r="R157" s="152">
        <v>0</v>
      </c>
      <c r="S157" s="153">
        <f t="shared" si="38"/>
        <v>84.1070200776484</v>
      </c>
    </row>
    <row r="158" spans="1:19" ht="17.25" thickBot="1">
      <c r="A158" s="43">
        <v>10</v>
      </c>
      <c r="B158" s="43" t="s">
        <v>258</v>
      </c>
      <c r="C158" s="44" t="s">
        <v>259</v>
      </c>
      <c r="D158" s="45">
        <v>115322454</v>
      </c>
      <c r="E158" s="43">
        <v>80.955299999999994</v>
      </c>
      <c r="F158" s="101">
        <v>45144</v>
      </c>
      <c r="G158" s="46">
        <v>45089.595717592594</v>
      </c>
      <c r="H158" s="43"/>
      <c r="I158" s="148">
        <f t="shared" si="30"/>
        <v>0.81144716495808322</v>
      </c>
      <c r="J158" s="149">
        <f t="shared" si="31"/>
        <v>142119486</v>
      </c>
      <c r="K158" s="150">
        <f t="shared" si="32"/>
        <v>142452130.79049212</v>
      </c>
      <c r="L158" s="139">
        <f t="shared" si="33"/>
        <v>0.5</v>
      </c>
      <c r="M158" s="151">
        <f t="shared" si="34"/>
        <v>14.089534554442572</v>
      </c>
      <c r="N158" s="61">
        <f t="shared" si="35"/>
        <v>2</v>
      </c>
      <c r="O158" s="151">
        <f t="shared" si="36"/>
        <v>35.910465445557428</v>
      </c>
      <c r="P158" s="154">
        <v>96.4</v>
      </c>
      <c r="Q158" s="16">
        <f t="shared" si="37"/>
        <v>48.2</v>
      </c>
      <c r="R158" s="152">
        <v>0</v>
      </c>
      <c r="S158" s="153">
        <f t="shared" si="38"/>
        <v>84.110465445557423</v>
      </c>
    </row>
    <row r="159" spans="1:19" ht="17.25" thickBot="1">
      <c r="A159" s="43">
        <v>11</v>
      </c>
      <c r="B159" s="43" t="s">
        <v>79</v>
      </c>
      <c r="C159" s="44" t="s">
        <v>62</v>
      </c>
      <c r="D159" s="45">
        <v>115900000</v>
      </c>
      <c r="E159" s="43">
        <v>81.360699999999994</v>
      </c>
      <c r="F159" s="101">
        <v>45266</v>
      </c>
      <c r="G159" s="46">
        <v>45091.432476851849</v>
      </c>
      <c r="H159" s="43"/>
      <c r="I159" s="148">
        <f t="shared" si="30"/>
        <v>0.81551097081789337</v>
      </c>
      <c r="J159" s="149">
        <f t="shared" si="31"/>
        <v>142119486</v>
      </c>
      <c r="K159" s="150">
        <f t="shared" si="32"/>
        <v>142452130.79049212</v>
      </c>
      <c r="L159" s="139">
        <f t="shared" si="33"/>
        <v>0.5</v>
      </c>
      <c r="M159" s="151">
        <f t="shared" si="34"/>
        <v>13.278671288593081</v>
      </c>
      <c r="N159" s="61">
        <f t="shared" si="35"/>
        <v>2</v>
      </c>
      <c r="O159" s="151">
        <f t="shared" si="36"/>
        <v>36.721328711406919</v>
      </c>
      <c r="P159" s="154">
        <v>96.4</v>
      </c>
      <c r="Q159" s="16">
        <f t="shared" si="37"/>
        <v>48.2</v>
      </c>
      <c r="R159" s="152">
        <v>0</v>
      </c>
      <c r="S159" s="153">
        <f t="shared" si="38"/>
        <v>84.921328711406915</v>
      </c>
    </row>
    <row r="160" spans="1:19" ht="17.25" thickBot="1">
      <c r="A160" s="43">
        <v>12</v>
      </c>
      <c r="B160" s="43" t="s">
        <v>280</v>
      </c>
      <c r="C160" s="44" t="s">
        <v>231</v>
      </c>
      <c r="D160" s="45">
        <v>116226000</v>
      </c>
      <c r="E160" s="43">
        <v>81.589500000000001</v>
      </c>
      <c r="F160" s="101">
        <v>44964</v>
      </c>
      <c r="G160" s="46">
        <v>45085.407812500001</v>
      </c>
      <c r="H160" s="43"/>
      <c r="I160" s="148">
        <f t="shared" si="30"/>
        <v>0.81780481530871851</v>
      </c>
      <c r="J160" s="149">
        <f t="shared" si="31"/>
        <v>142119486</v>
      </c>
      <c r="K160" s="150">
        <f t="shared" si="32"/>
        <v>142452130.79049212</v>
      </c>
      <c r="L160" s="139">
        <f t="shared" si="33"/>
        <v>0.5</v>
      </c>
      <c r="M160" s="151">
        <f t="shared" si="34"/>
        <v>12.82097367720465</v>
      </c>
      <c r="N160" s="61">
        <f t="shared" si="35"/>
        <v>2</v>
      </c>
      <c r="O160" s="151">
        <f t="shared" si="36"/>
        <v>37.179026322795352</v>
      </c>
      <c r="P160" s="154">
        <v>96.4</v>
      </c>
      <c r="Q160" s="16">
        <f t="shared" si="37"/>
        <v>48.2</v>
      </c>
      <c r="R160" s="152">
        <v>0</v>
      </c>
      <c r="S160" s="153">
        <f t="shared" si="38"/>
        <v>85.379026322795355</v>
      </c>
    </row>
    <row r="161" spans="1:19" ht="17.25" thickBot="1">
      <c r="A161" s="43">
        <v>13</v>
      </c>
      <c r="B161" s="43" t="s">
        <v>281</v>
      </c>
      <c r="C161" s="44" t="s">
        <v>282</v>
      </c>
      <c r="D161" s="45">
        <v>116477000</v>
      </c>
      <c r="E161" s="43">
        <v>81.765699999999995</v>
      </c>
      <c r="F161" s="101">
        <v>44996</v>
      </c>
      <c r="G161" s="46">
        <v>45089.805833333332</v>
      </c>
      <c r="H161" s="43"/>
      <c r="I161" s="148">
        <f t="shared" si="30"/>
        <v>0.81957093483999799</v>
      </c>
      <c r="J161" s="149">
        <f t="shared" si="31"/>
        <v>142119486</v>
      </c>
      <c r="K161" s="150">
        <f t="shared" si="32"/>
        <v>142452130.79049212</v>
      </c>
      <c r="L161" s="139">
        <f t="shared" si="33"/>
        <v>0.5</v>
      </c>
      <c r="M161" s="151">
        <f t="shared" si="34"/>
        <v>12.468574596043624</v>
      </c>
      <c r="N161" s="61">
        <f t="shared" si="35"/>
        <v>2</v>
      </c>
      <c r="O161" s="151">
        <f t="shared" si="36"/>
        <v>37.531425403956376</v>
      </c>
      <c r="P161" s="154">
        <v>96.4</v>
      </c>
      <c r="Q161" s="16">
        <f t="shared" si="37"/>
        <v>48.2</v>
      </c>
      <c r="R161" s="152">
        <v>0</v>
      </c>
      <c r="S161" s="153">
        <f t="shared" si="38"/>
        <v>85.731425403956379</v>
      </c>
    </row>
    <row r="162" spans="1:19" ht="17.25" thickBot="1">
      <c r="A162" s="43">
        <v>14</v>
      </c>
      <c r="B162" s="43" t="s">
        <v>267</v>
      </c>
      <c r="C162" s="44" t="s">
        <v>66</v>
      </c>
      <c r="D162" s="45">
        <v>116900000</v>
      </c>
      <c r="E162" s="43">
        <v>82.062700000000007</v>
      </c>
      <c r="F162" s="101">
        <v>45025</v>
      </c>
      <c r="G162" s="46">
        <v>45091.34542824074</v>
      </c>
      <c r="H162" s="43"/>
      <c r="I162" s="148">
        <f t="shared" si="30"/>
        <v>0.82254730361183548</v>
      </c>
      <c r="J162" s="149">
        <f t="shared" si="31"/>
        <v>142119486</v>
      </c>
      <c r="K162" s="150">
        <f t="shared" si="32"/>
        <v>142452130.79049212</v>
      </c>
      <c r="L162" s="139">
        <f t="shared" si="33"/>
        <v>0.5</v>
      </c>
      <c r="M162" s="151">
        <f t="shared" si="34"/>
        <v>11.87469088556108</v>
      </c>
      <c r="N162" s="61">
        <f t="shared" si="35"/>
        <v>2</v>
      </c>
      <c r="O162" s="151">
        <f t="shared" si="36"/>
        <v>38.12530911443892</v>
      </c>
      <c r="P162" s="154">
        <v>96.4</v>
      </c>
      <c r="Q162" s="16">
        <f t="shared" si="37"/>
        <v>48.2</v>
      </c>
      <c r="R162" s="152">
        <v>0</v>
      </c>
      <c r="S162" s="153">
        <f t="shared" si="38"/>
        <v>86.325309114438923</v>
      </c>
    </row>
    <row r="163" spans="1:19" ht="17.25" thickBot="1">
      <c r="A163" s="43">
        <v>15</v>
      </c>
      <c r="B163" s="43" t="s">
        <v>263</v>
      </c>
      <c r="C163" s="44" t="s">
        <v>264</v>
      </c>
      <c r="D163" s="45">
        <v>117959170</v>
      </c>
      <c r="E163" s="43">
        <v>82.806200000000004</v>
      </c>
      <c r="F163" s="101">
        <v>45121</v>
      </c>
      <c r="G163" s="46">
        <v>45085.391180555554</v>
      </c>
      <c r="H163" s="43"/>
      <c r="I163" s="148">
        <f t="shared" si="30"/>
        <v>0.82999997621719512</v>
      </c>
      <c r="J163" s="149">
        <f t="shared" si="31"/>
        <v>142119486</v>
      </c>
      <c r="K163" s="150">
        <f t="shared" si="32"/>
        <v>142452130.79049212</v>
      </c>
      <c r="L163" s="139">
        <f t="shared" si="33"/>
        <v>0.5</v>
      </c>
      <c r="M163" s="151">
        <f t="shared" si="34"/>
        <v>10.387636962081693</v>
      </c>
      <c r="N163" s="61">
        <f t="shared" si="35"/>
        <v>2</v>
      </c>
      <c r="O163" s="151">
        <f t="shared" si="36"/>
        <v>39.612363037918307</v>
      </c>
      <c r="P163" s="154">
        <v>96.4</v>
      </c>
      <c r="Q163" s="16">
        <f t="shared" si="37"/>
        <v>48.2</v>
      </c>
      <c r="R163" s="152">
        <v>0</v>
      </c>
      <c r="S163" s="153">
        <f t="shared" si="38"/>
        <v>87.812363037918317</v>
      </c>
    </row>
    <row r="164" spans="1:19" ht="17.25" thickBot="1">
      <c r="A164" s="43">
        <v>16</v>
      </c>
      <c r="B164" s="43" t="s">
        <v>247</v>
      </c>
      <c r="C164" s="44" t="s">
        <v>232</v>
      </c>
      <c r="D164" s="45">
        <v>119138765</v>
      </c>
      <c r="E164" s="43">
        <v>83.634299999999996</v>
      </c>
      <c r="F164" s="101">
        <v>45177</v>
      </c>
      <c r="G164" s="46">
        <v>45086.705555555556</v>
      </c>
      <c r="H164" s="43"/>
      <c r="I164" s="148">
        <f t="shared" si="30"/>
        <v>0.83829999919926534</v>
      </c>
      <c r="J164" s="149">
        <f t="shared" si="31"/>
        <v>142119486</v>
      </c>
      <c r="K164" s="150">
        <f t="shared" si="32"/>
        <v>142452130.79049212</v>
      </c>
      <c r="L164" s="139">
        <f t="shared" si="33"/>
        <v>0.5</v>
      </c>
      <c r="M164" s="151">
        <f t="shared" si="34"/>
        <v>8.7315086985671808</v>
      </c>
      <c r="N164" s="61">
        <f t="shared" si="35"/>
        <v>2</v>
      </c>
      <c r="O164" s="151">
        <f t="shared" si="36"/>
        <v>41.268491301432817</v>
      </c>
      <c r="P164" s="154">
        <v>96.4</v>
      </c>
      <c r="Q164" s="16">
        <f t="shared" si="37"/>
        <v>48.2</v>
      </c>
      <c r="R164" s="152">
        <v>0</v>
      </c>
      <c r="S164" s="153">
        <f t="shared" si="38"/>
        <v>89.46849130143282</v>
      </c>
    </row>
    <row r="165" spans="1:19" ht="17.25" thickBot="1">
      <c r="A165" s="43">
        <v>17</v>
      </c>
      <c r="B165" s="43" t="s">
        <v>539</v>
      </c>
      <c r="C165" s="44" t="s">
        <v>75</v>
      </c>
      <c r="D165" s="45">
        <v>119274000</v>
      </c>
      <c r="E165" s="43">
        <v>83.729200000000006</v>
      </c>
      <c r="F165" s="101">
        <v>44967</v>
      </c>
      <c r="G165" s="46">
        <v>45091.609456018516</v>
      </c>
      <c r="H165" s="43"/>
      <c r="I165" s="148">
        <f t="shared" si="30"/>
        <v>0.83925155766465409</v>
      </c>
      <c r="J165" s="149">
        <f t="shared" si="31"/>
        <v>142119486</v>
      </c>
      <c r="K165" s="150">
        <f t="shared" si="32"/>
        <v>142452130.79049212</v>
      </c>
      <c r="L165" s="139">
        <f t="shared" si="33"/>
        <v>0.5</v>
      </c>
      <c r="M165" s="151">
        <f t="shared" si="34"/>
        <v>8.5416414087631676</v>
      </c>
      <c r="N165" s="61">
        <f t="shared" si="35"/>
        <v>2</v>
      </c>
      <c r="O165" s="151">
        <f t="shared" si="36"/>
        <v>41.458358591236831</v>
      </c>
      <c r="P165" s="154">
        <v>96.4</v>
      </c>
      <c r="Q165" s="16">
        <f t="shared" si="37"/>
        <v>48.2</v>
      </c>
      <c r="R165" s="152">
        <v>0</v>
      </c>
      <c r="S165" s="153">
        <f t="shared" si="38"/>
        <v>89.658358591236833</v>
      </c>
    </row>
    <row r="166" spans="1:19" ht="17.25" thickBot="1">
      <c r="A166" s="43">
        <v>18</v>
      </c>
      <c r="B166" s="43" t="s">
        <v>77</v>
      </c>
      <c r="C166" s="44" t="s">
        <v>78</v>
      </c>
      <c r="D166" s="45">
        <v>119522500</v>
      </c>
      <c r="E166" s="43">
        <v>83.903700000000001</v>
      </c>
      <c r="F166" s="101">
        <v>45184</v>
      </c>
      <c r="G166" s="46">
        <v>45089.483148148145</v>
      </c>
      <c r="H166" s="43"/>
      <c r="I166" s="148">
        <f t="shared" si="30"/>
        <v>0.84100008636394874</v>
      </c>
      <c r="J166" s="149">
        <f t="shared" si="31"/>
        <v>142119486</v>
      </c>
      <c r="K166" s="150">
        <f t="shared" si="32"/>
        <v>142452130.79049212</v>
      </c>
      <c r="L166" s="139">
        <f t="shared" si="33"/>
        <v>0.5</v>
      </c>
      <c r="M166" s="151">
        <f t="shared" si="34"/>
        <v>8.1927522786097171</v>
      </c>
      <c r="N166" s="61">
        <f t="shared" si="35"/>
        <v>2</v>
      </c>
      <c r="O166" s="151">
        <f t="shared" si="36"/>
        <v>41.807247721390283</v>
      </c>
      <c r="P166" s="154">
        <v>96.4</v>
      </c>
      <c r="Q166" s="16">
        <f t="shared" si="37"/>
        <v>48.2</v>
      </c>
      <c r="R166" s="152">
        <v>0</v>
      </c>
      <c r="S166" s="153">
        <f t="shared" si="38"/>
        <v>90.007247721390286</v>
      </c>
    </row>
    <row r="167" spans="1:19" ht="17.25" thickBot="1">
      <c r="A167" s="43">
        <v>19</v>
      </c>
      <c r="B167" s="43" t="s">
        <v>255</v>
      </c>
      <c r="C167" s="44" t="s">
        <v>256</v>
      </c>
      <c r="D167" s="45">
        <v>119900000</v>
      </c>
      <c r="E167" s="43">
        <v>84.168700000000001</v>
      </c>
      <c r="F167" s="101">
        <v>45176</v>
      </c>
      <c r="G167" s="46">
        <v>45085.408252314817</v>
      </c>
      <c r="H167" s="43"/>
      <c r="I167" s="148">
        <f t="shared" si="30"/>
        <v>0.84365630199366182</v>
      </c>
      <c r="J167" s="149">
        <f t="shared" si="31"/>
        <v>142119486</v>
      </c>
      <c r="K167" s="150">
        <f t="shared" si="32"/>
        <v>142452130.79049212</v>
      </c>
      <c r="L167" s="139">
        <f t="shared" si="33"/>
        <v>0.5</v>
      </c>
      <c r="M167" s="151">
        <f t="shared" si="34"/>
        <v>7.6627496764651415</v>
      </c>
      <c r="N167" s="61">
        <f t="shared" si="35"/>
        <v>2</v>
      </c>
      <c r="O167" s="151">
        <f t="shared" si="36"/>
        <v>42.33725032353486</v>
      </c>
      <c r="P167" s="154">
        <v>96.4</v>
      </c>
      <c r="Q167" s="16">
        <f t="shared" si="37"/>
        <v>48.2</v>
      </c>
      <c r="R167" s="152">
        <v>0</v>
      </c>
      <c r="S167" s="153">
        <f t="shared" si="38"/>
        <v>90.537250323534863</v>
      </c>
    </row>
    <row r="168" spans="1:19" ht="17.25" thickBot="1">
      <c r="A168" s="43">
        <v>20</v>
      </c>
      <c r="B168" s="43" t="s">
        <v>243</v>
      </c>
      <c r="C168" s="44" t="s">
        <v>244</v>
      </c>
      <c r="D168" s="45">
        <v>119948846</v>
      </c>
      <c r="E168" s="43">
        <v>84.2029</v>
      </c>
      <c r="F168" s="101">
        <v>45242</v>
      </c>
      <c r="G168" s="46">
        <v>45085.677800925929</v>
      </c>
      <c r="H168" s="43"/>
      <c r="I168" s="148">
        <f t="shared" si="30"/>
        <v>0.84399999870531472</v>
      </c>
      <c r="J168" s="149">
        <f t="shared" si="31"/>
        <v>142119486</v>
      </c>
      <c r="K168" s="150">
        <f t="shared" si="32"/>
        <v>142452130.79049212</v>
      </c>
      <c r="L168" s="139">
        <f t="shared" si="33"/>
        <v>0.5</v>
      </c>
      <c r="M168" s="151">
        <f t="shared" si="34"/>
        <v>7.5941708496986449</v>
      </c>
      <c r="N168" s="61">
        <f t="shared" si="35"/>
        <v>2</v>
      </c>
      <c r="O168" s="151">
        <f t="shared" si="36"/>
        <v>42.405829150301358</v>
      </c>
      <c r="P168" s="154">
        <v>96.4</v>
      </c>
      <c r="Q168" s="16">
        <f t="shared" si="37"/>
        <v>48.2</v>
      </c>
      <c r="R168" s="152">
        <v>0</v>
      </c>
      <c r="S168" s="153">
        <f t="shared" si="38"/>
        <v>90.605829150301361</v>
      </c>
    </row>
    <row r="169" spans="1:19" ht="17.25" thickBot="1">
      <c r="A169" s="43">
        <v>21</v>
      </c>
      <c r="B169" s="43" t="s">
        <v>245</v>
      </c>
      <c r="C169" s="44" t="s">
        <v>246</v>
      </c>
      <c r="D169" s="45">
        <v>120091250</v>
      </c>
      <c r="E169" s="43">
        <v>84.302899999999994</v>
      </c>
      <c r="F169" s="101">
        <v>45060</v>
      </c>
      <c r="G169" s="46">
        <v>45089.497754629629</v>
      </c>
      <c r="H169" s="43"/>
      <c r="I169" s="148">
        <f t="shared" si="30"/>
        <v>0.84500200064050335</v>
      </c>
      <c r="J169" s="149">
        <f t="shared" si="31"/>
        <v>142119486</v>
      </c>
      <c r="K169" s="150">
        <f t="shared" si="32"/>
        <v>142452130.79049212</v>
      </c>
      <c r="L169" s="139">
        <f t="shared" si="33"/>
        <v>0.5</v>
      </c>
      <c r="M169" s="151">
        <f t="shared" si="34"/>
        <v>7.3942384243852688</v>
      </c>
      <c r="N169" s="61">
        <f t="shared" si="35"/>
        <v>2</v>
      </c>
      <c r="O169" s="151">
        <f t="shared" si="36"/>
        <v>42.605761575614729</v>
      </c>
      <c r="P169" s="154">
        <v>96.4</v>
      </c>
      <c r="Q169" s="16">
        <f t="shared" si="37"/>
        <v>48.2</v>
      </c>
      <c r="R169" s="152">
        <v>0</v>
      </c>
      <c r="S169" s="153">
        <f t="shared" si="38"/>
        <v>90.805761575614724</v>
      </c>
    </row>
    <row r="170" spans="1:19" ht="17.25" thickBot="1">
      <c r="A170" s="43">
        <v>22</v>
      </c>
      <c r="B170" s="43" t="s">
        <v>239</v>
      </c>
      <c r="C170" s="44" t="s">
        <v>94</v>
      </c>
      <c r="D170" s="45">
        <v>120368000</v>
      </c>
      <c r="E170" s="43">
        <v>84.497200000000007</v>
      </c>
      <c r="F170" s="101">
        <v>45050</v>
      </c>
      <c r="G170" s="46">
        <v>45090.39707175926</v>
      </c>
      <c r="H170" s="43"/>
      <c r="I170" s="148">
        <f t="shared" si="30"/>
        <v>0.84694930574122673</v>
      </c>
      <c r="J170" s="149">
        <f t="shared" si="31"/>
        <v>142119486</v>
      </c>
      <c r="K170" s="150">
        <f t="shared" si="32"/>
        <v>142452130.79049212</v>
      </c>
      <c r="L170" s="139">
        <f t="shared" si="33"/>
        <v>0.5</v>
      </c>
      <c r="M170" s="151">
        <f t="shared" si="34"/>
        <v>7.0056868478461709</v>
      </c>
      <c r="N170" s="61">
        <f t="shared" si="35"/>
        <v>2</v>
      </c>
      <c r="O170" s="151">
        <f t="shared" si="36"/>
        <v>42.994313152153829</v>
      </c>
      <c r="P170" s="154">
        <v>96.4</v>
      </c>
      <c r="Q170" s="16">
        <f t="shared" si="37"/>
        <v>48.2</v>
      </c>
      <c r="R170" s="152">
        <v>0</v>
      </c>
      <c r="S170" s="153">
        <f t="shared" si="38"/>
        <v>91.194313152153825</v>
      </c>
    </row>
    <row r="171" spans="1:19" ht="17.25" thickBot="1">
      <c r="A171" s="43">
        <v>23</v>
      </c>
      <c r="B171" s="43" t="s">
        <v>549</v>
      </c>
      <c r="C171" s="44" t="s">
        <v>415</v>
      </c>
      <c r="D171" s="45">
        <v>120517300</v>
      </c>
      <c r="E171" s="43">
        <v>84.602000000000004</v>
      </c>
      <c r="F171" s="101">
        <v>45088</v>
      </c>
      <c r="G171" s="46">
        <v>45089.579525462963</v>
      </c>
      <c r="H171" s="43"/>
      <c r="I171" s="148">
        <f t="shared" si="30"/>
        <v>0.84799983022736236</v>
      </c>
      <c r="J171" s="149">
        <f t="shared" si="31"/>
        <v>142119486</v>
      </c>
      <c r="K171" s="150">
        <f t="shared" si="32"/>
        <v>142452130.79049212</v>
      </c>
      <c r="L171" s="139">
        <f t="shared" si="33"/>
        <v>0.5</v>
      </c>
      <c r="M171" s="151">
        <f t="shared" si="34"/>
        <v>6.796072573673495</v>
      </c>
      <c r="N171" s="61">
        <f t="shared" si="35"/>
        <v>2</v>
      </c>
      <c r="O171" s="151">
        <f t="shared" si="36"/>
        <v>43.203927426326501</v>
      </c>
      <c r="P171" s="154">
        <v>96.4</v>
      </c>
      <c r="Q171" s="16">
        <f t="shared" si="37"/>
        <v>48.2</v>
      </c>
      <c r="R171" s="152">
        <v>0</v>
      </c>
      <c r="S171" s="153">
        <f t="shared" si="38"/>
        <v>91.403927426326504</v>
      </c>
    </row>
    <row r="172" spans="1:19" ht="17.25" thickBot="1">
      <c r="A172" s="43">
        <v>24</v>
      </c>
      <c r="B172" s="43" t="s">
        <v>550</v>
      </c>
      <c r="C172" s="44" t="s">
        <v>442</v>
      </c>
      <c r="D172" s="45">
        <v>121254000</v>
      </c>
      <c r="E172" s="43">
        <v>85.119100000000003</v>
      </c>
      <c r="F172" s="101">
        <v>44940</v>
      </c>
      <c r="G172" s="46">
        <v>45090.716238425928</v>
      </c>
      <c r="H172" s="43"/>
      <c r="I172" s="148">
        <f t="shared" si="30"/>
        <v>0.85318349659665949</v>
      </c>
      <c r="J172" s="149">
        <f t="shared" si="31"/>
        <v>142119486</v>
      </c>
      <c r="K172" s="150">
        <f t="shared" si="32"/>
        <v>142452130.79049212</v>
      </c>
      <c r="L172" s="139">
        <f t="shared" si="33"/>
        <v>0.5</v>
      </c>
      <c r="M172" s="151">
        <f t="shared" si="34"/>
        <v>5.7617602107598254</v>
      </c>
      <c r="N172" s="61">
        <f t="shared" si="35"/>
        <v>2</v>
      </c>
      <c r="O172" s="151">
        <f t="shared" si="36"/>
        <v>44.238239789240176</v>
      </c>
      <c r="P172" s="154">
        <v>96.4</v>
      </c>
      <c r="Q172" s="16">
        <f t="shared" si="37"/>
        <v>48.2</v>
      </c>
      <c r="R172" s="152">
        <v>0</v>
      </c>
      <c r="S172" s="153">
        <f t="shared" si="38"/>
        <v>92.438239789240185</v>
      </c>
    </row>
    <row r="173" spans="1:19" ht="17.25" thickBot="1">
      <c r="A173" s="43">
        <v>25</v>
      </c>
      <c r="B173" s="43" t="s">
        <v>283</v>
      </c>
      <c r="C173" s="44" t="s">
        <v>147</v>
      </c>
      <c r="D173" s="45">
        <v>124780900</v>
      </c>
      <c r="E173" s="43">
        <v>87.594999999999999</v>
      </c>
      <c r="F173" s="101">
        <v>45112</v>
      </c>
      <c r="G173" s="46">
        <v>45085.492905092593</v>
      </c>
      <c r="H173" s="43"/>
      <c r="I173" s="148">
        <f t="shared" si="30"/>
        <v>0.87799993872761406</v>
      </c>
      <c r="J173" s="149">
        <f t="shared" si="31"/>
        <v>142119486</v>
      </c>
      <c r="K173" s="150">
        <f t="shared" si="32"/>
        <v>142452130.79049212</v>
      </c>
      <c r="L173" s="139">
        <f t="shared" si="33"/>
        <v>0.5</v>
      </c>
      <c r="M173" s="151">
        <f t="shared" si="34"/>
        <v>0.81006172730633264</v>
      </c>
      <c r="N173" s="61">
        <f t="shared" si="35"/>
        <v>2</v>
      </c>
      <c r="O173" s="151">
        <f t="shared" si="36"/>
        <v>49.189938272693666</v>
      </c>
      <c r="P173" s="154">
        <v>96.4</v>
      </c>
      <c r="Q173" s="16">
        <f t="shared" si="37"/>
        <v>48.2</v>
      </c>
      <c r="R173" s="152">
        <v>0</v>
      </c>
      <c r="S173" s="153">
        <f t="shared" si="38"/>
        <v>97.389938272693669</v>
      </c>
    </row>
    <row r="174" spans="1:19" ht="17.25" thickBot="1">
      <c r="A174" s="43">
        <v>26</v>
      </c>
      <c r="B174" s="43" t="s">
        <v>251</v>
      </c>
      <c r="C174" s="44" t="s">
        <v>234</v>
      </c>
      <c r="D174" s="45">
        <v>125065147</v>
      </c>
      <c r="E174" s="43">
        <v>87.794499999999999</v>
      </c>
      <c r="F174" s="101">
        <v>45025</v>
      </c>
      <c r="G174" s="46">
        <v>45089.667557870373</v>
      </c>
      <c r="H174" s="43"/>
      <c r="I174" s="148">
        <f t="shared" si="30"/>
        <v>0.87999999521529371</v>
      </c>
      <c r="J174" s="149">
        <f t="shared" si="31"/>
        <v>142119486</v>
      </c>
      <c r="K174" s="150">
        <f t="shared" si="32"/>
        <v>142452130.79049212</v>
      </c>
      <c r="L174" s="139">
        <f t="shared" si="33"/>
        <v>0.5</v>
      </c>
      <c r="M174" s="151">
        <f t="shared" si="34"/>
        <v>0.41098450968568567</v>
      </c>
      <c r="N174" s="61">
        <f t="shared" si="35"/>
        <v>2</v>
      </c>
      <c r="O174" s="151">
        <f t="shared" si="36"/>
        <v>49.589015490314317</v>
      </c>
      <c r="P174" s="154">
        <v>96.4</v>
      </c>
      <c r="Q174" s="16">
        <f t="shared" si="37"/>
        <v>48.2</v>
      </c>
      <c r="R174" s="152">
        <v>0</v>
      </c>
      <c r="S174" s="153">
        <f t="shared" si="38"/>
        <v>97.789015490314313</v>
      </c>
    </row>
    <row r="175" spans="1:19" ht="17.25" thickBot="1">
      <c r="A175" s="43">
        <v>27</v>
      </c>
      <c r="B175" s="43" t="s">
        <v>250</v>
      </c>
      <c r="C175" s="44" t="s">
        <v>221</v>
      </c>
      <c r="D175" s="45">
        <v>125349400</v>
      </c>
      <c r="E175" s="43">
        <v>87.994100000000003</v>
      </c>
      <c r="F175" s="101">
        <v>44993</v>
      </c>
      <c r="G175" s="46">
        <v>45089.662974537037</v>
      </c>
      <c r="H175" s="43"/>
      <c r="I175" s="148">
        <f t="shared" si="30"/>
        <v>0.88200009392097012</v>
      </c>
      <c r="J175" s="149">
        <f t="shared" si="31"/>
        <v>142119486</v>
      </c>
      <c r="K175" s="150">
        <f t="shared" si="32"/>
        <v>142452130.79049212</v>
      </c>
      <c r="L175" s="139">
        <f t="shared" si="33"/>
        <v>0.5</v>
      </c>
      <c r="M175" s="151">
        <f t="shared" si="34"/>
        <v>1.1898868182647071E-2</v>
      </c>
      <c r="N175" s="61">
        <f t="shared" si="35"/>
        <v>2</v>
      </c>
      <c r="O175" s="151">
        <f t="shared" si="36"/>
        <v>49.988101131817352</v>
      </c>
      <c r="P175" s="154">
        <v>96.4</v>
      </c>
      <c r="Q175" s="16">
        <f t="shared" si="37"/>
        <v>48.2</v>
      </c>
      <c r="R175" s="152">
        <v>0</v>
      </c>
      <c r="S175" s="153">
        <f t="shared" si="38"/>
        <v>98.188101131817348</v>
      </c>
    </row>
    <row r="176" spans="1:19" ht="17.25" thickBot="1">
      <c r="A176" s="43">
        <v>28</v>
      </c>
      <c r="B176" s="43" t="s">
        <v>284</v>
      </c>
      <c r="C176" s="44" t="s">
        <v>285</v>
      </c>
      <c r="D176" s="45">
        <v>127930000</v>
      </c>
      <c r="E176" s="43">
        <v>89.805599999999998</v>
      </c>
      <c r="F176" s="101">
        <v>45079</v>
      </c>
      <c r="G176" s="46">
        <v>45090.568506944444</v>
      </c>
      <c r="H176" s="43"/>
      <c r="I176" s="148">
        <f t="shared" si="30"/>
        <v>0.90015805432901719</v>
      </c>
      <c r="J176" s="149">
        <f t="shared" si="31"/>
        <v>142119486</v>
      </c>
      <c r="K176" s="150">
        <f t="shared" si="32"/>
        <v>142452130.79049212</v>
      </c>
      <c r="L176" s="139">
        <f t="shared" si="33"/>
        <v>0.5</v>
      </c>
      <c r="M176" s="151">
        <f t="shared" si="34"/>
        <v>3.6112129598816933</v>
      </c>
      <c r="N176" s="61">
        <f t="shared" si="35"/>
        <v>2</v>
      </c>
      <c r="O176" s="151">
        <f t="shared" si="36"/>
        <v>46.388787040118309</v>
      </c>
      <c r="P176" s="154">
        <v>96.4</v>
      </c>
      <c r="Q176" s="16">
        <f t="shared" si="37"/>
        <v>48.2</v>
      </c>
      <c r="R176" s="152">
        <v>0</v>
      </c>
      <c r="S176" s="153">
        <f t="shared" si="38"/>
        <v>94.588787040118319</v>
      </c>
    </row>
    <row r="177" spans="1:19" ht="17.25" thickBot="1">
      <c r="A177" s="43">
        <v>29</v>
      </c>
      <c r="B177" s="43" t="s">
        <v>266</v>
      </c>
      <c r="C177" s="44" t="s">
        <v>151</v>
      </c>
      <c r="D177" s="45">
        <v>140000000</v>
      </c>
      <c r="E177" s="43">
        <v>98.278700000000001</v>
      </c>
      <c r="F177" s="101">
        <v>44941</v>
      </c>
      <c r="G177" s="46">
        <v>45091.551550925928</v>
      </c>
      <c r="H177" s="43"/>
      <c r="I177" s="148">
        <f t="shared" si="30"/>
        <v>0.98508659115189878</v>
      </c>
      <c r="J177" s="149">
        <f t="shared" si="31"/>
        <v>142119486</v>
      </c>
      <c r="K177" s="150">
        <f t="shared" si="32"/>
        <v>142452130.79049212</v>
      </c>
      <c r="L177" s="139">
        <f t="shared" si="33"/>
        <v>0.5</v>
      </c>
      <c r="M177" s="151">
        <f t="shared" si="34"/>
        <v>20.557256424477742</v>
      </c>
      <c r="N177" s="61">
        <f t="shared" si="35"/>
        <v>35</v>
      </c>
      <c r="O177" s="151">
        <f t="shared" si="36"/>
        <v>35</v>
      </c>
      <c r="P177" s="154">
        <v>96.4</v>
      </c>
      <c r="Q177" s="16">
        <f t="shared" si="37"/>
        <v>48.2</v>
      </c>
      <c r="R177" s="152">
        <v>0</v>
      </c>
      <c r="S177" s="153">
        <f t="shared" si="38"/>
        <v>83.2</v>
      </c>
    </row>
    <row r="178" spans="1:19" ht="17.25" thickBot="1">
      <c r="A178" s="43">
        <v>30</v>
      </c>
      <c r="B178" s="43" t="s">
        <v>551</v>
      </c>
      <c r="C178" s="44" t="s">
        <v>478</v>
      </c>
      <c r="D178" s="45">
        <v>140300350</v>
      </c>
      <c r="E178" s="43">
        <v>98.489500000000007</v>
      </c>
      <c r="F178" s="101">
        <v>45054</v>
      </c>
      <c r="G178" s="46">
        <v>45085.563252314816</v>
      </c>
      <c r="H178" s="43" t="s">
        <v>230</v>
      </c>
      <c r="I178" s="148">
        <f t="shared" si="30"/>
        <v>0.98719995370655933</v>
      </c>
      <c r="J178" s="149">
        <f t="shared" si="31"/>
        <v>142119486</v>
      </c>
      <c r="K178" s="150">
        <f t="shared" si="32"/>
        <v>142452130.79049212</v>
      </c>
      <c r="L178" s="139">
        <f t="shared" si="33"/>
        <v>0.5</v>
      </c>
      <c r="M178" s="151">
        <f t="shared" si="34"/>
        <v>20.978941938528408</v>
      </c>
      <c r="N178" s="61">
        <f t="shared" si="35"/>
        <v>35</v>
      </c>
      <c r="O178" s="151">
        <f t="shared" si="36"/>
        <v>35</v>
      </c>
      <c r="P178" s="154">
        <v>96.4</v>
      </c>
      <c r="Q178" s="16">
        <f t="shared" si="37"/>
        <v>48.2</v>
      </c>
      <c r="R178" s="152">
        <v>0</v>
      </c>
      <c r="S178" s="153">
        <f t="shared" si="38"/>
        <v>83.2</v>
      </c>
    </row>
    <row r="179" spans="1:19" ht="17.25" thickBot="1">
      <c r="A179" s="43">
        <v>31</v>
      </c>
      <c r="B179" s="43" t="s">
        <v>265</v>
      </c>
      <c r="C179" s="44" t="s">
        <v>235</v>
      </c>
      <c r="D179" s="45">
        <v>149230000</v>
      </c>
      <c r="E179" s="43">
        <v>104.758</v>
      </c>
      <c r="F179" s="101">
        <v>44992</v>
      </c>
      <c r="G179" s="46">
        <v>45085.470416666663</v>
      </c>
      <c r="H179" s="43" t="s">
        <v>230</v>
      </c>
      <c r="I179" s="148">
        <f t="shared" si="30"/>
        <v>1.0500319428399847</v>
      </c>
      <c r="J179" s="149">
        <f t="shared" si="31"/>
        <v>142119486</v>
      </c>
      <c r="K179" s="150">
        <f t="shared" si="32"/>
        <v>142452130.79049212</v>
      </c>
      <c r="L179" s="139">
        <f t="shared" si="33"/>
        <v>0.5</v>
      </c>
      <c r="M179" s="151">
        <f t="shared" si="34"/>
        <v>33.515995544462939</v>
      </c>
      <c r="N179" s="61">
        <f t="shared" si="35"/>
        <v>2</v>
      </c>
      <c r="O179" s="151">
        <f t="shared" si="36"/>
        <v>16.484004455537061</v>
      </c>
      <c r="P179" s="154">
        <v>96.4</v>
      </c>
      <c r="Q179" s="16">
        <f t="shared" si="37"/>
        <v>48.2</v>
      </c>
      <c r="R179" s="152">
        <v>0</v>
      </c>
      <c r="S179" s="153">
        <f t="shared" si="38"/>
        <v>64.684004455537064</v>
      </c>
    </row>
    <row r="180" spans="1:19" ht="17.25" thickBot="1">
      <c r="A180" s="43">
        <v>32</v>
      </c>
      <c r="B180" s="43" t="s">
        <v>225</v>
      </c>
      <c r="C180" s="44" t="s">
        <v>226</v>
      </c>
      <c r="D180" s="45">
        <v>160000000</v>
      </c>
      <c r="E180" s="43">
        <v>112.3185</v>
      </c>
      <c r="F180" s="101">
        <v>44999</v>
      </c>
      <c r="G180" s="46">
        <v>45085.548611111109</v>
      </c>
      <c r="H180" s="43" t="s">
        <v>230</v>
      </c>
      <c r="I180" s="148">
        <f t="shared" si="30"/>
        <v>1.1258132470307414</v>
      </c>
      <c r="J180" s="149">
        <f t="shared" si="31"/>
        <v>142119486</v>
      </c>
      <c r="K180" s="150">
        <f t="shared" si="32"/>
        <v>142452130.79049212</v>
      </c>
      <c r="L180" s="139">
        <f t="shared" si="33"/>
        <v>0.5</v>
      </c>
      <c r="M180" s="151">
        <f t="shared" si="34"/>
        <v>48.636864485117414</v>
      </c>
      <c r="N180" s="61">
        <f t="shared" si="35"/>
        <v>2</v>
      </c>
      <c r="O180" s="151">
        <f t="shared" si="36"/>
        <v>2</v>
      </c>
      <c r="P180" s="154">
        <v>96.4</v>
      </c>
      <c r="Q180" s="16">
        <f t="shared" si="37"/>
        <v>48.2</v>
      </c>
      <c r="R180" s="152">
        <v>0</v>
      </c>
      <c r="S180" s="153">
        <f t="shared" si="38"/>
        <v>50.2</v>
      </c>
    </row>
    <row r="181" spans="1:19" ht="29.25" thickBot="1">
      <c r="A181" s="43">
        <v>33</v>
      </c>
      <c r="B181" s="43" t="s">
        <v>229</v>
      </c>
      <c r="C181" s="44" t="s">
        <v>222</v>
      </c>
      <c r="D181" s="45">
        <v>170000000</v>
      </c>
      <c r="E181" s="43">
        <v>119.33839999999999</v>
      </c>
      <c r="F181" s="101">
        <v>44940</v>
      </c>
      <c r="G181" s="46">
        <v>45085.338379629633</v>
      </c>
      <c r="H181" s="43" t="s">
        <v>230</v>
      </c>
      <c r="I181" s="148">
        <f t="shared" si="30"/>
        <v>1.1961765749701627</v>
      </c>
      <c r="J181" s="149">
        <f t="shared" si="31"/>
        <v>142119486</v>
      </c>
      <c r="K181" s="150">
        <f t="shared" si="32"/>
        <v>142452130.79049212</v>
      </c>
      <c r="L181" s="139">
        <f t="shared" si="33"/>
        <v>0.5</v>
      </c>
      <c r="M181" s="151">
        <f t="shared" si="34"/>
        <v>62.67666851543725</v>
      </c>
      <c r="N181" s="61">
        <f t="shared" si="35"/>
        <v>2</v>
      </c>
      <c r="O181" s="151">
        <f t="shared" si="36"/>
        <v>2</v>
      </c>
      <c r="P181" s="154">
        <v>96.4</v>
      </c>
      <c r="Q181" s="16">
        <f t="shared" si="37"/>
        <v>48.2</v>
      </c>
      <c r="R181" s="152">
        <v>0</v>
      </c>
      <c r="S181" s="153">
        <f t="shared" si="38"/>
        <v>50.2</v>
      </c>
    </row>
    <row r="182" spans="1:19" ht="17.25" thickBot="1">
      <c r="A182" s="43">
        <v>34</v>
      </c>
      <c r="B182" s="43" t="s">
        <v>223</v>
      </c>
      <c r="C182" s="44" t="s">
        <v>224</v>
      </c>
      <c r="D182" s="45">
        <v>180000000</v>
      </c>
      <c r="E182" s="43">
        <v>126.3583</v>
      </c>
      <c r="F182" s="101">
        <v>45142</v>
      </c>
      <c r="G182" s="46">
        <v>45085.481562499997</v>
      </c>
      <c r="H182" s="43" t="s">
        <v>230</v>
      </c>
      <c r="I182" s="148">
        <f t="shared" si="30"/>
        <v>1.2665399029095841</v>
      </c>
      <c r="J182" s="149">
        <f t="shared" si="31"/>
        <v>142119486</v>
      </c>
      <c r="K182" s="150">
        <f t="shared" si="32"/>
        <v>142452130.79049212</v>
      </c>
      <c r="L182" s="139">
        <f t="shared" si="33"/>
        <v>0.5</v>
      </c>
      <c r="M182" s="151">
        <f t="shared" si="34"/>
        <v>76.716472545757085</v>
      </c>
      <c r="N182" s="61">
        <f t="shared" si="35"/>
        <v>2</v>
      </c>
      <c r="O182" s="151">
        <f t="shared" si="36"/>
        <v>2</v>
      </c>
      <c r="P182" s="154">
        <v>96.4</v>
      </c>
      <c r="Q182" s="16">
        <f t="shared" si="37"/>
        <v>48.2</v>
      </c>
      <c r="R182" s="152">
        <v>0</v>
      </c>
      <c r="S182" s="153">
        <f t="shared" si="38"/>
        <v>50.2</v>
      </c>
    </row>
    <row r="183" spans="1:19" ht="17.25" thickBot="1">
      <c r="A183" s="43">
        <v>35</v>
      </c>
      <c r="B183" s="43" t="s">
        <v>228</v>
      </c>
      <c r="C183" s="44" t="s">
        <v>150</v>
      </c>
      <c r="D183" s="45">
        <v>400000000</v>
      </c>
      <c r="E183" s="43">
        <v>280.79629999999997</v>
      </c>
      <c r="F183" s="101">
        <v>44962</v>
      </c>
      <c r="G183" s="46">
        <v>45086.426377314812</v>
      </c>
      <c r="H183" s="43" t="s">
        <v>230</v>
      </c>
      <c r="I183" s="148">
        <f t="shared" si="30"/>
        <v>2.8145331175768535</v>
      </c>
      <c r="J183" s="149">
        <f t="shared" si="31"/>
        <v>142119486</v>
      </c>
      <c r="K183" s="150">
        <f t="shared" si="32"/>
        <v>142452130.79049212</v>
      </c>
      <c r="L183" s="139">
        <f t="shared" si="33"/>
        <v>0.5</v>
      </c>
      <c r="M183" s="151">
        <f t="shared" si="34"/>
        <v>385.59216121279354</v>
      </c>
      <c r="N183" s="61">
        <f t="shared" si="35"/>
        <v>2</v>
      </c>
      <c r="O183" s="151">
        <f t="shared" si="36"/>
        <v>2</v>
      </c>
      <c r="P183" s="154">
        <v>96.4</v>
      </c>
      <c r="Q183" s="16">
        <f t="shared" si="37"/>
        <v>48.2</v>
      </c>
      <c r="R183" s="152">
        <v>0</v>
      </c>
      <c r="S183" s="153">
        <f t="shared" si="38"/>
        <v>50.2</v>
      </c>
    </row>
    <row r="184" spans="1:19" ht="17.25" thickBot="1">
      <c r="A184" s="43">
        <v>36</v>
      </c>
      <c r="B184" s="43" t="s">
        <v>540</v>
      </c>
      <c r="C184" s="44" t="s">
        <v>486</v>
      </c>
      <c r="D184" s="45">
        <v>12364395282</v>
      </c>
      <c r="E184" s="43">
        <v>8679.6923000000006</v>
      </c>
      <c r="F184" s="101">
        <v>45233</v>
      </c>
      <c r="G184" s="46">
        <v>45085.407083333332</v>
      </c>
      <c r="H184" s="43" t="s">
        <v>230</v>
      </c>
      <c r="I184" s="148">
        <f t="shared" si="30"/>
        <v>87</v>
      </c>
      <c r="J184" s="149">
        <f t="shared" si="31"/>
        <v>142119486</v>
      </c>
      <c r="K184" s="150">
        <f t="shared" si="32"/>
        <v>142452130.79049212</v>
      </c>
      <c r="L184" s="139">
        <f t="shared" si="33"/>
        <v>0.5</v>
      </c>
      <c r="M184" s="151">
        <f t="shared" si="34"/>
        <v>17183.368671269123</v>
      </c>
      <c r="N184" s="61">
        <f t="shared" si="35"/>
        <v>2</v>
      </c>
      <c r="O184" s="151">
        <f t="shared" si="36"/>
        <v>2</v>
      </c>
      <c r="P184" s="154">
        <v>96.4</v>
      </c>
      <c r="Q184" s="16">
        <f t="shared" si="37"/>
        <v>48.2</v>
      </c>
      <c r="R184" s="152">
        <v>0</v>
      </c>
      <c r="S184" s="153">
        <f t="shared" si="38"/>
        <v>50.2</v>
      </c>
    </row>
    <row r="185" spans="1:19" ht="17.25" thickBot="1"/>
    <row r="186" spans="1:19" ht="17.25" thickBot="1">
      <c r="A186" s="99" t="s">
        <v>541</v>
      </c>
      <c r="B186" s="963" t="s">
        <v>552</v>
      </c>
      <c r="C186" s="964"/>
      <c r="D186" s="965"/>
    </row>
    <row r="187" spans="1:19" ht="17.25" thickBot="1">
      <c r="A187" s="99" t="s">
        <v>543</v>
      </c>
      <c r="B187" s="963" t="s">
        <v>553</v>
      </c>
      <c r="C187" s="964"/>
      <c r="D187" s="965"/>
    </row>
    <row r="188" spans="1:19">
      <c r="A188" s="969" t="s">
        <v>533</v>
      </c>
      <c r="B188" s="973" t="s">
        <v>554</v>
      </c>
      <c r="C188" s="969" t="s">
        <v>555</v>
      </c>
      <c r="D188" s="272" t="s">
        <v>556</v>
      </c>
    </row>
    <row r="189" spans="1:19" ht="45.75" thickBot="1">
      <c r="A189" s="970"/>
      <c r="B189" s="974"/>
      <c r="C189" s="970"/>
      <c r="D189" s="273" t="s">
        <v>557</v>
      </c>
    </row>
    <row r="190" spans="1:19">
      <c r="A190" s="229"/>
      <c r="B190" s="229"/>
      <c r="C190" s="229"/>
      <c r="D190" s="229"/>
    </row>
    <row r="191" spans="1:19">
      <c r="A191" s="267" t="s">
        <v>269</v>
      </c>
      <c r="B191" s="229"/>
      <c r="C191" s="229"/>
      <c r="D191" s="229"/>
    </row>
    <row r="192" spans="1:19" ht="17.25" thickBot="1">
      <c r="A192" s="268"/>
      <c r="B192" s="229"/>
      <c r="C192" s="229"/>
      <c r="D192" s="229"/>
      <c r="I192" s="136" t="s">
        <v>296</v>
      </c>
      <c r="J192" s="55" t="s">
        <v>301</v>
      </c>
      <c r="K192" s="136" t="s">
        <v>297</v>
      </c>
      <c r="L192" s="136" t="s">
        <v>298</v>
      </c>
    </row>
    <row r="193" spans="1:19" ht="45.75" thickBot="1">
      <c r="A193" s="99" t="s">
        <v>270</v>
      </c>
      <c r="B193" s="269" t="s">
        <v>292</v>
      </c>
      <c r="C193" s="99" t="s">
        <v>272</v>
      </c>
      <c r="D193" s="269" t="s">
        <v>558</v>
      </c>
      <c r="I193" s="140">
        <v>14319000</v>
      </c>
      <c r="J193" s="138" t="str">
        <f>IF(I193&gt;=1000000000,"유형1",IF(I193&gt;=100000000,"유형2",IF(I193&gt;=20000000,"유형3","유형4")))</f>
        <v>유형4</v>
      </c>
      <c r="K193" s="231">
        <f>D196/E196*100</f>
        <v>14319000.264408067</v>
      </c>
      <c r="L193" s="137">
        <f>K193/I193</f>
        <v>1.00000001846554</v>
      </c>
    </row>
    <row r="194" spans="1:19" ht="17.25" thickBot="1">
      <c r="A194" s="99" t="s">
        <v>274</v>
      </c>
      <c r="B194" s="270">
        <v>0.87345399999999995</v>
      </c>
      <c r="C194" s="99" t="s">
        <v>275</v>
      </c>
      <c r="D194" s="269" t="s">
        <v>559</v>
      </c>
      <c r="I194" s="146" t="s">
        <v>295</v>
      </c>
      <c r="J194" s="141" t="s">
        <v>296</v>
      </c>
      <c r="K194" s="55" t="s">
        <v>297</v>
      </c>
      <c r="L194" s="142" t="s">
        <v>299</v>
      </c>
      <c r="M194" s="142" t="s">
        <v>89</v>
      </c>
      <c r="N194" s="143" t="s">
        <v>302</v>
      </c>
      <c r="O194" s="143" t="s">
        <v>88</v>
      </c>
      <c r="P194" s="144" t="s">
        <v>90</v>
      </c>
      <c r="Q194" s="143" t="s">
        <v>300</v>
      </c>
      <c r="R194" s="145" t="s">
        <v>51</v>
      </c>
      <c r="S194" s="56" t="s">
        <v>91</v>
      </c>
    </row>
    <row r="195" spans="1:19" ht="17.25" thickBot="1">
      <c r="A195" s="43">
        <v>1</v>
      </c>
      <c r="B195" s="43" t="s">
        <v>241</v>
      </c>
      <c r="C195" s="44" t="s">
        <v>233</v>
      </c>
      <c r="D195" s="45">
        <v>9627000</v>
      </c>
      <c r="E195" s="43">
        <v>67.232299999999995</v>
      </c>
      <c r="F195" s="101">
        <v>45030</v>
      </c>
      <c r="G195" s="46">
        <v>45082.39806712963</v>
      </c>
      <c r="H195" s="43" t="s">
        <v>230</v>
      </c>
      <c r="I195" s="148">
        <f>D195/J195</f>
        <v>0.67232348627697469</v>
      </c>
      <c r="J195" s="149">
        <f>$I$193</f>
        <v>14319000</v>
      </c>
      <c r="K195" s="150">
        <f>$K$193</f>
        <v>14319000.264408067</v>
      </c>
      <c r="L195" s="139">
        <f>IF(J195&gt;=1000000000,0.3,IF(J195&gt;=100000000,0.5,IF(J195&gt;=20000000,0.7,0.8)))</f>
        <v>0.8</v>
      </c>
      <c r="M195" s="151">
        <f>ABS(88/100-D195/K195)*100*IF(L195=0.3,1,IF(L195=0.5,2,IF(L195=0.7,4,20)))</f>
        <v>415.35305227568273</v>
      </c>
      <c r="N195" s="61">
        <f>MAX(2,IF(AND(L195=0.5,D195&lt;K195,D195/K195&gt;0.955),35,IF(AND(L195=0.7,D195&lt;K195,D195/K195&gt;0.9175),55,IF(AND(L195=0.8,D195&lt;K195,D195/K195&gt;0.8875),65,0))))</f>
        <v>2</v>
      </c>
      <c r="O195" s="151">
        <f>MAX(IF(L195=0.3,30,IF(L195=0.5,50,IF(L195=0.7,70,80)))-M195,N195)</f>
        <v>2</v>
      </c>
      <c r="P195" s="154">
        <v>96.4</v>
      </c>
      <c r="Q195" s="16">
        <f>P195*(1-L195)</f>
        <v>19.279999999999998</v>
      </c>
      <c r="R195" s="152">
        <v>0</v>
      </c>
      <c r="S195" s="153">
        <f>O195+Q195-R195</f>
        <v>21.279999999999998</v>
      </c>
    </row>
    <row r="196" spans="1:19" ht="17.25" thickBot="1">
      <c r="A196" s="43">
        <v>2</v>
      </c>
      <c r="B196" s="43" t="s">
        <v>254</v>
      </c>
      <c r="C196" s="44" t="s">
        <v>217</v>
      </c>
      <c r="D196" s="45">
        <v>11535000</v>
      </c>
      <c r="E196" s="43">
        <v>80.557299999999998</v>
      </c>
      <c r="F196" s="101">
        <v>45274</v>
      </c>
      <c r="G196" s="46">
        <v>45085.62568287037</v>
      </c>
      <c r="H196" s="43" t="s">
        <v>230</v>
      </c>
      <c r="I196" s="148">
        <f>D196/J196</f>
        <v>0.8055730148753405</v>
      </c>
      <c r="J196" s="149">
        <f>$I$193</f>
        <v>14319000</v>
      </c>
      <c r="K196" s="150">
        <f>$K$193</f>
        <v>14319000.264408067</v>
      </c>
      <c r="L196" s="139">
        <f>IF(J196&gt;=1000000000,0.3,IF(J196&gt;=100000000,0.5,IF(J196&gt;=20000000,0.7,0.8)))</f>
        <v>0.8</v>
      </c>
      <c r="M196" s="151">
        <f>ABS(88/100-D196/K196)*100*IF(L196=0.3,1,IF(L196=0.5,2,IF(L196=0.7,4,20)))</f>
        <v>148.85400000000004</v>
      </c>
      <c r="N196" s="61">
        <f>MAX(2,IF(AND(L196=0.5,D196&lt;K196,D196/K196&gt;0.955),35,IF(AND(L196=0.7,D196&lt;K196,D196/K196&gt;0.9175),55,IF(AND(L196=0.8,D196&lt;K196,D196/K196&gt;0.8875),65,0))))</f>
        <v>2</v>
      </c>
      <c r="O196" s="151">
        <f>MAX(IF(L196=0.3,30,IF(L196=0.5,50,IF(L196=0.7,70,80)))-M196,N196)</f>
        <v>2</v>
      </c>
      <c r="P196" s="154">
        <v>96.4</v>
      </c>
      <c r="Q196" s="16">
        <f>P196*(1-L196)</f>
        <v>19.279999999999998</v>
      </c>
      <c r="R196" s="152">
        <v>0</v>
      </c>
      <c r="S196" s="153">
        <f>O196+Q196-R196</f>
        <v>21.279999999999998</v>
      </c>
    </row>
    <row r="197" spans="1:19" ht="17.25" thickBot="1">
      <c r="A197" s="43">
        <v>3</v>
      </c>
      <c r="B197" s="43" t="s">
        <v>258</v>
      </c>
      <c r="C197" s="44" t="s">
        <v>259</v>
      </c>
      <c r="D197" s="45">
        <v>12465597</v>
      </c>
      <c r="E197" s="43">
        <v>87.056299999999993</v>
      </c>
      <c r="F197" s="101">
        <v>45177</v>
      </c>
      <c r="G197" s="46">
        <v>45082.615972222222</v>
      </c>
      <c r="H197" s="43" t="s">
        <v>230</v>
      </c>
      <c r="I197" s="148">
        <f t="shared" ref="I197:I226" si="39">D197/J197</f>
        <v>0.87056337733081923</v>
      </c>
      <c r="J197" s="149">
        <f t="shared" ref="J197:J226" si="40">$I$193</f>
        <v>14319000</v>
      </c>
      <c r="K197" s="150">
        <f t="shared" ref="K197:K226" si="41">$K$193</f>
        <v>14319000.264408067</v>
      </c>
      <c r="L197" s="139">
        <f t="shared" ref="L197:L226" si="42">IF(J197&gt;=1000000000,0.3,IF(J197&gt;=100000000,0.5,IF(J197&gt;=20000000,0.7,0.8)))</f>
        <v>0.8</v>
      </c>
      <c r="M197" s="151">
        <f t="shared" ref="M197:M226" si="43">ABS(88/100-D197/K197)*100*IF(L197=0.3,1,IF(L197=0.5,2,IF(L197=0.7,4,20)))</f>
        <v>18.873277489206643</v>
      </c>
      <c r="N197" s="61">
        <f t="shared" ref="N197:N226" si="44">MAX(2,IF(AND(L197=0.5,D197&lt;K197,D197/K197&gt;0.955),35,IF(AND(L197=0.7,D197&lt;K197,D197/K197&gt;0.9175),55,IF(AND(L197=0.8,D197&lt;K197,D197/K197&gt;0.8875),65,0))))</f>
        <v>2</v>
      </c>
      <c r="O197" s="151">
        <f t="shared" ref="O197:O226" si="45">MAX(IF(L197=0.3,30,IF(L197=0.5,50,IF(L197=0.7,70,80)))-M197,N197)</f>
        <v>61.126722510793357</v>
      </c>
      <c r="P197" s="154">
        <v>96.4</v>
      </c>
      <c r="Q197" s="16">
        <f t="shared" ref="Q197:Q226" si="46">P197*(1-L197)</f>
        <v>19.279999999999998</v>
      </c>
      <c r="R197" s="152">
        <v>0</v>
      </c>
      <c r="S197" s="153">
        <f t="shared" ref="S197:S226" si="47">O197+Q197-R197</f>
        <v>80.406722510793358</v>
      </c>
    </row>
    <row r="198" spans="1:19" ht="17.25" thickBot="1">
      <c r="A198" s="43">
        <v>4</v>
      </c>
      <c r="B198" s="43" t="s">
        <v>248</v>
      </c>
      <c r="C198" s="44" t="s">
        <v>95</v>
      </c>
      <c r="D198" s="45">
        <v>12486000</v>
      </c>
      <c r="E198" s="43">
        <v>87.198800000000006</v>
      </c>
      <c r="F198" s="101">
        <v>45059</v>
      </c>
      <c r="G198" s="46">
        <v>45084.718101851853</v>
      </c>
      <c r="H198" s="43" t="s">
        <v>230</v>
      </c>
      <c r="I198" s="148">
        <f t="shared" si="39"/>
        <v>0.87198826733710455</v>
      </c>
      <c r="J198" s="149">
        <f t="shared" si="40"/>
        <v>14319000</v>
      </c>
      <c r="K198" s="150">
        <f t="shared" si="41"/>
        <v>14319000.264408067</v>
      </c>
      <c r="L198" s="139">
        <f t="shared" si="42"/>
        <v>0.8</v>
      </c>
      <c r="M198" s="151">
        <f t="shared" si="43"/>
        <v>16.023497529258801</v>
      </c>
      <c r="N198" s="61">
        <f t="shared" si="44"/>
        <v>2</v>
      </c>
      <c r="O198" s="151">
        <f t="shared" si="45"/>
        <v>63.976502470741195</v>
      </c>
      <c r="P198" s="154">
        <v>96.4</v>
      </c>
      <c r="Q198" s="16">
        <f t="shared" si="46"/>
        <v>19.279999999999998</v>
      </c>
      <c r="R198" s="152">
        <v>0</v>
      </c>
      <c r="S198" s="153">
        <f t="shared" si="47"/>
        <v>83.256502470741196</v>
      </c>
    </row>
    <row r="199" spans="1:19" ht="17.25" thickBot="1">
      <c r="A199" s="43">
        <v>5</v>
      </c>
      <c r="B199" s="43" t="s">
        <v>245</v>
      </c>
      <c r="C199" s="44" t="s">
        <v>246</v>
      </c>
      <c r="D199" s="45">
        <v>12487300</v>
      </c>
      <c r="E199" s="43">
        <v>87.207899999999995</v>
      </c>
      <c r="F199" s="101">
        <v>45236</v>
      </c>
      <c r="G199" s="46">
        <v>45079.481898148151</v>
      </c>
      <c r="H199" s="43" t="s">
        <v>230</v>
      </c>
      <c r="I199" s="148">
        <f t="shared" si="39"/>
        <v>0.87207905579998601</v>
      </c>
      <c r="J199" s="149">
        <f t="shared" si="40"/>
        <v>14319000</v>
      </c>
      <c r="K199" s="150">
        <f t="shared" si="41"/>
        <v>14319000.264408067</v>
      </c>
      <c r="L199" s="139">
        <f t="shared" si="42"/>
        <v>0.8</v>
      </c>
      <c r="M199" s="151">
        <f t="shared" si="43"/>
        <v>15.841920606848747</v>
      </c>
      <c r="N199" s="61">
        <f t="shared" si="44"/>
        <v>2</v>
      </c>
      <c r="O199" s="151">
        <f t="shared" si="45"/>
        <v>64.158079393151255</v>
      </c>
      <c r="P199" s="154">
        <v>96.4</v>
      </c>
      <c r="Q199" s="16">
        <f t="shared" si="46"/>
        <v>19.279999999999998</v>
      </c>
      <c r="R199" s="152">
        <v>0</v>
      </c>
      <c r="S199" s="153">
        <f t="shared" si="47"/>
        <v>83.438079393151256</v>
      </c>
    </row>
    <row r="200" spans="1:19" ht="17.25" thickBot="1">
      <c r="A200" s="254">
        <v>6</v>
      </c>
      <c r="B200" s="254" t="s">
        <v>280</v>
      </c>
      <c r="C200" s="255" t="s">
        <v>231</v>
      </c>
      <c r="D200" s="256">
        <v>12507000</v>
      </c>
      <c r="E200" s="254">
        <v>87.345399999999998</v>
      </c>
      <c r="F200" s="257">
        <v>45122</v>
      </c>
      <c r="G200" s="258">
        <v>45085.402638888889</v>
      </c>
      <c r="H200" s="254"/>
      <c r="I200" s="260">
        <f t="shared" si="39"/>
        <v>0.87345485019903624</v>
      </c>
      <c r="J200" s="261">
        <f t="shared" si="40"/>
        <v>14319000</v>
      </c>
      <c r="K200" s="262">
        <f t="shared" si="41"/>
        <v>14319000.264408067</v>
      </c>
      <c r="L200" s="139">
        <f t="shared" si="42"/>
        <v>0.8</v>
      </c>
      <c r="M200" s="151">
        <f t="shared" si="43"/>
        <v>13.09033185955788</v>
      </c>
      <c r="N200" s="61">
        <f t="shared" si="44"/>
        <v>2</v>
      </c>
      <c r="O200" s="151">
        <f t="shared" si="45"/>
        <v>66.909668140442122</v>
      </c>
      <c r="P200" s="154">
        <v>96.4</v>
      </c>
      <c r="Q200" s="16">
        <f t="shared" si="46"/>
        <v>19.279999999999998</v>
      </c>
      <c r="R200" s="152">
        <v>0</v>
      </c>
      <c r="S200" s="153">
        <f t="shared" si="47"/>
        <v>86.189668140442123</v>
      </c>
    </row>
    <row r="201" spans="1:19" ht="17.25" thickBot="1">
      <c r="A201" s="43">
        <v>7</v>
      </c>
      <c r="B201" s="43" t="s">
        <v>257</v>
      </c>
      <c r="C201" s="44" t="s">
        <v>220</v>
      </c>
      <c r="D201" s="45">
        <v>12508000</v>
      </c>
      <c r="E201" s="43">
        <v>87.352400000000003</v>
      </c>
      <c r="F201" s="101">
        <v>45151</v>
      </c>
      <c r="G201" s="46">
        <v>45084.680810185186</v>
      </c>
      <c r="H201" s="43"/>
      <c r="I201" s="148">
        <f t="shared" si="39"/>
        <v>0.8735246874781758</v>
      </c>
      <c r="J201" s="149">
        <f t="shared" si="40"/>
        <v>14319000</v>
      </c>
      <c r="K201" s="150">
        <f t="shared" si="41"/>
        <v>14319000.264408067</v>
      </c>
      <c r="L201" s="139">
        <f t="shared" si="42"/>
        <v>0.8</v>
      </c>
      <c r="M201" s="151">
        <f t="shared" si="43"/>
        <v>12.950657303857804</v>
      </c>
      <c r="N201" s="61">
        <f t="shared" si="44"/>
        <v>2</v>
      </c>
      <c r="O201" s="151">
        <f t="shared" si="45"/>
        <v>67.04934269614219</v>
      </c>
      <c r="P201" s="154">
        <v>96.4</v>
      </c>
      <c r="Q201" s="16">
        <f t="shared" si="46"/>
        <v>19.279999999999998</v>
      </c>
      <c r="R201" s="152">
        <v>0</v>
      </c>
      <c r="S201" s="153">
        <f t="shared" si="47"/>
        <v>86.329342696142191</v>
      </c>
    </row>
    <row r="202" spans="1:19" ht="17.25" thickBot="1">
      <c r="A202" s="43">
        <v>8</v>
      </c>
      <c r="B202" s="43" t="s">
        <v>225</v>
      </c>
      <c r="C202" s="44" t="s">
        <v>226</v>
      </c>
      <c r="D202" s="45">
        <v>12515000</v>
      </c>
      <c r="E202" s="43">
        <v>87.401300000000006</v>
      </c>
      <c r="F202" s="101">
        <v>45200</v>
      </c>
      <c r="G202" s="46">
        <v>45085.361898148149</v>
      </c>
      <c r="H202" s="43"/>
      <c r="I202" s="148">
        <f t="shared" si="39"/>
        <v>0.87401354843215306</v>
      </c>
      <c r="J202" s="149">
        <f t="shared" si="40"/>
        <v>14319000</v>
      </c>
      <c r="K202" s="150">
        <f t="shared" si="41"/>
        <v>14319000.264408067</v>
      </c>
      <c r="L202" s="139">
        <f t="shared" si="42"/>
        <v>0.8</v>
      </c>
      <c r="M202" s="151">
        <f t="shared" si="43"/>
        <v>11.972935413957497</v>
      </c>
      <c r="N202" s="61">
        <f t="shared" si="44"/>
        <v>2</v>
      </c>
      <c r="O202" s="151">
        <f t="shared" si="45"/>
        <v>68.027064586042499</v>
      </c>
      <c r="P202" s="154">
        <v>96.4</v>
      </c>
      <c r="Q202" s="16">
        <f t="shared" si="46"/>
        <v>19.279999999999998</v>
      </c>
      <c r="R202" s="152">
        <v>0</v>
      </c>
      <c r="S202" s="153">
        <f t="shared" si="47"/>
        <v>87.3070645860425</v>
      </c>
    </row>
    <row r="203" spans="1:19" ht="17.25" thickBot="1">
      <c r="A203" s="43">
        <v>9</v>
      </c>
      <c r="B203" s="43" t="s">
        <v>249</v>
      </c>
      <c r="C203" s="44" t="s">
        <v>219</v>
      </c>
      <c r="D203" s="45">
        <v>12532000</v>
      </c>
      <c r="E203" s="43">
        <v>87.52</v>
      </c>
      <c r="F203" s="101">
        <v>45212</v>
      </c>
      <c r="G203" s="46">
        <v>45085.37641203704</v>
      </c>
      <c r="H203" s="43"/>
      <c r="I203" s="148">
        <f t="shared" si="39"/>
        <v>0.87520078217752639</v>
      </c>
      <c r="J203" s="149">
        <f t="shared" si="40"/>
        <v>14319000</v>
      </c>
      <c r="K203" s="150">
        <f t="shared" si="41"/>
        <v>14319000.264408067</v>
      </c>
      <c r="L203" s="139">
        <f t="shared" si="42"/>
        <v>0.8</v>
      </c>
      <c r="M203" s="151">
        <f t="shared" si="43"/>
        <v>9.5984679670566564</v>
      </c>
      <c r="N203" s="61">
        <f t="shared" si="44"/>
        <v>2</v>
      </c>
      <c r="O203" s="151">
        <f t="shared" si="45"/>
        <v>70.401532032943351</v>
      </c>
      <c r="P203" s="154">
        <v>96.4</v>
      </c>
      <c r="Q203" s="16">
        <f t="shared" si="46"/>
        <v>19.279999999999998</v>
      </c>
      <c r="R203" s="152">
        <v>0</v>
      </c>
      <c r="S203" s="153">
        <f t="shared" si="47"/>
        <v>89.681532032943352</v>
      </c>
    </row>
    <row r="204" spans="1:19" ht="17.25" thickBot="1">
      <c r="A204" s="43">
        <v>10</v>
      </c>
      <c r="B204" s="43" t="s">
        <v>250</v>
      </c>
      <c r="C204" s="44" t="s">
        <v>221</v>
      </c>
      <c r="D204" s="45">
        <v>12569000</v>
      </c>
      <c r="E204" s="43">
        <v>87.778400000000005</v>
      </c>
      <c r="F204" s="101">
        <v>45059</v>
      </c>
      <c r="G204" s="46">
        <v>45079.706030092595</v>
      </c>
      <c r="H204" s="43"/>
      <c r="I204" s="148">
        <f t="shared" si="39"/>
        <v>0.87778476150569174</v>
      </c>
      <c r="J204" s="149">
        <f t="shared" si="40"/>
        <v>14319000</v>
      </c>
      <c r="K204" s="150">
        <f t="shared" si="41"/>
        <v>14319000.264408067</v>
      </c>
      <c r="L204" s="139">
        <f t="shared" si="42"/>
        <v>0.8</v>
      </c>
      <c r="M204" s="151">
        <f t="shared" si="43"/>
        <v>4.430509406155192</v>
      </c>
      <c r="N204" s="61">
        <f t="shared" si="44"/>
        <v>2</v>
      </c>
      <c r="O204" s="151">
        <f t="shared" si="45"/>
        <v>75.569490593844804</v>
      </c>
      <c r="P204" s="154">
        <v>96.4</v>
      </c>
      <c r="Q204" s="16">
        <f t="shared" si="46"/>
        <v>19.279999999999998</v>
      </c>
      <c r="R204" s="152">
        <v>0</v>
      </c>
      <c r="S204" s="153">
        <f t="shared" si="47"/>
        <v>94.849490593844806</v>
      </c>
    </row>
    <row r="205" spans="1:19" ht="17.25" thickBot="1">
      <c r="A205" s="43">
        <v>11</v>
      </c>
      <c r="B205" s="43" t="s">
        <v>283</v>
      </c>
      <c r="C205" s="44" t="s">
        <v>147</v>
      </c>
      <c r="D205" s="45">
        <v>12571410</v>
      </c>
      <c r="E205" s="43">
        <v>87.795299999999997</v>
      </c>
      <c r="F205" s="101">
        <v>45121</v>
      </c>
      <c r="G205" s="46">
        <v>45079.681435185186</v>
      </c>
      <c r="H205" s="43"/>
      <c r="I205" s="148">
        <f t="shared" si="39"/>
        <v>0.87795306934841821</v>
      </c>
      <c r="J205" s="149">
        <f t="shared" si="40"/>
        <v>14319000</v>
      </c>
      <c r="K205" s="150">
        <f t="shared" si="41"/>
        <v>14319000.264408067</v>
      </c>
      <c r="L205" s="139">
        <f t="shared" si="42"/>
        <v>0.8</v>
      </c>
      <c r="M205" s="151">
        <f t="shared" si="43"/>
        <v>4.0938937269179299</v>
      </c>
      <c r="N205" s="61">
        <f t="shared" si="44"/>
        <v>2</v>
      </c>
      <c r="O205" s="151">
        <f t="shared" si="45"/>
        <v>75.906106273082074</v>
      </c>
      <c r="P205" s="154">
        <v>96.4</v>
      </c>
      <c r="Q205" s="16">
        <f t="shared" si="46"/>
        <v>19.279999999999998</v>
      </c>
      <c r="R205" s="152">
        <v>0</v>
      </c>
      <c r="S205" s="153">
        <f t="shared" si="47"/>
        <v>95.186106273082075</v>
      </c>
    </row>
    <row r="206" spans="1:19" ht="17.25" thickBot="1">
      <c r="A206" s="43">
        <v>12</v>
      </c>
      <c r="B206" s="43" t="s">
        <v>252</v>
      </c>
      <c r="C206" s="44" t="s">
        <v>253</v>
      </c>
      <c r="D206" s="45">
        <v>12700000</v>
      </c>
      <c r="E206" s="43">
        <v>88.693299999999994</v>
      </c>
      <c r="F206" s="101">
        <v>45122</v>
      </c>
      <c r="G206" s="46">
        <v>45084.735752314817</v>
      </c>
      <c r="H206" s="43"/>
      <c r="I206" s="148">
        <f t="shared" si="39"/>
        <v>0.88693344507298</v>
      </c>
      <c r="J206" s="149">
        <f t="shared" si="40"/>
        <v>14319000</v>
      </c>
      <c r="K206" s="150">
        <f t="shared" si="41"/>
        <v>14319000.264408067</v>
      </c>
      <c r="L206" s="139">
        <f t="shared" si="42"/>
        <v>0.8</v>
      </c>
      <c r="M206" s="151">
        <f t="shared" si="43"/>
        <v>13.866857390550491</v>
      </c>
      <c r="N206" s="61">
        <f t="shared" si="44"/>
        <v>2</v>
      </c>
      <c r="O206" s="151">
        <f t="shared" si="45"/>
        <v>66.133142609449507</v>
      </c>
      <c r="P206" s="154">
        <v>96.4</v>
      </c>
      <c r="Q206" s="16">
        <f t="shared" si="46"/>
        <v>19.279999999999998</v>
      </c>
      <c r="R206" s="152">
        <v>0</v>
      </c>
      <c r="S206" s="153">
        <f t="shared" si="47"/>
        <v>85.413142609449508</v>
      </c>
    </row>
    <row r="207" spans="1:19" ht="17.25" thickBot="1">
      <c r="A207" s="43">
        <v>13</v>
      </c>
      <c r="B207" s="43" t="s">
        <v>243</v>
      </c>
      <c r="C207" s="44" t="s">
        <v>244</v>
      </c>
      <c r="D207" s="45">
        <v>12857130</v>
      </c>
      <c r="E207" s="43">
        <v>89.790599999999998</v>
      </c>
      <c r="F207" s="101">
        <v>45111</v>
      </c>
      <c r="G207" s="46">
        <v>45079.379548611112</v>
      </c>
      <c r="H207" s="43"/>
      <c r="I207" s="148">
        <f t="shared" si="39"/>
        <v>0.89790697674418607</v>
      </c>
      <c r="J207" s="149">
        <f t="shared" si="40"/>
        <v>14319000</v>
      </c>
      <c r="K207" s="150">
        <f t="shared" si="41"/>
        <v>14319000.264408067</v>
      </c>
      <c r="L207" s="139">
        <f t="shared" si="42"/>
        <v>0.8</v>
      </c>
      <c r="M207" s="151">
        <f t="shared" si="43"/>
        <v>35.813920327698369</v>
      </c>
      <c r="N207" s="61">
        <f t="shared" si="44"/>
        <v>65</v>
      </c>
      <c r="O207" s="151">
        <f t="shared" si="45"/>
        <v>65</v>
      </c>
      <c r="P207" s="154">
        <v>96.4</v>
      </c>
      <c r="Q207" s="16">
        <f t="shared" si="46"/>
        <v>19.279999999999998</v>
      </c>
      <c r="R207" s="152">
        <v>0</v>
      </c>
      <c r="S207" s="153">
        <f t="shared" si="47"/>
        <v>84.28</v>
      </c>
    </row>
    <row r="208" spans="1:19" ht="17.25" thickBot="1">
      <c r="A208" s="43">
        <v>14</v>
      </c>
      <c r="B208" s="43" t="s">
        <v>242</v>
      </c>
      <c r="C208" s="44" t="s">
        <v>152</v>
      </c>
      <c r="D208" s="45">
        <v>13856000</v>
      </c>
      <c r="E208" s="43">
        <v>96.766499999999994</v>
      </c>
      <c r="F208" s="101">
        <v>44993</v>
      </c>
      <c r="G208" s="46">
        <v>45082.444351851853</v>
      </c>
      <c r="H208" s="43"/>
      <c r="I208" s="148">
        <f t="shared" si="39"/>
        <v>0.967665339758363</v>
      </c>
      <c r="J208" s="149">
        <f t="shared" si="40"/>
        <v>14319000</v>
      </c>
      <c r="K208" s="150">
        <f t="shared" si="41"/>
        <v>14319000.264408067</v>
      </c>
      <c r="L208" s="139">
        <f t="shared" si="42"/>
        <v>0.8</v>
      </c>
      <c r="M208" s="151">
        <f t="shared" si="43"/>
        <v>175.33064377980057</v>
      </c>
      <c r="N208" s="61">
        <f t="shared" si="44"/>
        <v>65</v>
      </c>
      <c r="O208" s="151">
        <f t="shared" si="45"/>
        <v>65</v>
      </c>
      <c r="P208" s="154">
        <v>96.4</v>
      </c>
      <c r="Q208" s="16">
        <f t="shared" si="46"/>
        <v>19.279999999999998</v>
      </c>
      <c r="R208" s="152">
        <v>0</v>
      </c>
      <c r="S208" s="153">
        <f t="shared" si="47"/>
        <v>84.28</v>
      </c>
    </row>
    <row r="209" spans="1:19" ht="17.25" thickBot="1">
      <c r="A209" s="43">
        <v>15</v>
      </c>
      <c r="B209" s="43" t="s">
        <v>260</v>
      </c>
      <c r="C209" s="44" t="s">
        <v>261</v>
      </c>
      <c r="D209" s="45">
        <v>13957700</v>
      </c>
      <c r="E209" s="43">
        <v>97.476699999999994</v>
      </c>
      <c r="F209" s="101">
        <v>45177</v>
      </c>
      <c r="G209" s="46">
        <v>45079.912638888891</v>
      </c>
      <c r="H209" s="43"/>
      <c r="I209" s="148">
        <f t="shared" si="39"/>
        <v>0.97476779104686084</v>
      </c>
      <c r="J209" s="149">
        <f t="shared" si="40"/>
        <v>14319000</v>
      </c>
      <c r="K209" s="150">
        <f t="shared" si="41"/>
        <v>14319000.264408067</v>
      </c>
      <c r="L209" s="139">
        <f t="shared" si="42"/>
        <v>0.8</v>
      </c>
      <c r="M209" s="151">
        <f t="shared" si="43"/>
        <v>189.53554609449498</v>
      </c>
      <c r="N209" s="61">
        <f t="shared" si="44"/>
        <v>65</v>
      </c>
      <c r="O209" s="151">
        <f t="shared" si="45"/>
        <v>65</v>
      </c>
      <c r="P209" s="154">
        <v>96.4</v>
      </c>
      <c r="Q209" s="16">
        <f t="shared" si="46"/>
        <v>19.279999999999998</v>
      </c>
      <c r="R209" s="152">
        <v>0</v>
      </c>
      <c r="S209" s="153">
        <f t="shared" si="47"/>
        <v>84.28</v>
      </c>
    </row>
    <row r="210" spans="1:19" ht="17.25" thickBot="1">
      <c r="A210" s="43">
        <v>16</v>
      </c>
      <c r="B210" s="43" t="s">
        <v>240</v>
      </c>
      <c r="C210" s="44" t="s">
        <v>92</v>
      </c>
      <c r="D210" s="45">
        <v>13980000</v>
      </c>
      <c r="E210" s="43">
        <v>97.632499999999993</v>
      </c>
      <c r="F210" s="101">
        <v>45084</v>
      </c>
      <c r="G210" s="46">
        <v>45085.400960648149</v>
      </c>
      <c r="H210" s="43"/>
      <c r="I210" s="148">
        <f t="shared" si="39"/>
        <v>0.97632516237167399</v>
      </c>
      <c r="J210" s="149">
        <f t="shared" si="40"/>
        <v>14319000</v>
      </c>
      <c r="K210" s="150">
        <f t="shared" si="41"/>
        <v>14319000.264408067</v>
      </c>
      <c r="L210" s="139">
        <f t="shared" si="42"/>
        <v>0.8</v>
      </c>
      <c r="M210" s="151">
        <f t="shared" si="43"/>
        <v>192.65028868660593</v>
      </c>
      <c r="N210" s="61">
        <f t="shared" si="44"/>
        <v>65</v>
      </c>
      <c r="O210" s="151">
        <f t="shared" si="45"/>
        <v>65</v>
      </c>
      <c r="P210" s="154">
        <v>96.4</v>
      </c>
      <c r="Q210" s="16">
        <f t="shared" si="46"/>
        <v>19.279999999999998</v>
      </c>
      <c r="R210" s="152">
        <v>0</v>
      </c>
      <c r="S210" s="153">
        <f t="shared" si="47"/>
        <v>84.28</v>
      </c>
    </row>
    <row r="211" spans="1:19" ht="17.25" thickBot="1">
      <c r="A211" s="43">
        <v>17</v>
      </c>
      <c r="B211" s="43" t="s">
        <v>279</v>
      </c>
      <c r="C211" s="44" t="s">
        <v>218</v>
      </c>
      <c r="D211" s="45">
        <v>13999000</v>
      </c>
      <c r="E211" s="43">
        <v>97.765199999999993</v>
      </c>
      <c r="F211" s="101">
        <v>44990</v>
      </c>
      <c r="G211" s="46">
        <v>45084.429652777777</v>
      </c>
      <c r="H211" s="43"/>
      <c r="I211" s="148">
        <f t="shared" si="39"/>
        <v>0.97765207067532645</v>
      </c>
      <c r="J211" s="149">
        <f t="shared" si="40"/>
        <v>14319000</v>
      </c>
      <c r="K211" s="150">
        <f t="shared" si="41"/>
        <v>14319000.264408067</v>
      </c>
      <c r="L211" s="139">
        <f t="shared" si="42"/>
        <v>0.8</v>
      </c>
      <c r="M211" s="151">
        <f t="shared" si="43"/>
        <v>195.30410524490694</v>
      </c>
      <c r="N211" s="61">
        <f t="shared" si="44"/>
        <v>65</v>
      </c>
      <c r="O211" s="151">
        <f t="shared" si="45"/>
        <v>65</v>
      </c>
      <c r="P211" s="154">
        <v>96.4</v>
      </c>
      <c r="Q211" s="16">
        <f t="shared" si="46"/>
        <v>19.279999999999998</v>
      </c>
      <c r="R211" s="152">
        <v>0</v>
      </c>
      <c r="S211" s="153">
        <f t="shared" si="47"/>
        <v>84.28</v>
      </c>
    </row>
    <row r="212" spans="1:19" ht="17.25" thickBot="1">
      <c r="A212" s="43">
        <v>18</v>
      </c>
      <c r="B212" s="43" t="s">
        <v>551</v>
      </c>
      <c r="C212" s="44" t="s">
        <v>478</v>
      </c>
      <c r="D212" s="45">
        <v>14025000</v>
      </c>
      <c r="E212" s="43">
        <v>97.946700000000007</v>
      </c>
      <c r="F212" s="101">
        <v>45061</v>
      </c>
      <c r="G212" s="46">
        <v>45084.671597222223</v>
      </c>
      <c r="H212" s="43"/>
      <c r="I212" s="148">
        <f t="shared" si="39"/>
        <v>0.97946783993295616</v>
      </c>
      <c r="J212" s="149">
        <f t="shared" si="40"/>
        <v>14319000</v>
      </c>
      <c r="K212" s="150">
        <f t="shared" si="41"/>
        <v>14319000.264408067</v>
      </c>
      <c r="L212" s="139">
        <f t="shared" si="42"/>
        <v>0.8</v>
      </c>
      <c r="M212" s="151">
        <f t="shared" si="43"/>
        <v>198.93564369310803</v>
      </c>
      <c r="N212" s="61">
        <f t="shared" si="44"/>
        <v>65</v>
      </c>
      <c r="O212" s="151">
        <f t="shared" si="45"/>
        <v>65</v>
      </c>
      <c r="P212" s="154">
        <v>96.4</v>
      </c>
      <c r="Q212" s="16">
        <f t="shared" si="46"/>
        <v>19.279999999999998</v>
      </c>
      <c r="R212" s="152">
        <v>0</v>
      </c>
      <c r="S212" s="153">
        <f t="shared" si="47"/>
        <v>84.28</v>
      </c>
    </row>
    <row r="213" spans="1:19" ht="17.25" thickBot="1">
      <c r="A213" s="43">
        <v>19</v>
      </c>
      <c r="B213" s="43" t="s">
        <v>239</v>
      </c>
      <c r="C213" s="44" t="s">
        <v>94</v>
      </c>
      <c r="D213" s="45">
        <v>14200000</v>
      </c>
      <c r="E213" s="43">
        <v>99.168899999999994</v>
      </c>
      <c r="F213" s="101">
        <v>45269</v>
      </c>
      <c r="G213" s="46">
        <v>45085.380798611113</v>
      </c>
      <c r="H213" s="43"/>
      <c r="I213" s="148">
        <f t="shared" si="39"/>
        <v>0.99168936378238703</v>
      </c>
      <c r="J213" s="149">
        <f t="shared" si="40"/>
        <v>14319000</v>
      </c>
      <c r="K213" s="150">
        <f t="shared" si="41"/>
        <v>14319000.264408067</v>
      </c>
      <c r="L213" s="139">
        <f t="shared" si="42"/>
        <v>0.8</v>
      </c>
      <c r="M213" s="151">
        <f t="shared" si="43"/>
        <v>223.37869094061546</v>
      </c>
      <c r="N213" s="61">
        <f t="shared" si="44"/>
        <v>65</v>
      </c>
      <c r="O213" s="151">
        <f t="shared" si="45"/>
        <v>65</v>
      </c>
      <c r="P213" s="154">
        <v>96.4</v>
      </c>
      <c r="Q213" s="16">
        <f t="shared" si="46"/>
        <v>19.279999999999998</v>
      </c>
      <c r="R213" s="152">
        <v>0</v>
      </c>
      <c r="S213" s="153">
        <f t="shared" si="47"/>
        <v>84.28</v>
      </c>
    </row>
    <row r="214" spans="1:19" ht="17.25" thickBot="1">
      <c r="A214" s="43">
        <v>20</v>
      </c>
      <c r="B214" s="43" t="s">
        <v>266</v>
      </c>
      <c r="C214" s="44" t="s">
        <v>151</v>
      </c>
      <c r="D214" s="45">
        <v>14300000</v>
      </c>
      <c r="E214" s="43">
        <v>99.8673</v>
      </c>
      <c r="F214" s="101">
        <v>44939</v>
      </c>
      <c r="G214" s="46">
        <v>45085.564120370371</v>
      </c>
      <c r="H214" s="43"/>
      <c r="I214" s="148">
        <f t="shared" si="39"/>
        <v>0.99867309169634755</v>
      </c>
      <c r="J214" s="149">
        <f t="shared" si="40"/>
        <v>14319000</v>
      </c>
      <c r="K214" s="150">
        <f t="shared" si="41"/>
        <v>14319000.264408067</v>
      </c>
      <c r="L214" s="139">
        <f t="shared" si="42"/>
        <v>0.8</v>
      </c>
      <c r="M214" s="151">
        <f t="shared" si="43"/>
        <v>237.34614651061992</v>
      </c>
      <c r="N214" s="61">
        <f t="shared" si="44"/>
        <v>65</v>
      </c>
      <c r="O214" s="151">
        <f t="shared" si="45"/>
        <v>65</v>
      </c>
      <c r="P214" s="154">
        <v>96.4</v>
      </c>
      <c r="Q214" s="16">
        <f t="shared" si="46"/>
        <v>19.279999999999998</v>
      </c>
      <c r="R214" s="152">
        <v>0</v>
      </c>
      <c r="S214" s="153">
        <f t="shared" si="47"/>
        <v>84.28</v>
      </c>
    </row>
    <row r="215" spans="1:19" ht="17.25" thickBot="1">
      <c r="A215" s="43">
        <v>21</v>
      </c>
      <c r="B215" s="43" t="s">
        <v>540</v>
      </c>
      <c r="C215" s="44" t="s">
        <v>486</v>
      </c>
      <c r="D215" s="45">
        <v>14300042</v>
      </c>
      <c r="E215" s="43">
        <v>99.867599999999996</v>
      </c>
      <c r="F215" s="101">
        <v>45153</v>
      </c>
      <c r="G215" s="46">
        <v>45084.431956018518</v>
      </c>
      <c r="H215" s="43"/>
      <c r="I215" s="148">
        <f t="shared" si="39"/>
        <v>0.99867602486207141</v>
      </c>
      <c r="J215" s="149">
        <f t="shared" si="40"/>
        <v>14319000</v>
      </c>
      <c r="K215" s="150">
        <f t="shared" si="41"/>
        <v>14319000.264408067</v>
      </c>
      <c r="L215" s="139">
        <f t="shared" si="42"/>
        <v>0.8</v>
      </c>
      <c r="M215" s="151">
        <f t="shared" si="43"/>
        <v>237.35201284195927</v>
      </c>
      <c r="N215" s="61">
        <f t="shared" si="44"/>
        <v>65</v>
      </c>
      <c r="O215" s="151">
        <f t="shared" si="45"/>
        <v>65</v>
      </c>
      <c r="P215" s="154">
        <v>96.4</v>
      </c>
      <c r="Q215" s="16">
        <f t="shared" si="46"/>
        <v>19.279999999999998</v>
      </c>
      <c r="R215" s="152">
        <v>0</v>
      </c>
      <c r="S215" s="153">
        <f t="shared" si="47"/>
        <v>84.28</v>
      </c>
    </row>
    <row r="216" spans="1:19" ht="17.25" thickBot="1">
      <c r="A216" s="43">
        <v>22</v>
      </c>
      <c r="B216" s="43" t="s">
        <v>247</v>
      </c>
      <c r="C216" s="44" t="s">
        <v>232</v>
      </c>
      <c r="D216" s="45">
        <v>14312530</v>
      </c>
      <c r="E216" s="43">
        <v>99.954800000000006</v>
      </c>
      <c r="F216" s="101">
        <v>44941</v>
      </c>
      <c r="G216" s="46">
        <v>45079.56790509259</v>
      </c>
      <c r="H216" s="43"/>
      <c r="I216" s="148">
        <f t="shared" si="39"/>
        <v>0.99954815280396681</v>
      </c>
      <c r="J216" s="149">
        <f t="shared" si="40"/>
        <v>14319000</v>
      </c>
      <c r="K216" s="150">
        <f t="shared" si="41"/>
        <v>14319000.264408067</v>
      </c>
      <c r="L216" s="139">
        <f t="shared" si="42"/>
        <v>0.8</v>
      </c>
      <c r="M216" s="151">
        <f t="shared" si="43"/>
        <v>239.09626869354139</v>
      </c>
      <c r="N216" s="61">
        <f t="shared" si="44"/>
        <v>65</v>
      </c>
      <c r="O216" s="151">
        <f t="shared" si="45"/>
        <v>65</v>
      </c>
      <c r="P216" s="154">
        <v>96.4</v>
      </c>
      <c r="Q216" s="16">
        <f t="shared" si="46"/>
        <v>19.279999999999998</v>
      </c>
      <c r="R216" s="152">
        <v>0</v>
      </c>
      <c r="S216" s="153">
        <f t="shared" si="47"/>
        <v>84.28</v>
      </c>
    </row>
    <row r="217" spans="1:19" ht="17.25" thickBot="1">
      <c r="A217" s="43">
        <v>23</v>
      </c>
      <c r="B217" s="43" t="s">
        <v>263</v>
      </c>
      <c r="C217" s="44" t="s">
        <v>264</v>
      </c>
      <c r="D217" s="45">
        <v>14571414</v>
      </c>
      <c r="E217" s="43">
        <v>101.7627</v>
      </c>
      <c r="F217" s="101">
        <v>44966</v>
      </c>
      <c r="G217" s="46">
        <v>45085.390763888892</v>
      </c>
      <c r="H217" s="43" t="s">
        <v>230</v>
      </c>
      <c r="I217" s="148">
        <f t="shared" si="39"/>
        <v>1.0176279069767442</v>
      </c>
      <c r="J217" s="149">
        <f t="shared" si="40"/>
        <v>14319000</v>
      </c>
      <c r="K217" s="150">
        <f t="shared" si="41"/>
        <v>14319000.264408067</v>
      </c>
      <c r="L217" s="139">
        <f t="shared" si="42"/>
        <v>0.8</v>
      </c>
      <c r="M217" s="151">
        <f t="shared" si="43"/>
        <v>275.25577637139145</v>
      </c>
      <c r="N217" s="61">
        <f t="shared" si="44"/>
        <v>2</v>
      </c>
      <c r="O217" s="151">
        <f t="shared" si="45"/>
        <v>2</v>
      </c>
      <c r="P217" s="154">
        <v>96.4</v>
      </c>
      <c r="Q217" s="16">
        <f t="shared" si="46"/>
        <v>19.279999999999998</v>
      </c>
      <c r="R217" s="152">
        <v>0</v>
      </c>
      <c r="S217" s="153">
        <f t="shared" si="47"/>
        <v>21.279999999999998</v>
      </c>
    </row>
    <row r="218" spans="1:19" ht="17.25" thickBot="1">
      <c r="A218" s="43">
        <v>24</v>
      </c>
      <c r="B218" s="43" t="s">
        <v>262</v>
      </c>
      <c r="C218" s="44" t="s">
        <v>153</v>
      </c>
      <c r="D218" s="45">
        <v>14572000</v>
      </c>
      <c r="E218" s="43">
        <v>101.7668</v>
      </c>
      <c r="F218" s="101">
        <v>45207</v>
      </c>
      <c r="G218" s="46">
        <v>45079.64607638889</v>
      </c>
      <c r="H218" s="43" t="s">
        <v>230</v>
      </c>
      <c r="I218" s="148">
        <f t="shared" si="39"/>
        <v>1.0176688316223199</v>
      </c>
      <c r="J218" s="149">
        <f t="shared" si="40"/>
        <v>14319000</v>
      </c>
      <c r="K218" s="150">
        <f t="shared" si="41"/>
        <v>14319000.264408067</v>
      </c>
      <c r="L218" s="139">
        <f t="shared" si="42"/>
        <v>0.8</v>
      </c>
      <c r="M218" s="151">
        <f t="shared" si="43"/>
        <v>275.33762566103161</v>
      </c>
      <c r="N218" s="61">
        <f t="shared" si="44"/>
        <v>2</v>
      </c>
      <c r="O218" s="151">
        <f t="shared" si="45"/>
        <v>2</v>
      </c>
      <c r="P218" s="154">
        <v>96.4</v>
      </c>
      <c r="Q218" s="16">
        <f t="shared" si="46"/>
        <v>19.279999999999998</v>
      </c>
      <c r="R218" s="152">
        <v>0</v>
      </c>
      <c r="S218" s="153">
        <f t="shared" si="47"/>
        <v>21.279999999999998</v>
      </c>
    </row>
    <row r="219" spans="1:19" ht="17.25" thickBot="1">
      <c r="A219" s="43">
        <v>25</v>
      </c>
      <c r="B219" s="43" t="s">
        <v>77</v>
      </c>
      <c r="C219" s="44" t="s">
        <v>78</v>
      </c>
      <c r="D219" s="45">
        <v>14714271</v>
      </c>
      <c r="E219" s="43">
        <v>102.7604</v>
      </c>
      <c r="F219" s="101">
        <v>45236</v>
      </c>
      <c r="G219" s="46">
        <v>45084.400567129633</v>
      </c>
      <c r="H219" s="43" t="s">
        <v>230</v>
      </c>
      <c r="I219" s="148">
        <f t="shared" si="39"/>
        <v>1.0276046511627908</v>
      </c>
      <c r="J219" s="149">
        <f t="shared" si="40"/>
        <v>14319000</v>
      </c>
      <c r="K219" s="150">
        <f t="shared" si="41"/>
        <v>14319000.264408067</v>
      </c>
      <c r="L219" s="139">
        <f t="shared" si="42"/>
        <v>0.8</v>
      </c>
      <c r="M219" s="151">
        <f t="shared" si="43"/>
        <v>295.2092643750326</v>
      </c>
      <c r="N219" s="61">
        <f t="shared" si="44"/>
        <v>2</v>
      </c>
      <c r="O219" s="151">
        <f t="shared" si="45"/>
        <v>2</v>
      </c>
      <c r="P219" s="154">
        <v>96.4</v>
      </c>
      <c r="Q219" s="16">
        <f t="shared" si="46"/>
        <v>19.279999999999998</v>
      </c>
      <c r="R219" s="152">
        <v>0</v>
      </c>
      <c r="S219" s="153">
        <f t="shared" si="47"/>
        <v>21.279999999999998</v>
      </c>
    </row>
    <row r="220" spans="1:19" ht="17.25" thickBot="1">
      <c r="A220" s="43">
        <v>26</v>
      </c>
      <c r="B220" s="43" t="s">
        <v>255</v>
      </c>
      <c r="C220" s="44" t="s">
        <v>256</v>
      </c>
      <c r="D220" s="45">
        <v>15000000</v>
      </c>
      <c r="E220" s="43">
        <v>104.7559</v>
      </c>
      <c r="F220" s="43" t="s">
        <v>236</v>
      </c>
      <c r="G220" s="46">
        <v>45079.418946759259</v>
      </c>
      <c r="H220" s="43" t="s">
        <v>230</v>
      </c>
      <c r="I220" s="148">
        <f t="shared" si="39"/>
        <v>1.0475591870940708</v>
      </c>
      <c r="J220" s="149">
        <f t="shared" si="40"/>
        <v>14319000</v>
      </c>
      <c r="K220" s="150">
        <f t="shared" si="41"/>
        <v>14319000.264408067</v>
      </c>
      <c r="L220" s="139">
        <f t="shared" si="42"/>
        <v>0.8</v>
      </c>
      <c r="M220" s="151">
        <f t="shared" si="43"/>
        <v>335.11833550065023</v>
      </c>
      <c r="N220" s="61">
        <f t="shared" si="44"/>
        <v>2</v>
      </c>
      <c r="O220" s="151">
        <f t="shared" si="45"/>
        <v>2</v>
      </c>
      <c r="P220" s="154">
        <v>96.4</v>
      </c>
      <c r="Q220" s="16">
        <f t="shared" si="46"/>
        <v>19.279999999999998</v>
      </c>
      <c r="R220" s="152">
        <v>0</v>
      </c>
      <c r="S220" s="153">
        <f t="shared" si="47"/>
        <v>21.279999999999998</v>
      </c>
    </row>
    <row r="221" spans="1:19" ht="17.25" thickBot="1">
      <c r="A221" s="43">
        <v>27</v>
      </c>
      <c r="B221" s="43" t="s">
        <v>265</v>
      </c>
      <c r="C221" s="44" t="s">
        <v>235</v>
      </c>
      <c r="D221" s="45">
        <v>15500000</v>
      </c>
      <c r="E221" s="43">
        <v>108.24769999999999</v>
      </c>
      <c r="F221" s="101">
        <v>45022</v>
      </c>
      <c r="G221" s="46">
        <v>45079.582835648151</v>
      </c>
      <c r="H221" s="43" t="s">
        <v>230</v>
      </c>
      <c r="I221" s="148">
        <f t="shared" si="39"/>
        <v>1.0824778266638733</v>
      </c>
      <c r="J221" s="149">
        <f t="shared" si="40"/>
        <v>14319000</v>
      </c>
      <c r="K221" s="150">
        <f t="shared" si="41"/>
        <v>14319000.264408067</v>
      </c>
      <c r="L221" s="139">
        <f t="shared" si="42"/>
        <v>0.8</v>
      </c>
      <c r="M221" s="151">
        <f t="shared" si="43"/>
        <v>404.95561335067202</v>
      </c>
      <c r="N221" s="61">
        <f t="shared" si="44"/>
        <v>2</v>
      </c>
      <c r="O221" s="151">
        <f t="shared" si="45"/>
        <v>2</v>
      </c>
      <c r="P221" s="154">
        <v>96.4</v>
      </c>
      <c r="Q221" s="16">
        <f t="shared" si="46"/>
        <v>19.279999999999998</v>
      </c>
      <c r="R221" s="152">
        <v>0</v>
      </c>
      <c r="S221" s="153">
        <f t="shared" si="47"/>
        <v>21.279999999999998</v>
      </c>
    </row>
    <row r="222" spans="1:19" ht="17.25" thickBot="1">
      <c r="A222" s="43">
        <v>28</v>
      </c>
      <c r="B222" s="43" t="s">
        <v>227</v>
      </c>
      <c r="C222" s="44" t="s">
        <v>149</v>
      </c>
      <c r="D222" s="45">
        <v>16000000</v>
      </c>
      <c r="E222" s="43">
        <v>111.7396</v>
      </c>
      <c r="F222" s="101">
        <v>45244</v>
      </c>
      <c r="G222" s="46">
        <v>45085.59851851852</v>
      </c>
      <c r="H222" s="43" t="s">
        <v>230</v>
      </c>
      <c r="I222" s="148">
        <f t="shared" si="39"/>
        <v>1.1173964662336755</v>
      </c>
      <c r="J222" s="149">
        <f t="shared" si="40"/>
        <v>14319000</v>
      </c>
      <c r="K222" s="150">
        <f t="shared" si="41"/>
        <v>14319000.264408067</v>
      </c>
      <c r="L222" s="139">
        <f t="shared" si="42"/>
        <v>0.8</v>
      </c>
      <c r="M222" s="151">
        <f t="shared" si="43"/>
        <v>474.79289120069382</v>
      </c>
      <c r="N222" s="61">
        <f t="shared" si="44"/>
        <v>2</v>
      </c>
      <c r="O222" s="151">
        <f t="shared" si="45"/>
        <v>2</v>
      </c>
      <c r="P222" s="154">
        <v>96.4</v>
      </c>
      <c r="Q222" s="16">
        <f t="shared" si="46"/>
        <v>19.279999999999998</v>
      </c>
      <c r="R222" s="152">
        <v>0</v>
      </c>
      <c r="S222" s="153">
        <f t="shared" si="47"/>
        <v>21.279999999999998</v>
      </c>
    </row>
    <row r="223" spans="1:19" ht="29.25" thickBot="1">
      <c r="A223" s="43">
        <v>29</v>
      </c>
      <c r="B223" s="43" t="s">
        <v>229</v>
      </c>
      <c r="C223" s="44" t="s">
        <v>222</v>
      </c>
      <c r="D223" s="45">
        <v>20000000</v>
      </c>
      <c r="E223" s="43">
        <v>139.67449999999999</v>
      </c>
      <c r="F223" s="101">
        <v>45268</v>
      </c>
      <c r="G223" s="46">
        <v>45079.557592592595</v>
      </c>
      <c r="H223" s="43" t="s">
        <v>230</v>
      </c>
      <c r="I223" s="148">
        <f t="shared" si="39"/>
        <v>1.3967455827920945</v>
      </c>
      <c r="J223" s="149">
        <f t="shared" si="40"/>
        <v>14319000</v>
      </c>
      <c r="K223" s="150">
        <f t="shared" si="41"/>
        <v>14319000.264408067</v>
      </c>
      <c r="L223" s="139">
        <f t="shared" si="42"/>
        <v>0.8</v>
      </c>
      <c r="M223" s="151">
        <f t="shared" si="43"/>
        <v>1033.4911140008669</v>
      </c>
      <c r="N223" s="61">
        <f t="shared" si="44"/>
        <v>2</v>
      </c>
      <c r="O223" s="151">
        <f t="shared" si="45"/>
        <v>2</v>
      </c>
      <c r="P223" s="154">
        <v>96.4</v>
      </c>
      <c r="Q223" s="16">
        <f t="shared" si="46"/>
        <v>19.279999999999998</v>
      </c>
      <c r="R223" s="152">
        <v>0</v>
      </c>
      <c r="S223" s="153">
        <f t="shared" si="47"/>
        <v>21.279999999999998</v>
      </c>
    </row>
    <row r="224" spans="1:19" ht="17.25" thickBot="1">
      <c r="A224" s="43">
        <v>30</v>
      </c>
      <c r="B224" s="43" t="s">
        <v>228</v>
      </c>
      <c r="C224" s="44" t="s">
        <v>150</v>
      </c>
      <c r="D224" s="45">
        <v>40000000</v>
      </c>
      <c r="E224" s="43">
        <v>279.34910000000002</v>
      </c>
      <c r="F224" s="101">
        <v>45079</v>
      </c>
      <c r="G224" s="46">
        <v>45084.469004629631</v>
      </c>
      <c r="H224" s="43" t="s">
        <v>230</v>
      </c>
      <c r="I224" s="148">
        <f t="shared" si="39"/>
        <v>2.793491165584189</v>
      </c>
      <c r="J224" s="149">
        <f t="shared" si="40"/>
        <v>14319000</v>
      </c>
      <c r="K224" s="150">
        <f t="shared" si="41"/>
        <v>14319000.264408067</v>
      </c>
      <c r="L224" s="139">
        <f t="shared" si="42"/>
        <v>0.8</v>
      </c>
      <c r="M224" s="151">
        <f t="shared" si="43"/>
        <v>3826.9822280017343</v>
      </c>
      <c r="N224" s="61">
        <f t="shared" si="44"/>
        <v>2</v>
      </c>
      <c r="O224" s="151">
        <f t="shared" si="45"/>
        <v>2</v>
      </c>
      <c r="P224" s="154">
        <v>96.4</v>
      </c>
      <c r="Q224" s="16">
        <f t="shared" si="46"/>
        <v>19.279999999999998</v>
      </c>
      <c r="R224" s="152">
        <v>0</v>
      </c>
      <c r="S224" s="153">
        <f t="shared" si="47"/>
        <v>21.279999999999998</v>
      </c>
    </row>
    <row r="225" spans="1:19" ht="17.25" thickBot="1">
      <c r="A225" s="43">
        <v>31</v>
      </c>
      <c r="B225" s="43" t="s">
        <v>268</v>
      </c>
      <c r="C225" s="44" t="s">
        <v>148</v>
      </c>
      <c r="D225" s="45">
        <v>50000000</v>
      </c>
      <c r="E225" s="43">
        <v>349.18630000000002</v>
      </c>
      <c r="F225" s="101">
        <v>45000</v>
      </c>
      <c r="G225" s="46">
        <v>45079.623217592591</v>
      </c>
      <c r="H225" s="43" t="s">
        <v>230</v>
      </c>
      <c r="I225" s="148">
        <f t="shared" si="39"/>
        <v>3.4918639569802359</v>
      </c>
      <c r="J225" s="149">
        <f t="shared" si="40"/>
        <v>14319000</v>
      </c>
      <c r="K225" s="150">
        <f t="shared" si="41"/>
        <v>14319000.264408067</v>
      </c>
      <c r="L225" s="139">
        <f t="shared" si="42"/>
        <v>0.8</v>
      </c>
      <c r="M225" s="151">
        <f t="shared" si="43"/>
        <v>5223.7277850021674</v>
      </c>
      <c r="N225" s="61">
        <f t="shared" si="44"/>
        <v>2</v>
      </c>
      <c r="O225" s="151">
        <f t="shared" si="45"/>
        <v>2</v>
      </c>
      <c r="P225" s="154">
        <v>96.4</v>
      </c>
      <c r="Q225" s="16">
        <f t="shared" si="46"/>
        <v>19.279999999999998</v>
      </c>
      <c r="R225" s="152">
        <v>0</v>
      </c>
      <c r="S225" s="153">
        <f t="shared" si="47"/>
        <v>21.279999999999998</v>
      </c>
    </row>
    <row r="226" spans="1:19" ht="17.25" thickBot="1">
      <c r="A226" s="43">
        <v>32</v>
      </c>
      <c r="B226" s="43" t="s">
        <v>223</v>
      </c>
      <c r="C226" s="44" t="s">
        <v>224</v>
      </c>
      <c r="D226" s="45">
        <v>50000000</v>
      </c>
      <c r="E226" s="43">
        <v>349.18630000000002</v>
      </c>
      <c r="F226" s="101">
        <v>45120</v>
      </c>
      <c r="G226" s="46">
        <v>45084.339803240742</v>
      </c>
      <c r="H226" s="43" t="s">
        <v>230</v>
      </c>
      <c r="I226" s="148">
        <f t="shared" si="39"/>
        <v>3.4918639569802359</v>
      </c>
      <c r="J226" s="149">
        <f t="shared" si="40"/>
        <v>14319000</v>
      </c>
      <c r="K226" s="150">
        <f t="shared" si="41"/>
        <v>14319000.264408067</v>
      </c>
      <c r="L226" s="139">
        <f t="shared" si="42"/>
        <v>0.8</v>
      </c>
      <c r="M226" s="151">
        <f t="shared" si="43"/>
        <v>5223.7277850021674</v>
      </c>
      <c r="N226" s="61">
        <f t="shared" si="44"/>
        <v>2</v>
      </c>
      <c r="O226" s="151">
        <f t="shared" si="45"/>
        <v>2</v>
      </c>
      <c r="P226" s="154">
        <v>96.4</v>
      </c>
      <c r="Q226" s="16">
        <f t="shared" si="46"/>
        <v>19.279999999999998</v>
      </c>
      <c r="R226" s="152">
        <v>0</v>
      </c>
      <c r="S226" s="153">
        <f t="shared" si="47"/>
        <v>21.279999999999998</v>
      </c>
    </row>
    <row r="228" spans="1:19" ht="17.25" thickBot="1"/>
    <row r="229" spans="1:19" ht="17.25" thickBot="1">
      <c r="A229" s="99" t="s">
        <v>541</v>
      </c>
      <c r="B229" s="966" t="s">
        <v>560</v>
      </c>
      <c r="C229" s="967"/>
      <c r="D229" s="968"/>
    </row>
    <row r="230" spans="1:19" ht="17.25" thickBot="1">
      <c r="A230" s="99" t="s">
        <v>543</v>
      </c>
      <c r="B230" s="966" t="s">
        <v>561</v>
      </c>
      <c r="C230" s="967"/>
      <c r="D230" s="968"/>
    </row>
    <row r="231" spans="1:19">
      <c r="A231" s="969" t="s">
        <v>533</v>
      </c>
      <c r="B231" s="971">
        <v>45107</v>
      </c>
      <c r="C231" s="969" t="s">
        <v>555</v>
      </c>
      <c r="D231" s="274" t="s">
        <v>562</v>
      </c>
    </row>
    <row r="232" spans="1:19" ht="43.5" thickBot="1">
      <c r="A232" s="970"/>
      <c r="B232" s="972"/>
      <c r="C232" s="970"/>
      <c r="D232" s="105" t="s">
        <v>563</v>
      </c>
    </row>
    <row r="233" spans="1:19">
      <c r="A233" s="267" t="s">
        <v>269</v>
      </c>
    </row>
    <row r="234" spans="1:19" ht="17.25" thickBot="1">
      <c r="A234" s="275"/>
    </row>
    <row r="235" spans="1:19" ht="57.75" thickBot="1">
      <c r="A235" s="99" t="s">
        <v>270</v>
      </c>
      <c r="B235" s="102" t="s">
        <v>564</v>
      </c>
      <c r="C235" s="99" t="s">
        <v>272</v>
      </c>
      <c r="D235" s="102" t="s">
        <v>565</v>
      </c>
      <c r="I235" s="136" t="s">
        <v>296</v>
      </c>
      <c r="J235" s="55" t="s">
        <v>301</v>
      </c>
      <c r="K235" s="136" t="s">
        <v>297</v>
      </c>
      <c r="L235" s="136" t="s">
        <v>298</v>
      </c>
    </row>
    <row r="236" spans="1:19" ht="17.25" thickBot="1">
      <c r="A236" s="99" t="s">
        <v>274</v>
      </c>
      <c r="B236" s="276">
        <v>0.84961399999999998</v>
      </c>
      <c r="C236" s="99" t="s">
        <v>275</v>
      </c>
      <c r="D236" s="102" t="s">
        <v>566</v>
      </c>
      <c r="I236" s="140">
        <v>28568691</v>
      </c>
      <c r="J236" s="138" t="str">
        <f>IF(I236&gt;=1000000000,"유형1",IF(I236&gt;=100000000,"유형2",IF(I236&gt;=20000000,"유형3","유형4")))</f>
        <v>유형3</v>
      </c>
      <c r="K236" s="231">
        <f>D239/E239*100</f>
        <v>29474022.700594656</v>
      </c>
      <c r="L236" s="137">
        <f>K236/I236</f>
        <v>1.0316896458642315</v>
      </c>
    </row>
    <row r="237" spans="1:19" ht="17.25" thickBot="1">
      <c r="I237" s="146" t="s">
        <v>295</v>
      </c>
      <c r="J237" s="141" t="s">
        <v>296</v>
      </c>
      <c r="K237" s="55" t="s">
        <v>297</v>
      </c>
      <c r="L237" s="142" t="s">
        <v>299</v>
      </c>
      <c r="M237" s="142" t="s">
        <v>89</v>
      </c>
      <c r="N237" s="143" t="s">
        <v>302</v>
      </c>
      <c r="O237" s="143" t="s">
        <v>88</v>
      </c>
      <c r="P237" s="144" t="s">
        <v>90</v>
      </c>
      <c r="Q237" s="143" t="s">
        <v>300</v>
      </c>
      <c r="R237" s="145" t="s">
        <v>51</v>
      </c>
      <c r="S237" s="56" t="s">
        <v>91</v>
      </c>
    </row>
    <row r="238" spans="1:19" ht="17.25" thickBot="1">
      <c r="A238" s="43">
        <v>1</v>
      </c>
      <c r="B238" s="43" t="s">
        <v>241</v>
      </c>
      <c r="C238" s="44" t="s">
        <v>233</v>
      </c>
      <c r="D238" s="45">
        <v>24275000</v>
      </c>
      <c r="E238" s="43">
        <v>82.360699999999994</v>
      </c>
      <c r="F238" s="101">
        <v>45092</v>
      </c>
      <c r="G238" s="46">
        <v>45103.398321759261</v>
      </c>
      <c r="H238" s="43" t="s">
        <v>230</v>
      </c>
      <c r="I238" s="148">
        <f>D238/J238</f>
        <v>0.84970641462011687</v>
      </c>
      <c r="J238" s="149">
        <f>I236</f>
        <v>28568691</v>
      </c>
      <c r="K238" s="150">
        <f>K236</f>
        <v>29474022.700594656</v>
      </c>
      <c r="L238" s="139">
        <f>IF(J238&gt;=1000000000,0.3,IF(J238&gt;=100000000,0.5,IF(J238&gt;=20000000,0.7,0.8)))</f>
        <v>0.7</v>
      </c>
      <c r="M238" s="151">
        <f>ABS(88/100-D238/K238)*100*IF(L238=0.3,1,IF(L238=0.5,2,IF(L238=0.7,4,20)))</f>
        <v>22.557354907509986</v>
      </c>
      <c r="N238" s="61">
        <f>MAX(2,IF(AND(L238=0.5,D238&lt;K238,D238/K238&gt;0.955),35,IF(AND(L238=0.7,D238&lt;K238,D238/K238&gt;0.9175),55,IF(AND(L238=0.8,D238&lt;K238,D238/K238&gt;0.8875),65,0))))</f>
        <v>2</v>
      </c>
      <c r="O238" s="151">
        <f>MAX(IF(L238=0.3,30,IF(L238=0.5,50,IF(L238=0.7,70,80)))-M238,N238)</f>
        <v>47.442645092490011</v>
      </c>
      <c r="P238" s="154">
        <v>96.4</v>
      </c>
      <c r="Q238" s="16">
        <f>P238*(1-L238)</f>
        <v>28.920000000000005</v>
      </c>
      <c r="R238" s="152">
        <v>0</v>
      </c>
      <c r="S238" s="153">
        <f>O238+Q238-R238</f>
        <v>76.362645092490013</v>
      </c>
    </row>
    <row r="239" spans="1:19" ht="17.25" thickBot="1">
      <c r="A239" s="43">
        <v>2</v>
      </c>
      <c r="B239" s="43" t="s">
        <v>248</v>
      </c>
      <c r="C239" s="44" t="s">
        <v>95</v>
      </c>
      <c r="D239" s="45">
        <v>24381000</v>
      </c>
      <c r="E239" s="43">
        <v>82.720299999999995</v>
      </c>
      <c r="F239" s="43" t="s">
        <v>236</v>
      </c>
      <c r="G239" s="46">
        <v>45103.566261574073</v>
      </c>
      <c r="H239" s="43" t="s">
        <v>230</v>
      </c>
      <c r="I239" s="148">
        <f>D239/J239</f>
        <v>0.85341677012782979</v>
      </c>
      <c r="J239" s="149">
        <f>J238</f>
        <v>28568691</v>
      </c>
      <c r="K239" s="150">
        <f>K238</f>
        <v>29474022.700594656</v>
      </c>
      <c r="L239" s="139">
        <f>IF(J239&gt;=1000000000,0.3,IF(J239&gt;=100000000,0.5,IF(J239&gt;=20000000,0.7,0.8)))</f>
        <v>0.7</v>
      </c>
      <c r="M239" s="151">
        <f>ABS(88/100-D239/K239)*100*IF(L239=0.3,1,IF(L239=0.5,2,IF(L239=0.7,4,20)))</f>
        <v>21.118800000000036</v>
      </c>
      <c r="N239" s="61">
        <f>MAX(2,IF(AND(L239=0.5,D239&lt;K239,D239/K239&gt;0.955),35,IF(AND(L239=0.7,D239&lt;K239,D239/K239&gt;0.9175),55,IF(AND(L239=0.8,D239&lt;K239,D239/K239&gt;0.8875),65,0))))</f>
        <v>2</v>
      </c>
      <c r="O239" s="151">
        <f>MAX(IF(L239=0.3,30,IF(L239=0.5,50,IF(L239=0.7,70,80)))-M239,N239)</f>
        <v>48.881199999999964</v>
      </c>
      <c r="P239" s="154">
        <v>96.4</v>
      </c>
      <c r="Q239" s="16">
        <f>P239*(1-L239)</f>
        <v>28.920000000000005</v>
      </c>
      <c r="R239" s="152">
        <v>0</v>
      </c>
      <c r="S239" s="153">
        <f>O239+Q239-R239</f>
        <v>77.801199999999966</v>
      </c>
    </row>
    <row r="240" spans="1:19" ht="17.25" thickBot="1">
      <c r="A240" s="43">
        <v>3</v>
      </c>
      <c r="B240" s="43" t="s">
        <v>258</v>
      </c>
      <c r="C240" s="44" t="s">
        <v>259</v>
      </c>
      <c r="D240" s="45">
        <v>24459040</v>
      </c>
      <c r="E240" s="43">
        <v>82.985100000000003</v>
      </c>
      <c r="F240" s="101">
        <v>45141</v>
      </c>
      <c r="G240" s="46">
        <v>45104.380902777775</v>
      </c>
      <c r="H240" s="43" t="s">
        <v>230</v>
      </c>
      <c r="I240" s="148">
        <f t="shared" ref="I240:I268" si="48">D240/J240</f>
        <v>0.85614843186199885</v>
      </c>
      <c r="J240" s="149">
        <f t="shared" ref="J240:K255" si="49">J239</f>
        <v>28568691</v>
      </c>
      <c r="K240" s="150">
        <f t="shared" si="49"/>
        <v>29474022.700594656</v>
      </c>
      <c r="L240" s="139">
        <f t="shared" ref="L240:L268" si="50">IF(J240&gt;=1000000000,0.3,IF(J240&gt;=100000000,0.5,IF(J240&gt;=20000000,0.7,0.8)))</f>
        <v>0.7</v>
      </c>
      <c r="M240" s="151">
        <f t="shared" ref="M240:M268" si="51">ABS(88/100-D240/K240)*100*IF(L240=0.3,1,IF(L240=0.5,2,IF(L240=0.7,4,20)))</f>
        <v>20.059697877527594</v>
      </c>
      <c r="N240" s="61">
        <f t="shared" ref="N240:N268" si="52">MAX(2,IF(AND(L240=0.5,D240&lt;K240,D240/K240&gt;0.955),35,IF(AND(L240=0.7,D240&lt;K240,D240/K240&gt;0.9175),55,IF(AND(L240=0.8,D240&lt;K240,D240/K240&gt;0.8875),65,0))))</f>
        <v>2</v>
      </c>
      <c r="O240" s="151">
        <f t="shared" ref="O240:O268" si="53">MAX(IF(L240=0.3,30,IF(L240=0.5,50,IF(L240=0.7,70,80)))-M240,N240)</f>
        <v>49.940302122472403</v>
      </c>
      <c r="P240" s="154">
        <v>96.4</v>
      </c>
      <c r="Q240" s="16">
        <f t="shared" ref="Q240:Q268" si="54">P240*(1-L240)</f>
        <v>28.920000000000005</v>
      </c>
      <c r="R240" s="152">
        <v>0</v>
      </c>
      <c r="S240" s="153">
        <f t="shared" ref="S240:S268" si="55">O240+Q240-R240</f>
        <v>78.860302122472405</v>
      </c>
    </row>
    <row r="241" spans="1:19" ht="17.25" thickBot="1">
      <c r="A241" s="43">
        <v>4</v>
      </c>
      <c r="B241" s="43" t="s">
        <v>280</v>
      </c>
      <c r="C241" s="44" t="s">
        <v>231</v>
      </c>
      <c r="D241" s="45">
        <v>24854500</v>
      </c>
      <c r="E241" s="43">
        <v>84.326800000000006</v>
      </c>
      <c r="F241" s="101">
        <v>45030</v>
      </c>
      <c r="G241" s="46">
        <v>45104.376759259256</v>
      </c>
      <c r="H241" s="43" t="s">
        <v>230</v>
      </c>
      <c r="I241" s="148">
        <f t="shared" si="48"/>
        <v>0.86999085817407595</v>
      </c>
      <c r="J241" s="149">
        <f t="shared" si="49"/>
        <v>28568691</v>
      </c>
      <c r="K241" s="150">
        <f t="shared" si="49"/>
        <v>29474022.700594656</v>
      </c>
      <c r="L241" s="139">
        <f t="shared" si="50"/>
        <v>0.7</v>
      </c>
      <c r="M241" s="151">
        <f t="shared" si="51"/>
        <v>14.692802370698521</v>
      </c>
      <c r="N241" s="61">
        <f t="shared" si="52"/>
        <v>2</v>
      </c>
      <c r="O241" s="151">
        <f t="shared" si="53"/>
        <v>55.307197629301477</v>
      </c>
      <c r="P241" s="154">
        <v>96.4</v>
      </c>
      <c r="Q241" s="16">
        <f t="shared" si="54"/>
        <v>28.920000000000005</v>
      </c>
      <c r="R241" s="152">
        <v>0</v>
      </c>
      <c r="S241" s="153">
        <f t="shared" si="55"/>
        <v>84.227197629301486</v>
      </c>
    </row>
    <row r="242" spans="1:19" ht="17.25" thickBot="1">
      <c r="A242" s="43">
        <v>5</v>
      </c>
      <c r="B242" s="43" t="s">
        <v>243</v>
      </c>
      <c r="C242" s="44" t="s">
        <v>244</v>
      </c>
      <c r="D242" s="45">
        <v>24858315</v>
      </c>
      <c r="E242" s="43">
        <v>84.339799999999997</v>
      </c>
      <c r="F242" s="101">
        <v>45211</v>
      </c>
      <c r="G242" s="46">
        <v>45103.404548611114</v>
      </c>
      <c r="H242" s="43" t="s">
        <v>230</v>
      </c>
      <c r="I242" s="148">
        <f t="shared" si="48"/>
        <v>0.87012439596899982</v>
      </c>
      <c r="J242" s="149">
        <f t="shared" si="49"/>
        <v>28568691</v>
      </c>
      <c r="K242" s="150">
        <f t="shared" si="49"/>
        <v>29474022.700594656</v>
      </c>
      <c r="L242" s="139">
        <f t="shared" si="50"/>
        <v>0.7</v>
      </c>
      <c r="M242" s="151">
        <f t="shared" si="51"/>
        <v>14.641027965300868</v>
      </c>
      <c r="N242" s="61">
        <f t="shared" si="52"/>
        <v>2</v>
      </c>
      <c r="O242" s="151">
        <f t="shared" si="53"/>
        <v>55.358972034699136</v>
      </c>
      <c r="P242" s="154">
        <v>96.4</v>
      </c>
      <c r="Q242" s="16">
        <f t="shared" si="54"/>
        <v>28.920000000000005</v>
      </c>
      <c r="R242" s="152">
        <v>0</v>
      </c>
      <c r="S242" s="153">
        <f t="shared" si="55"/>
        <v>84.278972034699137</v>
      </c>
    </row>
    <row r="243" spans="1:19" ht="17.25" thickBot="1">
      <c r="A243" s="43">
        <v>6</v>
      </c>
      <c r="B243" s="43" t="s">
        <v>245</v>
      </c>
      <c r="C243" s="44" t="s">
        <v>246</v>
      </c>
      <c r="D243" s="45">
        <v>24983000</v>
      </c>
      <c r="E243" s="43">
        <v>84.762799999999999</v>
      </c>
      <c r="F243" s="101">
        <v>45234</v>
      </c>
      <c r="G243" s="46">
        <v>45103.620416666665</v>
      </c>
      <c r="H243" s="43" t="s">
        <v>230</v>
      </c>
      <c r="I243" s="148">
        <f t="shared" si="48"/>
        <v>0.87448878914333172</v>
      </c>
      <c r="J243" s="149">
        <f t="shared" si="49"/>
        <v>28568691</v>
      </c>
      <c r="K243" s="150">
        <f t="shared" si="49"/>
        <v>29474022.700594656</v>
      </c>
      <c r="L243" s="139">
        <f t="shared" si="50"/>
        <v>0.7</v>
      </c>
      <c r="M243" s="151">
        <f t="shared" si="51"/>
        <v>12.948893827160513</v>
      </c>
      <c r="N243" s="61">
        <f t="shared" si="52"/>
        <v>2</v>
      </c>
      <c r="O243" s="151">
        <f t="shared" si="53"/>
        <v>57.051106172839489</v>
      </c>
      <c r="P243" s="154">
        <v>96.4</v>
      </c>
      <c r="Q243" s="16">
        <f t="shared" si="54"/>
        <v>28.920000000000005</v>
      </c>
      <c r="R243" s="152">
        <v>0</v>
      </c>
      <c r="S243" s="153">
        <f t="shared" si="55"/>
        <v>85.971106172839498</v>
      </c>
    </row>
    <row r="244" spans="1:19" ht="17.25" thickBot="1">
      <c r="A244" s="254">
        <v>7</v>
      </c>
      <c r="B244" s="254" t="s">
        <v>247</v>
      </c>
      <c r="C244" s="277" t="s">
        <v>567</v>
      </c>
      <c r="D244" s="256">
        <v>25041528</v>
      </c>
      <c r="E244" s="254">
        <v>84.961399999999998</v>
      </c>
      <c r="F244" s="257">
        <v>45153</v>
      </c>
      <c r="G244" s="258">
        <v>45103.442245370374</v>
      </c>
      <c r="H244" s="254"/>
      <c r="I244" s="260">
        <f t="shared" si="48"/>
        <v>0.87653746543725086</v>
      </c>
      <c r="J244" s="149">
        <f t="shared" si="49"/>
        <v>28568691</v>
      </c>
      <c r="K244" s="150">
        <f t="shared" si="49"/>
        <v>29474022.700594656</v>
      </c>
      <c r="L244" s="139">
        <f t="shared" si="50"/>
        <v>0.7</v>
      </c>
      <c r="M244" s="151">
        <f t="shared" si="51"/>
        <v>12.154594377851646</v>
      </c>
      <c r="N244" s="61">
        <f t="shared" si="52"/>
        <v>2</v>
      </c>
      <c r="O244" s="151">
        <f t="shared" si="53"/>
        <v>57.845405622148355</v>
      </c>
      <c r="P244" s="154">
        <v>96.4</v>
      </c>
      <c r="Q244" s="16">
        <f t="shared" si="54"/>
        <v>28.920000000000005</v>
      </c>
      <c r="R244" s="152">
        <v>0</v>
      </c>
      <c r="S244" s="153">
        <f t="shared" si="55"/>
        <v>86.765405622148364</v>
      </c>
    </row>
    <row r="245" spans="1:19" ht="17.25" thickBot="1">
      <c r="A245" s="43">
        <v>8</v>
      </c>
      <c r="B245" s="43" t="s">
        <v>257</v>
      </c>
      <c r="C245" s="44" t="s">
        <v>220</v>
      </c>
      <c r="D245" s="45">
        <v>25071500</v>
      </c>
      <c r="E245" s="43">
        <v>85.063100000000006</v>
      </c>
      <c r="F245" s="101">
        <v>45274</v>
      </c>
      <c r="G245" s="46">
        <v>45106.704953703702</v>
      </c>
      <c r="H245" s="43"/>
      <c r="I245" s="148">
        <f t="shared" si="48"/>
        <v>0.87758658595873362</v>
      </c>
      <c r="J245" s="149">
        <f t="shared" si="49"/>
        <v>28568691</v>
      </c>
      <c r="K245" s="150">
        <f t="shared" si="49"/>
        <v>29474022.700594656</v>
      </c>
      <c r="L245" s="139">
        <f t="shared" si="50"/>
        <v>0.7</v>
      </c>
      <c r="M245" s="151">
        <f t="shared" si="51"/>
        <v>11.747836192116834</v>
      </c>
      <c r="N245" s="61">
        <f t="shared" si="52"/>
        <v>2</v>
      </c>
      <c r="O245" s="151">
        <f t="shared" si="53"/>
        <v>58.252163807883164</v>
      </c>
      <c r="P245" s="154">
        <v>96.4</v>
      </c>
      <c r="Q245" s="16">
        <f t="shared" si="54"/>
        <v>28.920000000000005</v>
      </c>
      <c r="R245" s="152">
        <v>0</v>
      </c>
      <c r="S245" s="153">
        <f t="shared" si="55"/>
        <v>87.172163807883166</v>
      </c>
    </row>
    <row r="246" spans="1:19" ht="17.25" thickBot="1">
      <c r="A246" s="43">
        <v>9</v>
      </c>
      <c r="B246" s="43" t="s">
        <v>283</v>
      </c>
      <c r="C246" s="44" t="s">
        <v>147</v>
      </c>
      <c r="D246" s="45">
        <v>25245000</v>
      </c>
      <c r="E246" s="43">
        <v>85.651700000000005</v>
      </c>
      <c r="F246" s="101">
        <v>45121</v>
      </c>
      <c r="G246" s="46">
        <v>45103.66170138889</v>
      </c>
      <c r="H246" s="43"/>
      <c r="I246" s="148">
        <f t="shared" si="48"/>
        <v>0.88365966785107519</v>
      </c>
      <c r="J246" s="149">
        <f t="shared" si="49"/>
        <v>28568691</v>
      </c>
      <c r="K246" s="150">
        <f t="shared" si="49"/>
        <v>29474022.700594656</v>
      </c>
      <c r="L246" s="139">
        <f t="shared" si="50"/>
        <v>0.7</v>
      </c>
      <c r="M246" s="151">
        <f t="shared" si="51"/>
        <v>9.393220376522704</v>
      </c>
      <c r="N246" s="61">
        <f t="shared" si="52"/>
        <v>2</v>
      </c>
      <c r="O246" s="151">
        <f t="shared" si="53"/>
        <v>60.606779623477294</v>
      </c>
      <c r="P246" s="154">
        <v>96.4</v>
      </c>
      <c r="Q246" s="16">
        <f t="shared" si="54"/>
        <v>28.920000000000005</v>
      </c>
      <c r="R246" s="152">
        <v>0</v>
      </c>
      <c r="S246" s="153">
        <f t="shared" si="55"/>
        <v>89.526779623477296</v>
      </c>
    </row>
    <row r="247" spans="1:19" ht="17.25" thickBot="1">
      <c r="A247" s="43">
        <v>10</v>
      </c>
      <c r="B247" s="43" t="s">
        <v>289</v>
      </c>
      <c r="C247" s="44" t="s">
        <v>68</v>
      </c>
      <c r="D247" s="45">
        <v>25331013</v>
      </c>
      <c r="E247" s="43">
        <v>85.9435</v>
      </c>
      <c r="F247" s="101">
        <v>45079</v>
      </c>
      <c r="G247" s="46">
        <v>45103.626377314817</v>
      </c>
      <c r="H247" s="43"/>
      <c r="I247" s="148">
        <f t="shared" si="48"/>
        <v>0.88667041132546109</v>
      </c>
      <c r="J247" s="149">
        <f t="shared" si="49"/>
        <v>28568691</v>
      </c>
      <c r="K247" s="150">
        <f t="shared" si="49"/>
        <v>29474022.700594656</v>
      </c>
      <c r="L247" s="139">
        <f t="shared" si="50"/>
        <v>0.7</v>
      </c>
      <c r="M247" s="151">
        <f t="shared" si="51"/>
        <v>8.2259144967146813</v>
      </c>
      <c r="N247" s="61">
        <f t="shared" si="52"/>
        <v>2</v>
      </c>
      <c r="O247" s="151">
        <f t="shared" si="53"/>
        <v>61.77408550328532</v>
      </c>
      <c r="P247" s="154">
        <v>96.4</v>
      </c>
      <c r="Q247" s="16">
        <f t="shared" si="54"/>
        <v>28.920000000000005</v>
      </c>
      <c r="R247" s="152">
        <v>0</v>
      </c>
      <c r="S247" s="153">
        <f t="shared" si="55"/>
        <v>90.694085503285322</v>
      </c>
    </row>
    <row r="248" spans="1:19" ht="17.25" thickBot="1">
      <c r="A248" s="43">
        <v>11</v>
      </c>
      <c r="B248" s="43" t="s">
        <v>249</v>
      </c>
      <c r="C248" s="44" t="s">
        <v>219</v>
      </c>
      <c r="D248" s="45">
        <v>25437000</v>
      </c>
      <c r="E248" s="43">
        <v>86.303100000000001</v>
      </c>
      <c r="F248" s="101">
        <v>45200</v>
      </c>
      <c r="G248" s="46">
        <v>45103.380694444444</v>
      </c>
      <c r="H248" s="43"/>
      <c r="I248" s="148">
        <f t="shared" si="48"/>
        <v>0.89038031178957411</v>
      </c>
      <c r="J248" s="149">
        <f t="shared" si="49"/>
        <v>28568691</v>
      </c>
      <c r="K248" s="150">
        <f t="shared" si="49"/>
        <v>29474022.700594656</v>
      </c>
      <c r="L248" s="139">
        <f t="shared" si="50"/>
        <v>0.7</v>
      </c>
      <c r="M248" s="151">
        <f t="shared" si="51"/>
        <v>6.7875360157499731</v>
      </c>
      <c r="N248" s="61">
        <f t="shared" si="52"/>
        <v>2</v>
      </c>
      <c r="O248" s="151">
        <f t="shared" si="53"/>
        <v>63.212463984250029</v>
      </c>
      <c r="P248" s="154">
        <v>96.4</v>
      </c>
      <c r="Q248" s="16">
        <f t="shared" si="54"/>
        <v>28.920000000000005</v>
      </c>
      <c r="R248" s="152">
        <v>0</v>
      </c>
      <c r="S248" s="153">
        <f t="shared" si="55"/>
        <v>92.132463984250037</v>
      </c>
    </row>
    <row r="249" spans="1:19" ht="17.25" thickBot="1">
      <c r="A249" s="43">
        <v>12</v>
      </c>
      <c r="B249" s="43" t="s">
        <v>250</v>
      </c>
      <c r="C249" s="44" t="s">
        <v>221</v>
      </c>
      <c r="D249" s="45">
        <v>25988900</v>
      </c>
      <c r="E249" s="43">
        <v>88.175600000000003</v>
      </c>
      <c r="F249" s="101">
        <v>45265</v>
      </c>
      <c r="G249" s="46">
        <v>45103.735046296293</v>
      </c>
      <c r="H249" s="43"/>
      <c r="I249" s="148">
        <f t="shared" si="48"/>
        <v>0.90969866277737399</v>
      </c>
      <c r="J249" s="149">
        <f t="shared" si="49"/>
        <v>28568691</v>
      </c>
      <c r="K249" s="150">
        <f t="shared" si="49"/>
        <v>29474022.700594656</v>
      </c>
      <c r="L249" s="139">
        <f t="shared" si="50"/>
        <v>0.7</v>
      </c>
      <c r="M249" s="151">
        <f t="shared" si="51"/>
        <v>0.70244939420036623</v>
      </c>
      <c r="N249" s="61">
        <f t="shared" si="52"/>
        <v>2</v>
      </c>
      <c r="O249" s="151">
        <f t="shared" si="53"/>
        <v>69.297550605799628</v>
      </c>
      <c r="P249" s="154">
        <v>96.4</v>
      </c>
      <c r="Q249" s="16">
        <f t="shared" si="54"/>
        <v>28.920000000000005</v>
      </c>
      <c r="R249" s="152">
        <v>0</v>
      </c>
      <c r="S249" s="153">
        <f t="shared" si="55"/>
        <v>98.21755060579963</v>
      </c>
    </row>
    <row r="250" spans="1:19" ht="17.25" thickBot="1">
      <c r="A250" s="43">
        <v>13</v>
      </c>
      <c r="B250" s="43" t="s">
        <v>242</v>
      </c>
      <c r="C250" s="44" t="s">
        <v>152</v>
      </c>
      <c r="D250" s="45">
        <v>26000000</v>
      </c>
      <c r="E250" s="43">
        <v>88.213300000000004</v>
      </c>
      <c r="F250" s="101">
        <v>44971</v>
      </c>
      <c r="G250" s="46">
        <v>45106.477870370371</v>
      </c>
      <c r="H250" s="43"/>
      <c r="I250" s="148">
        <f t="shared" si="48"/>
        <v>0.91008720000506849</v>
      </c>
      <c r="J250" s="149">
        <f t="shared" si="49"/>
        <v>28568691</v>
      </c>
      <c r="K250" s="150">
        <f t="shared" si="49"/>
        <v>29474022.700594656</v>
      </c>
      <c r="L250" s="139">
        <f t="shared" si="50"/>
        <v>0.7</v>
      </c>
      <c r="M250" s="151">
        <f t="shared" si="51"/>
        <v>0.85309052130755347</v>
      </c>
      <c r="N250" s="61">
        <f t="shared" si="52"/>
        <v>2</v>
      </c>
      <c r="O250" s="151">
        <f t="shared" si="53"/>
        <v>69.14690947869245</v>
      </c>
      <c r="P250" s="154">
        <v>96.4</v>
      </c>
      <c r="Q250" s="16">
        <f t="shared" si="54"/>
        <v>28.920000000000005</v>
      </c>
      <c r="R250" s="152">
        <v>0</v>
      </c>
      <c r="S250" s="153">
        <f t="shared" si="55"/>
        <v>98.066909478692452</v>
      </c>
    </row>
    <row r="251" spans="1:19" ht="17.25" thickBot="1">
      <c r="A251" s="43">
        <v>14</v>
      </c>
      <c r="B251" s="43" t="s">
        <v>255</v>
      </c>
      <c r="C251" s="44" t="s">
        <v>256</v>
      </c>
      <c r="D251" s="45">
        <v>27500000</v>
      </c>
      <c r="E251" s="43">
        <v>93.302499999999995</v>
      </c>
      <c r="F251" s="101">
        <v>44940</v>
      </c>
      <c r="G251" s="46">
        <v>45103.601238425923</v>
      </c>
      <c r="H251" s="43"/>
      <c r="I251" s="148">
        <f t="shared" si="48"/>
        <v>0.96259223077459166</v>
      </c>
      <c r="J251" s="149">
        <f t="shared" si="49"/>
        <v>28568691</v>
      </c>
      <c r="K251" s="150">
        <f t="shared" si="49"/>
        <v>29474022.700594656</v>
      </c>
      <c r="L251" s="139">
        <f t="shared" si="50"/>
        <v>0.7</v>
      </c>
      <c r="M251" s="151">
        <f t="shared" si="51"/>
        <v>21.209999589844529</v>
      </c>
      <c r="N251" s="61">
        <f t="shared" si="52"/>
        <v>55</v>
      </c>
      <c r="O251" s="151">
        <f t="shared" si="53"/>
        <v>55</v>
      </c>
      <c r="P251" s="154">
        <v>96.4</v>
      </c>
      <c r="Q251" s="16">
        <f t="shared" si="54"/>
        <v>28.920000000000005</v>
      </c>
      <c r="R251" s="152">
        <v>0</v>
      </c>
      <c r="S251" s="153">
        <f t="shared" si="55"/>
        <v>83.92</v>
      </c>
    </row>
    <row r="252" spans="1:19" ht="17.25" thickBot="1">
      <c r="A252" s="43">
        <v>15</v>
      </c>
      <c r="B252" s="43" t="s">
        <v>279</v>
      </c>
      <c r="C252" s="44" t="s">
        <v>218</v>
      </c>
      <c r="D252" s="45">
        <v>28000000</v>
      </c>
      <c r="E252" s="43">
        <v>94.998900000000006</v>
      </c>
      <c r="F252" s="101">
        <v>45263</v>
      </c>
      <c r="G252" s="46">
        <v>45106.684629629628</v>
      </c>
      <c r="H252" s="43" t="s">
        <v>230</v>
      </c>
      <c r="I252" s="148">
        <f t="shared" si="48"/>
        <v>0.98009390769776605</v>
      </c>
      <c r="J252" s="149">
        <f t="shared" si="49"/>
        <v>28568691</v>
      </c>
      <c r="K252" s="150">
        <f t="shared" si="49"/>
        <v>29474022.700594656</v>
      </c>
      <c r="L252" s="139">
        <f t="shared" si="50"/>
        <v>0.7</v>
      </c>
      <c r="M252" s="151">
        <f t="shared" si="51"/>
        <v>27.995635946023523</v>
      </c>
      <c r="N252" s="61">
        <f t="shared" si="52"/>
        <v>55</v>
      </c>
      <c r="O252" s="151">
        <f t="shared" si="53"/>
        <v>55</v>
      </c>
      <c r="P252" s="154">
        <v>96.4</v>
      </c>
      <c r="Q252" s="16">
        <f t="shared" si="54"/>
        <v>28.920000000000005</v>
      </c>
      <c r="R252" s="152">
        <v>0</v>
      </c>
      <c r="S252" s="153">
        <f t="shared" si="55"/>
        <v>83.92</v>
      </c>
    </row>
    <row r="253" spans="1:19" ht="17.25" thickBot="1">
      <c r="A253" s="43">
        <v>16</v>
      </c>
      <c r="B253" s="43" t="s">
        <v>260</v>
      </c>
      <c r="C253" s="44" t="s">
        <v>261</v>
      </c>
      <c r="D253" s="45">
        <v>29005000</v>
      </c>
      <c r="E253" s="43">
        <v>98.408699999999996</v>
      </c>
      <c r="F253" s="101">
        <v>45078</v>
      </c>
      <c r="G253" s="46">
        <v>45100.669120370374</v>
      </c>
      <c r="H253" s="43" t="s">
        <v>230</v>
      </c>
      <c r="I253" s="148">
        <f t="shared" si="48"/>
        <v>1.0152722783133465</v>
      </c>
      <c r="J253" s="149">
        <f t="shared" si="49"/>
        <v>28568691</v>
      </c>
      <c r="K253" s="150">
        <f t="shared" si="49"/>
        <v>29474022.700594656</v>
      </c>
      <c r="L253" s="139">
        <f t="shared" si="50"/>
        <v>0.7</v>
      </c>
      <c r="M253" s="151">
        <f t="shared" si="51"/>
        <v>41.634765021943295</v>
      </c>
      <c r="N253" s="61">
        <f t="shared" si="52"/>
        <v>55</v>
      </c>
      <c r="O253" s="151">
        <f t="shared" si="53"/>
        <v>55</v>
      </c>
      <c r="P253" s="154">
        <v>96.4</v>
      </c>
      <c r="Q253" s="16">
        <f t="shared" si="54"/>
        <v>28.920000000000005</v>
      </c>
      <c r="R253" s="152">
        <v>0</v>
      </c>
      <c r="S253" s="153">
        <f t="shared" si="55"/>
        <v>83.92</v>
      </c>
    </row>
    <row r="254" spans="1:19" ht="17.25" thickBot="1">
      <c r="A254" s="43">
        <v>17</v>
      </c>
      <c r="B254" s="43" t="s">
        <v>239</v>
      </c>
      <c r="C254" s="44" t="s">
        <v>94</v>
      </c>
      <c r="D254" s="45">
        <v>29100000</v>
      </c>
      <c r="E254" s="43">
        <v>98.730999999999995</v>
      </c>
      <c r="F254" s="101">
        <v>45265</v>
      </c>
      <c r="G254" s="46">
        <v>45107.371481481481</v>
      </c>
      <c r="H254" s="43" t="s">
        <v>230</v>
      </c>
      <c r="I254" s="148">
        <f t="shared" si="48"/>
        <v>1.0185975969287497</v>
      </c>
      <c r="J254" s="149">
        <f t="shared" si="49"/>
        <v>28568691</v>
      </c>
      <c r="K254" s="150">
        <f t="shared" si="49"/>
        <v>29474022.700594656</v>
      </c>
      <c r="L254" s="139">
        <f t="shared" si="50"/>
        <v>0.7</v>
      </c>
      <c r="M254" s="151">
        <f t="shared" si="51"/>
        <v>42.92403592961729</v>
      </c>
      <c r="N254" s="61">
        <f t="shared" si="52"/>
        <v>55</v>
      </c>
      <c r="O254" s="151">
        <f t="shared" si="53"/>
        <v>55</v>
      </c>
      <c r="P254" s="154">
        <v>96.4</v>
      </c>
      <c r="Q254" s="16">
        <f t="shared" si="54"/>
        <v>28.920000000000005</v>
      </c>
      <c r="R254" s="152">
        <v>0</v>
      </c>
      <c r="S254" s="153">
        <f t="shared" si="55"/>
        <v>83.92</v>
      </c>
    </row>
    <row r="255" spans="1:19" ht="17.25" thickBot="1">
      <c r="A255" s="43">
        <v>18</v>
      </c>
      <c r="B255" s="43" t="s">
        <v>240</v>
      </c>
      <c r="C255" s="44" t="s">
        <v>92</v>
      </c>
      <c r="D255" s="45">
        <v>29300000</v>
      </c>
      <c r="E255" s="43">
        <v>99.409599999999998</v>
      </c>
      <c r="F255" s="101">
        <v>44940</v>
      </c>
      <c r="G255" s="46">
        <v>45107.388101851851</v>
      </c>
      <c r="H255" s="43"/>
      <c r="I255" s="148">
        <f t="shared" si="48"/>
        <v>1.0255982676980195</v>
      </c>
      <c r="J255" s="149">
        <f t="shared" si="49"/>
        <v>28568691</v>
      </c>
      <c r="K255" s="150">
        <f t="shared" si="49"/>
        <v>29474022.700594656</v>
      </c>
      <c r="L255" s="139">
        <f t="shared" si="50"/>
        <v>0.7</v>
      </c>
      <c r="M255" s="151">
        <f t="shared" si="51"/>
        <v>45.638290472088897</v>
      </c>
      <c r="N255" s="61">
        <f t="shared" si="52"/>
        <v>55</v>
      </c>
      <c r="O255" s="151">
        <f t="shared" si="53"/>
        <v>55</v>
      </c>
      <c r="P255" s="154">
        <v>96.4</v>
      </c>
      <c r="Q255" s="16">
        <f t="shared" si="54"/>
        <v>28.920000000000005</v>
      </c>
      <c r="R255" s="152">
        <v>0</v>
      </c>
      <c r="S255" s="153">
        <f t="shared" si="55"/>
        <v>83.92</v>
      </c>
    </row>
    <row r="256" spans="1:19" ht="17.25" thickBot="1">
      <c r="A256" s="43">
        <v>19</v>
      </c>
      <c r="B256" s="43" t="s">
        <v>263</v>
      </c>
      <c r="C256" s="44" t="s">
        <v>264</v>
      </c>
      <c r="D256" s="45">
        <v>29900330</v>
      </c>
      <c r="E256" s="43">
        <v>101.4464</v>
      </c>
      <c r="F256" s="101">
        <v>45171</v>
      </c>
      <c r="G256" s="46">
        <v>45103.47923611111</v>
      </c>
      <c r="H256" s="43" t="s">
        <v>230</v>
      </c>
      <c r="I256" s="148">
        <f t="shared" si="48"/>
        <v>1.046611831112598</v>
      </c>
      <c r="J256" s="149">
        <f t="shared" ref="J256:K268" si="56">J255</f>
        <v>28568691</v>
      </c>
      <c r="K256" s="150">
        <f t="shared" si="56"/>
        <v>29474022.700594656</v>
      </c>
      <c r="L256" s="139">
        <f t="shared" si="50"/>
        <v>0.7</v>
      </c>
      <c r="M256" s="151">
        <f t="shared" si="51"/>
        <v>53.785532619498746</v>
      </c>
      <c r="N256" s="61">
        <f t="shared" si="52"/>
        <v>2</v>
      </c>
      <c r="O256" s="151">
        <f t="shared" si="53"/>
        <v>16.214467380501254</v>
      </c>
      <c r="P256" s="154">
        <v>96.4</v>
      </c>
      <c r="Q256" s="16">
        <f t="shared" si="54"/>
        <v>28.920000000000005</v>
      </c>
      <c r="R256" s="152">
        <v>0</v>
      </c>
      <c r="S256" s="153">
        <f t="shared" si="55"/>
        <v>45.134467380501263</v>
      </c>
    </row>
    <row r="257" spans="1:19" ht="17.25" thickBot="1">
      <c r="A257" s="43">
        <v>20</v>
      </c>
      <c r="B257" s="43" t="s">
        <v>290</v>
      </c>
      <c r="C257" s="44" t="s">
        <v>93</v>
      </c>
      <c r="D257" s="45">
        <v>30000000</v>
      </c>
      <c r="E257" s="43">
        <v>101.7846</v>
      </c>
      <c r="F257" s="101">
        <v>45122</v>
      </c>
      <c r="G257" s="46">
        <v>45103.4609375</v>
      </c>
      <c r="H257" s="43" t="s">
        <v>230</v>
      </c>
      <c r="I257" s="148">
        <f t="shared" si="48"/>
        <v>1.0501006153904637</v>
      </c>
      <c r="J257" s="149">
        <f t="shared" si="56"/>
        <v>28568691</v>
      </c>
      <c r="K257" s="150">
        <f t="shared" si="56"/>
        <v>29474022.700594656</v>
      </c>
      <c r="L257" s="139">
        <f t="shared" si="50"/>
        <v>0.7</v>
      </c>
      <c r="M257" s="151">
        <f t="shared" si="51"/>
        <v>55.138181370739446</v>
      </c>
      <c r="N257" s="61">
        <f t="shared" si="52"/>
        <v>2</v>
      </c>
      <c r="O257" s="151">
        <f t="shared" si="53"/>
        <v>14.861818629260554</v>
      </c>
      <c r="P257" s="154">
        <v>96.4</v>
      </c>
      <c r="Q257" s="16">
        <f t="shared" si="54"/>
        <v>28.920000000000005</v>
      </c>
      <c r="R257" s="152">
        <v>0</v>
      </c>
      <c r="S257" s="153">
        <f t="shared" si="55"/>
        <v>43.781818629260556</v>
      </c>
    </row>
    <row r="258" spans="1:19" ht="17.25" thickBot="1">
      <c r="A258" s="43">
        <v>21</v>
      </c>
      <c r="B258" s="43" t="s">
        <v>262</v>
      </c>
      <c r="C258" s="44" t="s">
        <v>153</v>
      </c>
      <c r="D258" s="45">
        <v>30000000</v>
      </c>
      <c r="E258" s="43">
        <v>101.7846</v>
      </c>
      <c r="F258" s="101">
        <v>45140</v>
      </c>
      <c r="G258" s="46">
        <v>45103.73096064815</v>
      </c>
      <c r="H258" s="43" t="s">
        <v>230</v>
      </c>
      <c r="I258" s="148">
        <f t="shared" si="48"/>
        <v>1.0501006153904637</v>
      </c>
      <c r="J258" s="149">
        <f t="shared" si="56"/>
        <v>28568691</v>
      </c>
      <c r="K258" s="150">
        <f t="shared" si="56"/>
        <v>29474022.700594656</v>
      </c>
      <c r="L258" s="139">
        <f t="shared" si="50"/>
        <v>0.7</v>
      </c>
      <c r="M258" s="151">
        <f t="shared" si="51"/>
        <v>55.138181370739446</v>
      </c>
      <c r="N258" s="61">
        <f t="shared" si="52"/>
        <v>2</v>
      </c>
      <c r="O258" s="151">
        <f t="shared" si="53"/>
        <v>14.861818629260554</v>
      </c>
      <c r="P258" s="154">
        <v>96.4</v>
      </c>
      <c r="Q258" s="16">
        <f t="shared" si="54"/>
        <v>28.920000000000005</v>
      </c>
      <c r="R258" s="152">
        <v>0</v>
      </c>
      <c r="S258" s="153">
        <f t="shared" si="55"/>
        <v>43.781818629260556</v>
      </c>
    </row>
    <row r="259" spans="1:19" ht="17.25" thickBot="1">
      <c r="A259" s="43">
        <v>22</v>
      </c>
      <c r="B259" s="43" t="s">
        <v>77</v>
      </c>
      <c r="C259" s="44" t="s">
        <v>78</v>
      </c>
      <c r="D259" s="45">
        <v>30193473</v>
      </c>
      <c r="E259" s="43">
        <v>102.441</v>
      </c>
      <c r="F259" s="101">
        <v>45174</v>
      </c>
      <c r="G259" s="46">
        <v>45104.623263888891</v>
      </c>
      <c r="H259" s="43" t="s">
        <v>230</v>
      </c>
      <c r="I259" s="148">
        <f t="shared" si="48"/>
        <v>1.0568728192691783</v>
      </c>
      <c r="J259" s="149">
        <f t="shared" si="56"/>
        <v>28568691</v>
      </c>
      <c r="K259" s="150">
        <f t="shared" si="56"/>
        <v>29474022.700594656</v>
      </c>
      <c r="L259" s="139">
        <f t="shared" si="50"/>
        <v>0.7</v>
      </c>
      <c r="M259" s="151">
        <f t="shared" si="51"/>
        <v>57.763856216217533</v>
      </c>
      <c r="N259" s="61">
        <f t="shared" si="52"/>
        <v>2</v>
      </c>
      <c r="O259" s="151">
        <f t="shared" si="53"/>
        <v>12.236143783782467</v>
      </c>
      <c r="P259" s="154">
        <v>96.4</v>
      </c>
      <c r="Q259" s="16">
        <f t="shared" si="54"/>
        <v>28.920000000000005</v>
      </c>
      <c r="R259" s="152">
        <v>0</v>
      </c>
      <c r="S259" s="153">
        <f t="shared" si="55"/>
        <v>41.156143783782468</v>
      </c>
    </row>
    <row r="260" spans="1:19" ht="17.25" thickBot="1">
      <c r="A260" s="43">
        <v>23</v>
      </c>
      <c r="B260" s="43" t="s">
        <v>266</v>
      </c>
      <c r="C260" s="44" t="s">
        <v>151</v>
      </c>
      <c r="D260" s="45">
        <v>30250000</v>
      </c>
      <c r="E260" s="43">
        <v>102.6328</v>
      </c>
      <c r="F260" s="101">
        <v>45148</v>
      </c>
      <c r="G260" s="46">
        <v>45103.585358796299</v>
      </c>
      <c r="H260" s="43" t="s">
        <v>230</v>
      </c>
      <c r="I260" s="148">
        <f t="shared" si="48"/>
        <v>1.0588514538520508</v>
      </c>
      <c r="J260" s="149">
        <f t="shared" si="56"/>
        <v>28568691</v>
      </c>
      <c r="K260" s="150">
        <f t="shared" si="56"/>
        <v>29474022.700594656</v>
      </c>
      <c r="L260" s="139">
        <f t="shared" si="50"/>
        <v>0.7</v>
      </c>
      <c r="M260" s="151">
        <f t="shared" si="51"/>
        <v>58.530999548829008</v>
      </c>
      <c r="N260" s="61">
        <f t="shared" si="52"/>
        <v>2</v>
      </c>
      <c r="O260" s="151">
        <f t="shared" si="53"/>
        <v>11.469000451170992</v>
      </c>
      <c r="P260" s="154">
        <v>96.4</v>
      </c>
      <c r="Q260" s="16">
        <f t="shared" si="54"/>
        <v>28.920000000000005</v>
      </c>
      <c r="R260" s="152">
        <v>0</v>
      </c>
      <c r="S260" s="153">
        <f t="shared" si="55"/>
        <v>40.389000451171</v>
      </c>
    </row>
    <row r="261" spans="1:19" ht="17.25" thickBot="1">
      <c r="A261" s="43">
        <v>24</v>
      </c>
      <c r="B261" s="43" t="s">
        <v>227</v>
      </c>
      <c r="C261" s="44" t="s">
        <v>149</v>
      </c>
      <c r="D261" s="45">
        <v>33000000</v>
      </c>
      <c r="E261" s="43">
        <v>111.96299999999999</v>
      </c>
      <c r="F261" s="101">
        <v>45266</v>
      </c>
      <c r="G261" s="46">
        <v>45104.480810185189</v>
      </c>
      <c r="H261" s="43" t="s">
        <v>230</v>
      </c>
      <c r="I261" s="148">
        <f t="shared" si="48"/>
        <v>1.1551106769295101</v>
      </c>
      <c r="J261" s="149">
        <f t="shared" si="56"/>
        <v>28568691</v>
      </c>
      <c r="K261" s="150">
        <f t="shared" si="56"/>
        <v>29474022.700594656</v>
      </c>
      <c r="L261" s="139">
        <f t="shared" si="50"/>
        <v>0.7</v>
      </c>
      <c r="M261" s="151">
        <f t="shared" si="51"/>
        <v>95.851999507813403</v>
      </c>
      <c r="N261" s="61">
        <f t="shared" si="52"/>
        <v>2</v>
      </c>
      <c r="O261" s="151">
        <f t="shared" si="53"/>
        <v>2</v>
      </c>
      <c r="P261" s="154">
        <v>96.4</v>
      </c>
      <c r="Q261" s="16">
        <f t="shared" si="54"/>
        <v>28.920000000000005</v>
      </c>
      <c r="R261" s="152">
        <v>0</v>
      </c>
      <c r="S261" s="153">
        <f t="shared" si="55"/>
        <v>30.920000000000005</v>
      </c>
    </row>
    <row r="262" spans="1:19" ht="17.25" thickBot="1">
      <c r="A262" s="43">
        <v>25</v>
      </c>
      <c r="B262" s="43" t="s">
        <v>225</v>
      </c>
      <c r="C262" s="44" t="s">
        <v>226</v>
      </c>
      <c r="D262" s="45">
        <v>35000000</v>
      </c>
      <c r="E262" s="43">
        <v>118.7487</v>
      </c>
      <c r="F262" s="101">
        <v>45183</v>
      </c>
      <c r="G262" s="46">
        <v>45103.38559027778</v>
      </c>
      <c r="H262" s="43" t="s">
        <v>230</v>
      </c>
      <c r="I262" s="148">
        <f t="shared" si="48"/>
        <v>1.2251173846222077</v>
      </c>
      <c r="J262" s="149">
        <f t="shared" si="56"/>
        <v>28568691</v>
      </c>
      <c r="K262" s="150">
        <f t="shared" si="56"/>
        <v>29474022.700594656</v>
      </c>
      <c r="L262" s="139">
        <f t="shared" si="50"/>
        <v>0.7</v>
      </c>
      <c r="M262" s="151">
        <f t="shared" si="51"/>
        <v>122.99454493252937</v>
      </c>
      <c r="N262" s="61">
        <f t="shared" si="52"/>
        <v>2</v>
      </c>
      <c r="O262" s="151">
        <f t="shared" si="53"/>
        <v>2</v>
      </c>
      <c r="P262" s="154">
        <v>96.4</v>
      </c>
      <c r="Q262" s="16">
        <f t="shared" si="54"/>
        <v>28.920000000000005</v>
      </c>
      <c r="R262" s="152">
        <v>0</v>
      </c>
      <c r="S262" s="153">
        <f t="shared" si="55"/>
        <v>30.920000000000005</v>
      </c>
    </row>
    <row r="263" spans="1:19" ht="17.25" thickBot="1">
      <c r="A263" s="43">
        <v>26</v>
      </c>
      <c r="B263" s="43" t="s">
        <v>267</v>
      </c>
      <c r="C263" s="44" t="s">
        <v>66</v>
      </c>
      <c r="D263" s="45">
        <v>38500000</v>
      </c>
      <c r="E263" s="43">
        <v>130.62360000000001</v>
      </c>
      <c r="F263" s="101">
        <v>45021</v>
      </c>
      <c r="G263" s="46">
        <v>45107.646979166668</v>
      </c>
      <c r="H263" s="43" t="s">
        <v>230</v>
      </c>
      <c r="I263" s="148">
        <f t="shared" si="48"/>
        <v>1.3476291230844284</v>
      </c>
      <c r="J263" s="149">
        <f t="shared" si="56"/>
        <v>28568691</v>
      </c>
      <c r="K263" s="150">
        <f t="shared" si="56"/>
        <v>29474022.700594656</v>
      </c>
      <c r="L263" s="139">
        <f t="shared" si="50"/>
        <v>0.7</v>
      </c>
      <c r="M263" s="151">
        <f t="shared" si="51"/>
        <v>170.49399942578236</v>
      </c>
      <c r="N263" s="61">
        <f t="shared" si="52"/>
        <v>2</v>
      </c>
      <c r="O263" s="151">
        <f t="shared" si="53"/>
        <v>2</v>
      </c>
      <c r="P263" s="154">
        <v>96.4</v>
      </c>
      <c r="Q263" s="16">
        <f t="shared" si="54"/>
        <v>28.920000000000005</v>
      </c>
      <c r="R263" s="152">
        <v>0</v>
      </c>
      <c r="S263" s="153">
        <f t="shared" si="55"/>
        <v>30.920000000000005</v>
      </c>
    </row>
    <row r="264" spans="1:19" ht="17.25" thickBot="1">
      <c r="A264" s="43">
        <v>27</v>
      </c>
      <c r="B264" s="43" t="s">
        <v>223</v>
      </c>
      <c r="C264" s="44" t="s">
        <v>224</v>
      </c>
      <c r="D264" s="45">
        <v>45000000</v>
      </c>
      <c r="E264" s="43">
        <v>152.67689999999999</v>
      </c>
      <c r="F264" s="101">
        <v>45153</v>
      </c>
      <c r="G264" s="46">
        <v>45100.681030092594</v>
      </c>
      <c r="H264" s="43" t="s">
        <v>230</v>
      </c>
      <c r="I264" s="148">
        <f t="shared" si="48"/>
        <v>1.5751509230856955</v>
      </c>
      <c r="J264" s="149">
        <f t="shared" si="56"/>
        <v>28568691</v>
      </c>
      <c r="K264" s="150">
        <f t="shared" si="56"/>
        <v>29474022.700594656</v>
      </c>
      <c r="L264" s="139">
        <f t="shared" si="50"/>
        <v>0.7</v>
      </c>
      <c r="M264" s="151">
        <f t="shared" si="51"/>
        <v>258.70727205610922</v>
      </c>
      <c r="N264" s="61">
        <f t="shared" si="52"/>
        <v>2</v>
      </c>
      <c r="O264" s="151">
        <f t="shared" si="53"/>
        <v>2</v>
      </c>
      <c r="P264" s="154">
        <v>96.4</v>
      </c>
      <c r="Q264" s="16">
        <f t="shared" si="54"/>
        <v>28.920000000000005</v>
      </c>
      <c r="R264" s="152">
        <v>0</v>
      </c>
      <c r="S264" s="153">
        <f t="shared" si="55"/>
        <v>30.920000000000005</v>
      </c>
    </row>
    <row r="265" spans="1:19" ht="17.25" thickBot="1">
      <c r="A265" s="43">
        <v>28</v>
      </c>
      <c r="B265" s="43" t="s">
        <v>268</v>
      </c>
      <c r="C265" s="44" t="s">
        <v>148</v>
      </c>
      <c r="D265" s="45">
        <v>50000000</v>
      </c>
      <c r="E265" s="43">
        <v>169.64099999999999</v>
      </c>
      <c r="F265" s="101">
        <v>45243</v>
      </c>
      <c r="G265" s="46">
        <v>45103.327210648145</v>
      </c>
      <c r="H265" s="43" t="s">
        <v>230</v>
      </c>
      <c r="I265" s="148">
        <f t="shared" si="48"/>
        <v>1.7501676923174394</v>
      </c>
      <c r="J265" s="149">
        <f t="shared" si="56"/>
        <v>28568691</v>
      </c>
      <c r="K265" s="150">
        <f t="shared" si="56"/>
        <v>29474022.700594656</v>
      </c>
      <c r="L265" s="139">
        <f t="shared" si="50"/>
        <v>0.7</v>
      </c>
      <c r="M265" s="151">
        <f t="shared" si="51"/>
        <v>326.56363561789914</v>
      </c>
      <c r="N265" s="61">
        <f t="shared" si="52"/>
        <v>2</v>
      </c>
      <c r="O265" s="151">
        <f t="shared" si="53"/>
        <v>2</v>
      </c>
      <c r="P265" s="154">
        <v>96.4</v>
      </c>
      <c r="Q265" s="16">
        <f t="shared" si="54"/>
        <v>28.920000000000005</v>
      </c>
      <c r="R265" s="152">
        <v>0</v>
      </c>
      <c r="S265" s="153">
        <f t="shared" si="55"/>
        <v>30.920000000000005</v>
      </c>
    </row>
    <row r="266" spans="1:19" ht="29.25" thickBot="1">
      <c r="A266" s="43">
        <v>29</v>
      </c>
      <c r="B266" s="43" t="s">
        <v>229</v>
      </c>
      <c r="C266" s="44" t="s">
        <v>222</v>
      </c>
      <c r="D266" s="45">
        <v>50000000</v>
      </c>
      <c r="E266" s="43">
        <v>169.64099999999999</v>
      </c>
      <c r="F266" s="101">
        <v>44998</v>
      </c>
      <c r="G266" s="46">
        <v>45104.340567129628</v>
      </c>
      <c r="H266" s="43" t="s">
        <v>230</v>
      </c>
      <c r="I266" s="148">
        <f t="shared" si="48"/>
        <v>1.7501676923174394</v>
      </c>
      <c r="J266" s="149">
        <f t="shared" si="56"/>
        <v>28568691</v>
      </c>
      <c r="K266" s="150">
        <f t="shared" si="56"/>
        <v>29474022.700594656</v>
      </c>
      <c r="L266" s="139">
        <f t="shared" si="50"/>
        <v>0.7</v>
      </c>
      <c r="M266" s="151">
        <f t="shared" si="51"/>
        <v>326.56363561789914</v>
      </c>
      <c r="N266" s="61">
        <f t="shared" si="52"/>
        <v>2</v>
      </c>
      <c r="O266" s="151">
        <f t="shared" si="53"/>
        <v>2</v>
      </c>
      <c r="P266" s="154">
        <v>96.4</v>
      </c>
      <c r="Q266" s="16">
        <f t="shared" si="54"/>
        <v>28.920000000000005</v>
      </c>
      <c r="R266" s="152">
        <v>0</v>
      </c>
      <c r="S266" s="153">
        <f t="shared" si="55"/>
        <v>30.920000000000005</v>
      </c>
    </row>
    <row r="267" spans="1:19" ht="17.25" thickBot="1">
      <c r="A267" s="43">
        <v>30</v>
      </c>
      <c r="B267" s="43" t="s">
        <v>79</v>
      </c>
      <c r="C267" s="44" t="s">
        <v>62</v>
      </c>
      <c r="D267" s="45">
        <v>59000000</v>
      </c>
      <c r="E267" s="43">
        <v>200.1764</v>
      </c>
      <c r="F267" s="101">
        <v>44996</v>
      </c>
      <c r="G267" s="46">
        <v>45107.43178240741</v>
      </c>
      <c r="H267" s="43" t="s">
        <v>230</v>
      </c>
      <c r="I267" s="148">
        <f t="shared" si="48"/>
        <v>2.0651978769345787</v>
      </c>
      <c r="J267" s="149">
        <f t="shared" si="56"/>
        <v>28568691</v>
      </c>
      <c r="K267" s="150">
        <f t="shared" si="56"/>
        <v>29474022.700594656</v>
      </c>
      <c r="L267" s="139">
        <f t="shared" si="50"/>
        <v>0.7</v>
      </c>
      <c r="M267" s="151">
        <f t="shared" si="51"/>
        <v>448.70509002912104</v>
      </c>
      <c r="N267" s="61">
        <f t="shared" si="52"/>
        <v>2</v>
      </c>
      <c r="O267" s="151">
        <f t="shared" si="53"/>
        <v>2</v>
      </c>
      <c r="P267" s="154">
        <v>96.4</v>
      </c>
      <c r="Q267" s="16">
        <f t="shared" si="54"/>
        <v>28.920000000000005</v>
      </c>
      <c r="R267" s="152">
        <v>0</v>
      </c>
      <c r="S267" s="153">
        <f t="shared" si="55"/>
        <v>30.920000000000005</v>
      </c>
    </row>
    <row r="268" spans="1:19" ht="17.25" thickBot="1">
      <c r="A268" s="43">
        <v>31</v>
      </c>
      <c r="B268" s="43" t="s">
        <v>228</v>
      </c>
      <c r="C268" s="44" t="s">
        <v>150</v>
      </c>
      <c r="D268" s="45">
        <v>60000000</v>
      </c>
      <c r="E268" s="43">
        <v>203.5692</v>
      </c>
      <c r="F268" s="101">
        <v>45139</v>
      </c>
      <c r="G268" s="46">
        <v>45103.536412037036</v>
      </c>
      <c r="H268" s="43" t="s">
        <v>230</v>
      </c>
      <c r="I268" s="148">
        <f t="shared" si="48"/>
        <v>2.1002012307809275</v>
      </c>
      <c r="J268" s="149">
        <f t="shared" si="56"/>
        <v>28568691</v>
      </c>
      <c r="K268" s="150">
        <f t="shared" si="56"/>
        <v>29474022.700594656</v>
      </c>
      <c r="L268" s="139">
        <f t="shared" si="50"/>
        <v>0.7</v>
      </c>
      <c r="M268" s="151">
        <f t="shared" si="51"/>
        <v>462.27636274147892</v>
      </c>
      <c r="N268" s="61">
        <f t="shared" si="52"/>
        <v>2</v>
      </c>
      <c r="O268" s="151">
        <f t="shared" si="53"/>
        <v>2</v>
      </c>
      <c r="P268" s="154">
        <v>96.4</v>
      </c>
      <c r="Q268" s="16">
        <f t="shared" si="54"/>
        <v>28.920000000000005</v>
      </c>
      <c r="R268" s="152">
        <v>0</v>
      </c>
      <c r="S268" s="153">
        <f t="shared" si="55"/>
        <v>30.920000000000005</v>
      </c>
    </row>
    <row r="273" spans="1:19" ht="17.25" thickBot="1">
      <c r="A273" s="278" t="s">
        <v>568</v>
      </c>
      <c r="B273" s="279" t="s">
        <v>569</v>
      </c>
    </row>
    <row r="274" spans="1:19" ht="57" thickBot="1">
      <c r="A274" s="99" t="s">
        <v>270</v>
      </c>
      <c r="B274" s="102" t="s">
        <v>570</v>
      </c>
      <c r="C274" s="280" t="s">
        <v>272</v>
      </c>
      <c r="D274" s="281" t="s">
        <v>571</v>
      </c>
      <c r="E274" s="281"/>
    </row>
    <row r="275" spans="1:19" ht="17.25" thickBot="1">
      <c r="A275" s="99" t="s">
        <v>274</v>
      </c>
      <c r="B275" s="282">
        <v>0.808307</v>
      </c>
      <c r="C275" s="280" t="s">
        <v>275</v>
      </c>
      <c r="D275" s="281" t="s">
        <v>572</v>
      </c>
      <c r="I275" s="136" t="s">
        <v>296</v>
      </c>
      <c r="J275" s="55" t="s">
        <v>301</v>
      </c>
      <c r="K275" s="136" t="s">
        <v>297</v>
      </c>
      <c r="L275" s="136" t="s">
        <v>298</v>
      </c>
    </row>
    <row r="276" spans="1:19" ht="17.25" thickBot="1">
      <c r="A276" s="283"/>
      <c r="B276" s="276"/>
      <c r="C276" s="276"/>
      <c r="I276" s="140">
        <v>178002343</v>
      </c>
      <c r="J276" s="138" t="str">
        <f>IF(I276&gt;=1000000000,"유형1",IF(I276&gt;=100000000,"유형2",IF(I276&gt;=20000000,"유형3","유형4")))</f>
        <v>유형2</v>
      </c>
      <c r="K276" s="231">
        <f>D279/E279*100+0</f>
        <v>177190102.27549681</v>
      </c>
      <c r="L276" s="137">
        <f>K276/I276</f>
        <v>0.99543690992593736</v>
      </c>
    </row>
    <row r="277" spans="1:19" ht="17.25" thickBot="1">
      <c r="B277" s="276"/>
      <c r="C277" s="276"/>
      <c r="I277" s="146" t="s">
        <v>295</v>
      </c>
      <c r="J277" s="141" t="s">
        <v>296</v>
      </c>
      <c r="K277" s="55" t="s">
        <v>297</v>
      </c>
      <c r="L277" s="142" t="s">
        <v>299</v>
      </c>
      <c r="M277" s="142" t="s">
        <v>89</v>
      </c>
      <c r="N277" s="143" t="s">
        <v>302</v>
      </c>
      <c r="O277" s="143" t="s">
        <v>88</v>
      </c>
      <c r="P277" s="136" t="s">
        <v>90</v>
      </c>
      <c r="Q277" s="143" t="s">
        <v>300</v>
      </c>
      <c r="R277" s="141" t="s">
        <v>51</v>
      </c>
      <c r="S277" s="56" t="s">
        <v>91</v>
      </c>
    </row>
    <row r="278" spans="1:19" ht="17.25" thickBot="1">
      <c r="A278" s="284">
        <v>1</v>
      </c>
      <c r="B278" s="284" t="s">
        <v>228</v>
      </c>
      <c r="C278" s="285" t="s">
        <v>150</v>
      </c>
      <c r="D278" s="286">
        <v>143112000</v>
      </c>
      <c r="E278" s="284">
        <v>80.767499999999998</v>
      </c>
      <c r="F278" s="287">
        <v>45213</v>
      </c>
      <c r="G278" s="288">
        <v>45229.368460648147</v>
      </c>
      <c r="H278" s="284" t="s">
        <v>230</v>
      </c>
      <c r="I278" s="289">
        <f>D278/J278</f>
        <v>0.80398941715053718</v>
      </c>
      <c r="J278" s="149">
        <f>I276</f>
        <v>178002343</v>
      </c>
      <c r="K278" s="150">
        <f>K276</f>
        <v>177190102.27549681</v>
      </c>
      <c r="L278" s="139">
        <f>IF(J278&gt;=1000000000,0.3,IF(J278&gt;=100000000,0.5,IF(J278&gt;=20000000,0.7,0.8)))</f>
        <v>0.5</v>
      </c>
      <c r="M278" s="290">
        <f>ABS(88/100-D278/K278)*100*IF(L278=0.3,1,IF(L278=0.5,2,IF(L278=0.7,4,20)))</f>
        <v>14.465017896441946</v>
      </c>
      <c r="N278" s="291">
        <f>MAX(2,IF(AND(L278=0.5,D278&lt;K278,D278/K278&gt;0.955),35,IF(AND(L278=0.7,D278&lt;K278,D278/K278&gt;0.9175),55,IF(AND(L278=0.8,D278&lt;K278,D278/K278&gt;0.8875),65,0))))</f>
        <v>2</v>
      </c>
      <c r="O278" s="290">
        <f>MAX(IF(L278=0.3,30,IF(L278=0.5,50,IF(L278=0.7,70,80)))-M278,N278)</f>
        <v>35.53498210355805</v>
      </c>
      <c r="P278" s="154">
        <v>96.4</v>
      </c>
      <c r="Q278" s="292">
        <f>P278*(1-L278)</f>
        <v>48.2</v>
      </c>
      <c r="R278" s="152">
        <v>0</v>
      </c>
      <c r="S278" s="293">
        <f>O278+Q278-R278</f>
        <v>83.734982103558053</v>
      </c>
    </row>
    <row r="279" spans="1:19" ht="17.25" thickBot="1">
      <c r="A279" s="294">
        <v>2</v>
      </c>
      <c r="B279" s="294" t="s">
        <v>240</v>
      </c>
      <c r="C279" s="295" t="s">
        <v>573</v>
      </c>
      <c r="D279" s="296">
        <v>143224000</v>
      </c>
      <c r="E279" s="294">
        <v>80.830699999999993</v>
      </c>
      <c r="F279" s="297">
        <v>45113</v>
      </c>
      <c r="G279" s="298">
        <v>45226.683923611112</v>
      </c>
      <c r="H279" s="284"/>
      <c r="I279" s="148">
        <f>D279/J279</f>
        <v>0.80461862235150472</v>
      </c>
      <c r="J279" s="149">
        <f>J278</f>
        <v>178002343</v>
      </c>
      <c r="K279" s="150">
        <f>K278</f>
        <v>177190102.27549681</v>
      </c>
      <c r="L279" s="139">
        <f>IF(J279&gt;=1000000000,0.3,IF(J279&gt;=100000000,0.5,IF(J279&gt;=20000000,0.7,0.8)))</f>
        <v>0.5</v>
      </c>
      <c r="M279" s="151">
        <f>ABS(88/100-D279/K279)*100*IF(L279=0.3,1,IF(L279=0.5,2,IF(L279=0.7,4,20)))</f>
        <v>14.338600000000001</v>
      </c>
      <c r="N279" s="61">
        <f>MAX(2,IF(AND(L279=0.5,D279&lt;K279,D279/K279&gt;0.955),35,IF(AND(L279=0.7,D279&lt;K279,D279/K279&gt;0.9175),55,IF(AND(L279=0.8,D279&lt;K279,D279/K279&gt;0.8875),65,0))))</f>
        <v>2</v>
      </c>
      <c r="O279" s="151">
        <f>MAX(IF(L279=0.3,30,IF(L279=0.5,50,IF(L279=0.7,70,80)))-M279,N279)</f>
        <v>35.6614</v>
      </c>
      <c r="P279" s="154">
        <v>99</v>
      </c>
      <c r="Q279" s="16">
        <f>P279*(1-L279)</f>
        <v>49.5</v>
      </c>
      <c r="R279" s="152">
        <v>0</v>
      </c>
      <c r="S279" s="153">
        <f>O279+Q279-R279</f>
        <v>85.1614</v>
      </c>
    </row>
    <row r="280" spans="1:19" ht="17.25" thickBot="1">
      <c r="A280" s="284">
        <v>3</v>
      </c>
      <c r="B280" s="284" t="s">
        <v>225</v>
      </c>
      <c r="C280" s="285" t="s">
        <v>226</v>
      </c>
      <c r="D280" s="286">
        <v>143431000</v>
      </c>
      <c r="E280" s="284">
        <v>80.947500000000005</v>
      </c>
      <c r="F280" s="287">
        <v>44992</v>
      </c>
      <c r="G280" s="288">
        <v>45224.368171296293</v>
      </c>
      <c r="H280" s="284"/>
      <c r="I280" s="148">
        <f t="shared" ref="I280:I315" si="57">D280/J280</f>
        <v>0.80578152839257855</v>
      </c>
      <c r="J280" s="149">
        <f t="shared" ref="J280:K295" si="58">J279</f>
        <v>178002343</v>
      </c>
      <c r="K280" s="150">
        <f t="shared" si="58"/>
        <v>177190102.27549681</v>
      </c>
      <c r="L280" s="139">
        <f t="shared" ref="L280:L315" si="59">IF(J280&gt;=1000000000,0.3,IF(J280&gt;=100000000,0.5,IF(J280&gt;=20000000,0.7,0.8)))</f>
        <v>0.5</v>
      </c>
      <c r="M280" s="151">
        <f t="shared" ref="M280:M315" si="60">ABS(88/100-D280/K280)*100*IF(L280=0.3,1,IF(L280=0.5,2,IF(L280=0.7,4,20)))</f>
        <v>14.104952637826074</v>
      </c>
      <c r="N280" s="61">
        <f t="shared" ref="N280:N315" si="61">MAX(2,IF(AND(L280=0.5,D280&lt;K280,D280/K280&gt;0.955),35,IF(AND(L280=0.7,D280&lt;K280,D280/K280&gt;0.9175),55,IF(AND(L280=0.8,D280&lt;K280,D280/K280&gt;0.8875),65,0))))</f>
        <v>2</v>
      </c>
      <c r="O280" s="151">
        <f t="shared" ref="O280:O315" si="62">MAX(IF(L280=0.3,30,IF(L280=0.5,50,IF(L280=0.7,70,80)))-M280,N280)</f>
        <v>35.895047362173926</v>
      </c>
      <c r="P280" s="154">
        <v>96.4</v>
      </c>
      <c r="Q280" s="16">
        <f t="shared" ref="Q280:Q315" si="63">P280*(1-L280)</f>
        <v>48.2</v>
      </c>
      <c r="R280" s="152">
        <v>0</v>
      </c>
      <c r="S280" s="153">
        <f t="shared" ref="S280:S315" si="64">O280+Q280-R280</f>
        <v>84.095047362173929</v>
      </c>
    </row>
    <row r="281" spans="1:19" ht="17.25" thickBot="1">
      <c r="A281" s="284">
        <v>4</v>
      </c>
      <c r="B281" s="284" t="s">
        <v>241</v>
      </c>
      <c r="C281" s="285" t="s">
        <v>233</v>
      </c>
      <c r="D281" s="286">
        <v>143894000</v>
      </c>
      <c r="E281" s="284">
        <v>81.208799999999997</v>
      </c>
      <c r="F281" s="287">
        <v>45174</v>
      </c>
      <c r="G281" s="288">
        <v>45229.397974537038</v>
      </c>
      <c r="H281" s="284"/>
      <c r="I281" s="148">
        <f t="shared" si="57"/>
        <v>0.80838261775014952</v>
      </c>
      <c r="J281" s="149">
        <f t="shared" si="58"/>
        <v>178002343</v>
      </c>
      <c r="K281" s="150">
        <f t="shared" si="58"/>
        <v>177190102.27549681</v>
      </c>
      <c r="L281" s="139">
        <f t="shared" si="59"/>
        <v>0.5</v>
      </c>
      <c r="M281" s="151">
        <f t="shared" si="60"/>
        <v>13.582350083784833</v>
      </c>
      <c r="N281" s="61">
        <f t="shared" si="61"/>
        <v>2</v>
      </c>
      <c r="O281" s="151">
        <f t="shared" si="62"/>
        <v>36.417649916215169</v>
      </c>
      <c r="P281" s="154">
        <v>96.4</v>
      </c>
      <c r="Q281" s="16">
        <f t="shared" si="63"/>
        <v>48.2</v>
      </c>
      <c r="R281" s="152">
        <v>0</v>
      </c>
      <c r="S281" s="153">
        <f t="shared" si="64"/>
        <v>84.617649916215171</v>
      </c>
    </row>
    <row r="282" spans="1:19" ht="17.25" thickBot="1">
      <c r="A282" s="284">
        <v>5</v>
      </c>
      <c r="B282" s="284" t="s">
        <v>227</v>
      </c>
      <c r="C282" s="299" t="s">
        <v>149</v>
      </c>
      <c r="D282" s="300">
        <v>144165000</v>
      </c>
      <c r="E282" s="301">
        <v>81.361800000000002</v>
      </c>
      <c r="F282" s="302">
        <v>45205</v>
      </c>
      <c r="G282" s="303">
        <v>45229.373136574075</v>
      </c>
      <c r="H282" s="301"/>
      <c r="I282" s="304">
        <f t="shared" si="57"/>
        <v>0.80990506962034758</v>
      </c>
      <c r="J282" s="149">
        <f t="shared" si="58"/>
        <v>178002343</v>
      </c>
      <c r="K282" s="150">
        <f t="shared" si="58"/>
        <v>177190102.27549681</v>
      </c>
      <c r="L282" s="139">
        <f t="shared" si="59"/>
        <v>0.5</v>
      </c>
      <c r="M282" s="151">
        <f t="shared" si="60"/>
        <v>13.276463923644076</v>
      </c>
      <c r="N282" s="61">
        <f t="shared" si="61"/>
        <v>2</v>
      </c>
      <c r="O282" s="151">
        <f t="shared" si="62"/>
        <v>36.723536076355927</v>
      </c>
      <c r="P282" s="154">
        <v>96.4</v>
      </c>
      <c r="Q282" s="16">
        <f t="shared" si="63"/>
        <v>48.2</v>
      </c>
      <c r="R282" s="152">
        <v>0</v>
      </c>
      <c r="S282" s="153">
        <f t="shared" si="64"/>
        <v>84.92353607635593</v>
      </c>
    </row>
    <row r="283" spans="1:19" ht="17.25" thickBot="1">
      <c r="A283" s="284">
        <v>6</v>
      </c>
      <c r="B283" s="284" t="s">
        <v>258</v>
      </c>
      <c r="C283" s="299" t="s">
        <v>259</v>
      </c>
      <c r="D283" s="300">
        <v>144715905</v>
      </c>
      <c r="E283" s="301">
        <v>81.672700000000006</v>
      </c>
      <c r="F283" s="302">
        <v>45274</v>
      </c>
      <c r="G283" s="303">
        <v>45222.473425925928</v>
      </c>
      <c r="H283" s="301"/>
      <c r="I283" s="304">
        <f t="shared" si="57"/>
        <v>0.81300000079212442</v>
      </c>
      <c r="J283" s="149">
        <f t="shared" si="58"/>
        <v>178002343</v>
      </c>
      <c r="K283" s="150">
        <f t="shared" si="58"/>
        <v>177190102.27549681</v>
      </c>
      <c r="L283" s="139">
        <f t="shared" si="59"/>
        <v>0.5</v>
      </c>
      <c r="M283" s="151">
        <f t="shared" si="60"/>
        <v>12.654640251864224</v>
      </c>
      <c r="N283" s="61">
        <f t="shared" si="61"/>
        <v>2</v>
      </c>
      <c r="O283" s="151">
        <f t="shared" si="62"/>
        <v>37.345359748135778</v>
      </c>
      <c r="P283" s="154">
        <v>96.4</v>
      </c>
      <c r="Q283" s="16">
        <f t="shared" si="63"/>
        <v>48.2</v>
      </c>
      <c r="R283" s="152">
        <v>0</v>
      </c>
      <c r="S283" s="153">
        <f t="shared" si="64"/>
        <v>85.54535974813578</v>
      </c>
    </row>
    <row r="284" spans="1:19" ht="17.25" thickBot="1">
      <c r="A284" s="305">
        <v>7</v>
      </c>
      <c r="B284" s="305" t="s">
        <v>79</v>
      </c>
      <c r="C284" s="306" t="s">
        <v>62</v>
      </c>
      <c r="D284" s="307">
        <v>145000000</v>
      </c>
      <c r="E284" s="305">
        <v>81.832999999999998</v>
      </c>
      <c r="F284" s="308">
        <v>44999</v>
      </c>
      <c r="G284" s="309">
        <v>45226.688009259262</v>
      </c>
      <c r="H284" s="284"/>
      <c r="I284" s="148">
        <f t="shared" si="57"/>
        <v>0.81459601910970347</v>
      </c>
      <c r="J284" s="149">
        <f t="shared" si="58"/>
        <v>178002343</v>
      </c>
      <c r="K284" s="150">
        <f t="shared" si="58"/>
        <v>177190102.27549681</v>
      </c>
      <c r="L284" s="139">
        <f t="shared" si="59"/>
        <v>0.5</v>
      </c>
      <c r="M284" s="151">
        <f t="shared" si="60"/>
        <v>12.333973356420703</v>
      </c>
      <c r="N284" s="61">
        <f t="shared" si="61"/>
        <v>2</v>
      </c>
      <c r="O284" s="151">
        <f t="shared" si="62"/>
        <v>37.666026643579301</v>
      </c>
      <c r="P284" s="154">
        <v>96.4</v>
      </c>
      <c r="Q284" s="16">
        <f t="shared" si="63"/>
        <v>48.2</v>
      </c>
      <c r="R284" s="152">
        <v>0</v>
      </c>
      <c r="S284" s="153">
        <f t="shared" si="64"/>
        <v>85.866026643579303</v>
      </c>
    </row>
    <row r="285" spans="1:19" ht="17.25" thickBot="1">
      <c r="A285" s="284">
        <v>8</v>
      </c>
      <c r="B285" s="284" t="s">
        <v>223</v>
      </c>
      <c r="C285" s="285" t="s">
        <v>224</v>
      </c>
      <c r="D285" s="286">
        <v>145019600</v>
      </c>
      <c r="E285" s="284">
        <v>81.844099999999997</v>
      </c>
      <c r="F285" s="287">
        <v>44937</v>
      </c>
      <c r="G285" s="288">
        <v>45224.728715277779</v>
      </c>
      <c r="H285" s="284"/>
      <c r="I285" s="148">
        <f t="shared" si="57"/>
        <v>0.8147061300198728</v>
      </c>
      <c r="J285" s="149">
        <f t="shared" si="58"/>
        <v>178002343</v>
      </c>
      <c r="K285" s="150">
        <f t="shared" si="58"/>
        <v>177190102.27549681</v>
      </c>
      <c r="L285" s="139">
        <f t="shared" si="59"/>
        <v>0.5</v>
      </c>
      <c r="M285" s="151">
        <f t="shared" si="60"/>
        <v>12.311850224543374</v>
      </c>
      <c r="N285" s="61">
        <f t="shared" si="61"/>
        <v>2</v>
      </c>
      <c r="O285" s="151">
        <f t="shared" si="62"/>
        <v>37.688149775456623</v>
      </c>
      <c r="P285" s="154">
        <v>96.4</v>
      </c>
      <c r="Q285" s="16">
        <f t="shared" si="63"/>
        <v>48.2</v>
      </c>
      <c r="R285" s="152">
        <v>0</v>
      </c>
      <c r="S285" s="153">
        <f t="shared" si="64"/>
        <v>85.888149775456625</v>
      </c>
    </row>
    <row r="286" spans="1:19" ht="17.25" thickBot="1">
      <c r="A286" s="284">
        <v>9</v>
      </c>
      <c r="B286" s="284" t="s">
        <v>262</v>
      </c>
      <c r="C286" s="285" t="s">
        <v>153</v>
      </c>
      <c r="D286" s="286">
        <v>145100000</v>
      </c>
      <c r="E286" s="284">
        <v>81.889399999999995</v>
      </c>
      <c r="F286" s="287">
        <v>45031</v>
      </c>
      <c r="G286" s="288">
        <v>45226.705775462964</v>
      </c>
      <c r="H286" s="284"/>
      <c r="I286" s="148">
        <f t="shared" si="57"/>
        <v>0.81515780946771021</v>
      </c>
      <c r="J286" s="149">
        <f t="shared" si="58"/>
        <v>178002343</v>
      </c>
      <c r="K286" s="150">
        <f t="shared" si="58"/>
        <v>177190102.27549681</v>
      </c>
      <c r="L286" s="139">
        <f t="shared" si="59"/>
        <v>0.5</v>
      </c>
      <c r="M286" s="151">
        <f t="shared" si="60"/>
        <v>12.221100234597548</v>
      </c>
      <c r="N286" s="61">
        <f t="shared" si="61"/>
        <v>2</v>
      </c>
      <c r="O286" s="151">
        <f t="shared" si="62"/>
        <v>37.77889976540245</v>
      </c>
      <c r="P286" s="154">
        <v>96.4</v>
      </c>
      <c r="Q286" s="16">
        <f t="shared" si="63"/>
        <v>48.2</v>
      </c>
      <c r="R286" s="152">
        <v>0</v>
      </c>
      <c r="S286" s="153">
        <f t="shared" si="64"/>
        <v>85.978899765402446</v>
      </c>
    </row>
    <row r="287" spans="1:19" ht="17.25" thickBot="1">
      <c r="A287" s="284">
        <v>10</v>
      </c>
      <c r="B287" s="284" t="s">
        <v>268</v>
      </c>
      <c r="C287" s="285" t="s">
        <v>148</v>
      </c>
      <c r="D287" s="286">
        <v>145500000</v>
      </c>
      <c r="E287" s="284">
        <v>82.115200000000002</v>
      </c>
      <c r="F287" s="287">
        <v>45052</v>
      </c>
      <c r="G287" s="288">
        <v>45223.419861111113</v>
      </c>
      <c r="H287" s="284"/>
      <c r="I287" s="148">
        <f t="shared" si="57"/>
        <v>0.81740497089973696</v>
      </c>
      <c r="J287" s="149">
        <f t="shared" si="58"/>
        <v>178002343</v>
      </c>
      <c r="K287" s="150">
        <f t="shared" si="58"/>
        <v>177190102.27549681</v>
      </c>
      <c r="L287" s="139">
        <f t="shared" si="59"/>
        <v>0.5</v>
      </c>
      <c r="M287" s="151">
        <f t="shared" si="60"/>
        <v>11.769607747304933</v>
      </c>
      <c r="N287" s="61">
        <f t="shared" si="61"/>
        <v>2</v>
      </c>
      <c r="O287" s="151">
        <f t="shared" si="62"/>
        <v>38.230392252695069</v>
      </c>
      <c r="P287" s="154">
        <v>96.4</v>
      </c>
      <c r="Q287" s="16">
        <f t="shared" si="63"/>
        <v>48.2</v>
      </c>
      <c r="R287" s="152">
        <v>0</v>
      </c>
      <c r="S287" s="153">
        <f t="shared" si="64"/>
        <v>86.430392252695071</v>
      </c>
    </row>
    <row r="288" spans="1:19" ht="17.25" thickBot="1">
      <c r="A288" s="284">
        <v>11</v>
      </c>
      <c r="B288" s="284" t="s">
        <v>257</v>
      </c>
      <c r="C288" s="299" t="s">
        <v>220</v>
      </c>
      <c r="D288" s="300">
        <v>145550000</v>
      </c>
      <c r="E288" s="301">
        <v>82.1434</v>
      </c>
      <c r="F288" s="302">
        <v>45151</v>
      </c>
      <c r="G288" s="303">
        <v>45224.73159722222</v>
      </c>
      <c r="H288" s="301"/>
      <c r="I288" s="304">
        <f t="shared" si="57"/>
        <v>0.81768586607874028</v>
      </c>
      <c r="J288" s="149">
        <f t="shared" si="58"/>
        <v>178002343</v>
      </c>
      <c r="K288" s="150">
        <f t="shared" si="58"/>
        <v>177190102.27549681</v>
      </c>
      <c r="L288" s="139">
        <f t="shared" si="59"/>
        <v>0.5</v>
      </c>
      <c r="M288" s="151">
        <f t="shared" si="60"/>
        <v>11.713171186393346</v>
      </c>
      <c r="N288" s="61">
        <f t="shared" si="61"/>
        <v>2</v>
      </c>
      <c r="O288" s="151">
        <f t="shared" si="62"/>
        <v>38.286828813606654</v>
      </c>
      <c r="P288" s="154">
        <v>96.4</v>
      </c>
      <c r="Q288" s="16">
        <f t="shared" si="63"/>
        <v>48.2</v>
      </c>
      <c r="R288" s="152">
        <v>0</v>
      </c>
      <c r="S288" s="153">
        <f t="shared" si="64"/>
        <v>86.48682881360665</v>
      </c>
    </row>
    <row r="289" spans="1:19" ht="17.25" thickBot="1">
      <c r="A289" s="284">
        <v>12</v>
      </c>
      <c r="B289" s="284" t="s">
        <v>242</v>
      </c>
      <c r="C289" s="285" t="s">
        <v>152</v>
      </c>
      <c r="D289" s="286">
        <v>145576000</v>
      </c>
      <c r="E289" s="284">
        <v>82.158100000000005</v>
      </c>
      <c r="F289" s="287">
        <v>44986</v>
      </c>
      <c r="G289" s="288">
        <v>45224.392928240741</v>
      </c>
      <c r="H289" s="284"/>
      <c r="I289" s="148">
        <f t="shared" si="57"/>
        <v>0.8178319315718221</v>
      </c>
      <c r="J289" s="149">
        <f t="shared" si="58"/>
        <v>178002343</v>
      </c>
      <c r="K289" s="150">
        <f t="shared" si="58"/>
        <v>177190102.27549681</v>
      </c>
      <c r="L289" s="139">
        <f t="shared" si="59"/>
        <v>0.5</v>
      </c>
      <c r="M289" s="151">
        <f t="shared" si="60"/>
        <v>11.683824174719316</v>
      </c>
      <c r="N289" s="61">
        <f t="shared" si="61"/>
        <v>2</v>
      </c>
      <c r="O289" s="151">
        <f t="shared" si="62"/>
        <v>38.316175825280681</v>
      </c>
      <c r="P289" s="154">
        <v>96.4</v>
      </c>
      <c r="Q289" s="16">
        <f t="shared" si="63"/>
        <v>48.2</v>
      </c>
      <c r="R289" s="152">
        <v>0</v>
      </c>
      <c r="S289" s="153">
        <f t="shared" si="64"/>
        <v>86.516175825280683</v>
      </c>
    </row>
    <row r="290" spans="1:19" ht="17.25" thickBot="1">
      <c r="A290" s="284">
        <v>13</v>
      </c>
      <c r="B290" s="284" t="s">
        <v>280</v>
      </c>
      <c r="C290" s="285" t="s">
        <v>231</v>
      </c>
      <c r="D290" s="286">
        <v>146080000</v>
      </c>
      <c r="E290" s="284">
        <v>82.442499999999995</v>
      </c>
      <c r="F290" s="287">
        <v>45239</v>
      </c>
      <c r="G290" s="288">
        <v>45226.557743055557</v>
      </c>
      <c r="H290" s="284"/>
      <c r="I290" s="148">
        <f t="shared" si="57"/>
        <v>0.82066335497617582</v>
      </c>
      <c r="J290" s="149">
        <f t="shared" si="58"/>
        <v>178002343</v>
      </c>
      <c r="K290" s="150">
        <f t="shared" si="58"/>
        <v>177190102.27549681</v>
      </c>
      <c r="L290" s="139">
        <f t="shared" si="59"/>
        <v>0.5</v>
      </c>
      <c r="M290" s="151">
        <f t="shared" si="60"/>
        <v>11.114943640730601</v>
      </c>
      <c r="N290" s="61">
        <f t="shared" si="61"/>
        <v>2</v>
      </c>
      <c r="O290" s="151">
        <f t="shared" si="62"/>
        <v>38.885056359269399</v>
      </c>
      <c r="P290" s="154">
        <v>96.4</v>
      </c>
      <c r="Q290" s="16">
        <f t="shared" si="63"/>
        <v>48.2</v>
      </c>
      <c r="R290" s="152">
        <v>0</v>
      </c>
      <c r="S290" s="153">
        <f t="shared" si="64"/>
        <v>87.085056359269402</v>
      </c>
    </row>
    <row r="291" spans="1:19" ht="17.25" thickBot="1">
      <c r="A291" s="305">
        <v>14</v>
      </c>
      <c r="B291" s="305" t="s">
        <v>267</v>
      </c>
      <c r="C291" s="306" t="s">
        <v>66</v>
      </c>
      <c r="D291" s="307">
        <v>146300000</v>
      </c>
      <c r="E291" s="305">
        <v>82.566699999999997</v>
      </c>
      <c r="F291" s="308">
        <v>44964</v>
      </c>
      <c r="G291" s="309">
        <v>45228.965057870373</v>
      </c>
      <c r="H291" s="284"/>
      <c r="I291" s="148">
        <f t="shared" si="57"/>
        <v>0.82189929376379056</v>
      </c>
      <c r="J291" s="149">
        <f t="shared" si="58"/>
        <v>178002343</v>
      </c>
      <c r="K291" s="150">
        <f t="shared" si="58"/>
        <v>177190102.27549681</v>
      </c>
      <c r="L291" s="139">
        <f t="shared" si="59"/>
        <v>0.5</v>
      </c>
      <c r="M291" s="151">
        <f t="shared" si="60"/>
        <v>10.866622772719658</v>
      </c>
      <c r="N291" s="61">
        <f t="shared" si="61"/>
        <v>2</v>
      </c>
      <c r="O291" s="151">
        <f t="shared" si="62"/>
        <v>39.133377227280342</v>
      </c>
      <c r="P291" s="154">
        <v>93.5</v>
      </c>
      <c r="Q291" s="16">
        <f t="shared" si="63"/>
        <v>46.75</v>
      </c>
      <c r="R291" s="152">
        <v>0</v>
      </c>
      <c r="S291" s="153">
        <f t="shared" si="64"/>
        <v>85.883377227280334</v>
      </c>
    </row>
    <row r="292" spans="1:19" ht="17.25" thickBot="1">
      <c r="A292" s="284">
        <v>15</v>
      </c>
      <c r="B292" s="284" t="s">
        <v>281</v>
      </c>
      <c r="C292" s="285" t="s">
        <v>282</v>
      </c>
      <c r="D292" s="286">
        <v>146360000</v>
      </c>
      <c r="E292" s="284">
        <v>82.600499999999997</v>
      </c>
      <c r="F292" s="287">
        <v>45145</v>
      </c>
      <c r="G292" s="288">
        <v>45224.379583333335</v>
      </c>
      <c r="H292" s="284"/>
      <c r="I292" s="148">
        <f t="shared" si="57"/>
        <v>0.82223636797859456</v>
      </c>
      <c r="J292" s="149">
        <f t="shared" si="58"/>
        <v>178002343</v>
      </c>
      <c r="K292" s="150">
        <f t="shared" si="58"/>
        <v>177190102.27549681</v>
      </c>
      <c r="L292" s="139">
        <f t="shared" si="59"/>
        <v>0.5</v>
      </c>
      <c r="M292" s="151">
        <f t="shared" si="60"/>
        <v>10.798898899625753</v>
      </c>
      <c r="N292" s="61">
        <f t="shared" si="61"/>
        <v>2</v>
      </c>
      <c r="O292" s="151">
        <f t="shared" si="62"/>
        <v>39.201101100374245</v>
      </c>
      <c r="P292" s="154">
        <v>96.4</v>
      </c>
      <c r="Q292" s="16">
        <f t="shared" si="63"/>
        <v>48.2</v>
      </c>
      <c r="R292" s="152">
        <v>0</v>
      </c>
      <c r="S292" s="153">
        <f t="shared" si="64"/>
        <v>87.401101100374248</v>
      </c>
    </row>
    <row r="293" spans="1:19" ht="17.25" thickBot="1">
      <c r="A293" s="284">
        <v>16</v>
      </c>
      <c r="B293" s="284" t="s">
        <v>254</v>
      </c>
      <c r="C293" s="285" t="s">
        <v>217</v>
      </c>
      <c r="D293" s="286">
        <v>146513700</v>
      </c>
      <c r="E293" s="284">
        <v>82.687299999999993</v>
      </c>
      <c r="F293" s="287">
        <v>44941</v>
      </c>
      <c r="G293" s="288">
        <v>45229.384548611109</v>
      </c>
      <c r="H293" s="284"/>
      <c r="I293" s="148">
        <f t="shared" si="57"/>
        <v>0.82309983975885082</v>
      </c>
      <c r="J293" s="149">
        <f t="shared" si="58"/>
        <v>178002343</v>
      </c>
      <c r="K293" s="150">
        <f t="shared" si="58"/>
        <v>177190102.27549681</v>
      </c>
      <c r="L293" s="139">
        <f t="shared" si="59"/>
        <v>0.5</v>
      </c>
      <c r="M293" s="151">
        <f t="shared" si="60"/>
        <v>10.62541291138357</v>
      </c>
      <c r="N293" s="61">
        <f t="shared" si="61"/>
        <v>2</v>
      </c>
      <c r="O293" s="151">
        <f t="shared" si="62"/>
        <v>39.37458708861643</v>
      </c>
      <c r="P293" s="154">
        <v>96.4</v>
      </c>
      <c r="Q293" s="16">
        <f t="shared" si="63"/>
        <v>48.2</v>
      </c>
      <c r="R293" s="152">
        <v>0</v>
      </c>
      <c r="S293" s="153">
        <f t="shared" si="64"/>
        <v>87.574587088616425</v>
      </c>
    </row>
    <row r="294" spans="1:19" ht="17.25" thickBot="1">
      <c r="A294" s="284">
        <v>17</v>
      </c>
      <c r="B294" s="284" t="s">
        <v>284</v>
      </c>
      <c r="C294" s="285" t="s">
        <v>285</v>
      </c>
      <c r="D294" s="286">
        <v>147400000</v>
      </c>
      <c r="E294" s="284">
        <v>83.1875</v>
      </c>
      <c r="F294" s="287">
        <v>45205</v>
      </c>
      <c r="G294" s="288">
        <v>45229.385995370372</v>
      </c>
      <c r="H294" s="284"/>
      <c r="I294" s="148">
        <f t="shared" si="57"/>
        <v>0.82807898770186417</v>
      </c>
      <c r="J294" s="149">
        <f t="shared" si="58"/>
        <v>178002343</v>
      </c>
      <c r="K294" s="150">
        <f t="shared" si="58"/>
        <v>177190102.27549681</v>
      </c>
      <c r="L294" s="139">
        <f t="shared" si="59"/>
        <v>0.5</v>
      </c>
      <c r="M294" s="151">
        <f t="shared" si="60"/>
        <v>9.6250184326649233</v>
      </c>
      <c r="N294" s="61">
        <f t="shared" si="61"/>
        <v>2</v>
      </c>
      <c r="O294" s="151">
        <f t="shared" si="62"/>
        <v>40.374981567335077</v>
      </c>
      <c r="P294" s="154">
        <v>96.4</v>
      </c>
      <c r="Q294" s="16">
        <f t="shared" si="63"/>
        <v>48.2</v>
      </c>
      <c r="R294" s="152">
        <v>0</v>
      </c>
      <c r="S294" s="153">
        <f t="shared" si="64"/>
        <v>88.574981567335072</v>
      </c>
    </row>
    <row r="295" spans="1:19" ht="17.25" thickBot="1">
      <c r="A295" s="284">
        <v>18</v>
      </c>
      <c r="B295" s="284" t="s">
        <v>263</v>
      </c>
      <c r="C295" s="285" t="s">
        <v>264</v>
      </c>
      <c r="D295" s="286">
        <v>148097870</v>
      </c>
      <c r="E295" s="284">
        <v>83.581299999999999</v>
      </c>
      <c r="F295" s="287">
        <v>45245</v>
      </c>
      <c r="G295" s="288">
        <v>45223.727025462962</v>
      </c>
      <c r="H295" s="284"/>
      <c r="I295" s="148">
        <f t="shared" si="57"/>
        <v>0.83199955407328541</v>
      </c>
      <c r="J295" s="149">
        <f t="shared" si="58"/>
        <v>178002343</v>
      </c>
      <c r="K295" s="150">
        <f t="shared" si="58"/>
        <v>177190102.27549681</v>
      </c>
      <c r="L295" s="139">
        <f t="shared" si="59"/>
        <v>0.5</v>
      </c>
      <c r="M295" s="151">
        <f t="shared" si="60"/>
        <v>8.8373107773976436</v>
      </c>
      <c r="N295" s="61">
        <f t="shared" si="61"/>
        <v>2</v>
      </c>
      <c r="O295" s="151">
        <f t="shared" si="62"/>
        <v>41.162689222602353</v>
      </c>
      <c r="P295" s="154">
        <v>96.4</v>
      </c>
      <c r="Q295" s="16">
        <f t="shared" si="63"/>
        <v>48.2</v>
      </c>
      <c r="R295" s="152">
        <v>0</v>
      </c>
      <c r="S295" s="153">
        <f t="shared" si="64"/>
        <v>89.362689222602356</v>
      </c>
    </row>
    <row r="296" spans="1:19" ht="17.25" thickBot="1">
      <c r="A296" s="284">
        <v>19</v>
      </c>
      <c r="B296" s="284" t="s">
        <v>574</v>
      </c>
      <c r="C296" s="285" t="s">
        <v>575</v>
      </c>
      <c r="D296" s="286">
        <v>148146300</v>
      </c>
      <c r="E296" s="284">
        <v>83.608699999999999</v>
      </c>
      <c r="F296" s="287">
        <v>45244</v>
      </c>
      <c r="G296" s="288">
        <v>45229.399236111109</v>
      </c>
      <c r="H296" s="284"/>
      <c r="I296" s="148">
        <f t="shared" si="57"/>
        <v>0.83227162914366803</v>
      </c>
      <c r="J296" s="149">
        <f t="shared" ref="J296:K311" si="65">J295</f>
        <v>178002343</v>
      </c>
      <c r="K296" s="150">
        <f t="shared" si="65"/>
        <v>177190102.27549681</v>
      </c>
      <c r="L296" s="139">
        <f t="shared" si="59"/>
        <v>0.5</v>
      </c>
      <c r="M296" s="151">
        <f t="shared" si="60"/>
        <v>8.7826463244986996</v>
      </c>
      <c r="N296" s="61">
        <f t="shared" si="61"/>
        <v>2</v>
      </c>
      <c r="O296" s="151">
        <f t="shared" si="62"/>
        <v>41.2173536755013</v>
      </c>
      <c r="P296" s="154">
        <v>96.4</v>
      </c>
      <c r="Q296" s="16">
        <f t="shared" si="63"/>
        <v>48.2</v>
      </c>
      <c r="R296" s="152">
        <v>0</v>
      </c>
      <c r="S296" s="153">
        <f t="shared" si="64"/>
        <v>89.417353675501303</v>
      </c>
    </row>
    <row r="297" spans="1:19" ht="17.25" thickBot="1">
      <c r="A297" s="284">
        <v>20</v>
      </c>
      <c r="B297" s="284" t="s">
        <v>247</v>
      </c>
      <c r="C297" s="285" t="s">
        <v>232</v>
      </c>
      <c r="D297" s="286">
        <v>148480654</v>
      </c>
      <c r="E297" s="284">
        <v>83.797399999999996</v>
      </c>
      <c r="F297" s="287">
        <v>45205</v>
      </c>
      <c r="G297" s="288">
        <v>45222.611041666663</v>
      </c>
      <c r="H297" s="284"/>
      <c r="I297" s="148">
        <f t="shared" si="57"/>
        <v>0.83414999767727771</v>
      </c>
      <c r="J297" s="149">
        <f t="shared" si="65"/>
        <v>178002343</v>
      </c>
      <c r="K297" s="150">
        <f t="shared" si="65"/>
        <v>177190102.27549681</v>
      </c>
      <c r="L297" s="139">
        <f t="shared" si="59"/>
        <v>0.5</v>
      </c>
      <c r="M297" s="151">
        <f t="shared" si="60"/>
        <v>8.4052505267580901</v>
      </c>
      <c r="N297" s="61">
        <f t="shared" si="61"/>
        <v>2</v>
      </c>
      <c r="O297" s="151">
        <f t="shared" si="62"/>
        <v>41.594749473241912</v>
      </c>
      <c r="P297" s="154">
        <v>96.4</v>
      </c>
      <c r="Q297" s="16">
        <f t="shared" si="63"/>
        <v>48.2</v>
      </c>
      <c r="R297" s="152">
        <v>0</v>
      </c>
      <c r="S297" s="153">
        <f t="shared" si="64"/>
        <v>89.794749473241922</v>
      </c>
    </row>
    <row r="298" spans="1:19" ht="17.25" thickBot="1">
      <c r="A298" s="284">
        <v>21</v>
      </c>
      <c r="B298" s="284" t="s">
        <v>576</v>
      </c>
      <c r="C298" s="285" t="s">
        <v>328</v>
      </c>
      <c r="D298" s="286">
        <v>149042781</v>
      </c>
      <c r="E298" s="284">
        <v>84.114599999999996</v>
      </c>
      <c r="F298" s="287">
        <v>45052</v>
      </c>
      <c r="G298" s="288">
        <v>45225.610798611109</v>
      </c>
      <c r="H298" s="284"/>
      <c r="I298" s="148">
        <f t="shared" si="57"/>
        <v>0.83730797296303006</v>
      </c>
      <c r="J298" s="149">
        <f t="shared" si="65"/>
        <v>178002343</v>
      </c>
      <c r="K298" s="150">
        <f t="shared" si="65"/>
        <v>177190102.27549681</v>
      </c>
      <c r="L298" s="139">
        <f t="shared" si="59"/>
        <v>0.5</v>
      </c>
      <c r="M298" s="151">
        <f t="shared" si="60"/>
        <v>7.7707602332472314</v>
      </c>
      <c r="N298" s="61">
        <f t="shared" si="61"/>
        <v>2</v>
      </c>
      <c r="O298" s="151">
        <f t="shared" si="62"/>
        <v>42.229239766752769</v>
      </c>
      <c r="P298" s="154">
        <v>96.4</v>
      </c>
      <c r="Q298" s="16">
        <f t="shared" si="63"/>
        <v>48.2</v>
      </c>
      <c r="R298" s="152">
        <v>0</v>
      </c>
      <c r="S298" s="153">
        <f t="shared" si="64"/>
        <v>90.429239766752772</v>
      </c>
    </row>
    <row r="299" spans="1:19" ht="17.25" thickBot="1">
      <c r="A299" s="284">
        <v>22</v>
      </c>
      <c r="B299" s="284" t="s">
        <v>239</v>
      </c>
      <c r="C299" s="285" t="s">
        <v>94</v>
      </c>
      <c r="D299" s="286">
        <v>150400000</v>
      </c>
      <c r="E299" s="284">
        <v>84.880600000000001</v>
      </c>
      <c r="F299" s="287">
        <v>45049</v>
      </c>
      <c r="G299" s="288">
        <v>45226.343831018516</v>
      </c>
      <c r="H299" s="284"/>
      <c r="I299" s="148">
        <f t="shared" si="57"/>
        <v>0.84493269844206487</v>
      </c>
      <c r="J299" s="149">
        <f t="shared" si="65"/>
        <v>178002343</v>
      </c>
      <c r="K299" s="150">
        <f t="shared" si="65"/>
        <v>177190102.27549681</v>
      </c>
      <c r="L299" s="139">
        <f t="shared" si="59"/>
        <v>0.5</v>
      </c>
      <c r="M299" s="151">
        <f t="shared" si="60"/>
        <v>6.2388247779701755</v>
      </c>
      <c r="N299" s="61">
        <f t="shared" si="61"/>
        <v>2</v>
      </c>
      <c r="O299" s="151">
        <f t="shared" si="62"/>
        <v>43.761175222029827</v>
      </c>
      <c r="P299" s="154">
        <v>96.4</v>
      </c>
      <c r="Q299" s="16">
        <f t="shared" si="63"/>
        <v>48.2</v>
      </c>
      <c r="R299" s="152">
        <v>0</v>
      </c>
      <c r="S299" s="153">
        <f t="shared" si="64"/>
        <v>91.961175222029823</v>
      </c>
    </row>
    <row r="300" spans="1:19" ht="17.25" thickBot="1">
      <c r="A300" s="284">
        <v>23</v>
      </c>
      <c r="B300" s="284" t="s">
        <v>245</v>
      </c>
      <c r="C300" s="285" t="s">
        <v>246</v>
      </c>
      <c r="D300" s="286">
        <v>151127194</v>
      </c>
      <c r="E300" s="284">
        <v>85.290999999999997</v>
      </c>
      <c r="F300" s="287">
        <v>45053</v>
      </c>
      <c r="G300" s="288">
        <v>45223.619004629632</v>
      </c>
      <c r="H300" s="284"/>
      <c r="I300" s="148">
        <f t="shared" si="57"/>
        <v>0.84901800421806806</v>
      </c>
      <c r="J300" s="149">
        <f t="shared" si="65"/>
        <v>178002343</v>
      </c>
      <c r="K300" s="150">
        <f t="shared" si="65"/>
        <v>177190102.27549681</v>
      </c>
      <c r="L300" s="139">
        <f t="shared" si="59"/>
        <v>0.5</v>
      </c>
      <c r="M300" s="151">
        <f t="shared" si="60"/>
        <v>5.4180182084594852</v>
      </c>
      <c r="N300" s="61">
        <f t="shared" si="61"/>
        <v>2</v>
      </c>
      <c r="O300" s="151">
        <f t="shared" si="62"/>
        <v>44.581981791540514</v>
      </c>
      <c r="P300" s="154">
        <v>96.4</v>
      </c>
      <c r="Q300" s="16">
        <f t="shared" si="63"/>
        <v>48.2</v>
      </c>
      <c r="R300" s="152">
        <v>0</v>
      </c>
      <c r="S300" s="153">
        <f t="shared" si="64"/>
        <v>92.781981791540517</v>
      </c>
    </row>
    <row r="301" spans="1:19" ht="17.25" thickBot="1">
      <c r="A301" s="284">
        <v>24</v>
      </c>
      <c r="B301" s="284" t="s">
        <v>255</v>
      </c>
      <c r="C301" s="285" t="s">
        <v>256</v>
      </c>
      <c r="D301" s="286">
        <v>151283000</v>
      </c>
      <c r="E301" s="284">
        <v>85.378900000000002</v>
      </c>
      <c r="F301" s="287">
        <v>45244</v>
      </c>
      <c r="G301" s="288">
        <v>45222.706782407404</v>
      </c>
      <c r="H301" s="284"/>
      <c r="I301" s="148">
        <f t="shared" si="57"/>
        <v>0.84989330730326396</v>
      </c>
      <c r="J301" s="149">
        <f t="shared" si="65"/>
        <v>178002343</v>
      </c>
      <c r="K301" s="150">
        <f t="shared" si="65"/>
        <v>177190102.27549681</v>
      </c>
      <c r="L301" s="139">
        <f t="shared" si="59"/>
        <v>0.5</v>
      </c>
      <c r="M301" s="151">
        <f t="shared" si="60"/>
        <v>5.2421551122716847</v>
      </c>
      <c r="N301" s="61">
        <f t="shared" si="61"/>
        <v>2</v>
      </c>
      <c r="O301" s="151">
        <f t="shared" si="62"/>
        <v>44.757844887728318</v>
      </c>
      <c r="P301" s="154">
        <v>96.4</v>
      </c>
      <c r="Q301" s="16">
        <f t="shared" si="63"/>
        <v>48.2</v>
      </c>
      <c r="R301" s="152">
        <v>0</v>
      </c>
      <c r="S301" s="153">
        <f t="shared" si="64"/>
        <v>92.957844887728328</v>
      </c>
    </row>
    <row r="302" spans="1:19" ht="17.25" thickBot="1">
      <c r="A302" s="284">
        <v>25</v>
      </c>
      <c r="B302" s="284" t="s">
        <v>289</v>
      </c>
      <c r="C302" s="285" t="s">
        <v>68</v>
      </c>
      <c r="D302" s="286">
        <v>152132750</v>
      </c>
      <c r="E302" s="284">
        <v>85.858500000000006</v>
      </c>
      <c r="F302" s="287">
        <v>45089</v>
      </c>
      <c r="G302" s="288">
        <v>45222.942083333335</v>
      </c>
      <c r="H302" s="284"/>
      <c r="I302" s="148">
        <f t="shared" si="57"/>
        <v>0.85466712087042584</v>
      </c>
      <c r="J302" s="149">
        <f t="shared" si="65"/>
        <v>178002343</v>
      </c>
      <c r="K302" s="150">
        <f t="shared" si="65"/>
        <v>177190102.27549681</v>
      </c>
      <c r="L302" s="139">
        <f t="shared" si="59"/>
        <v>0.5</v>
      </c>
      <c r="M302" s="151">
        <f t="shared" si="60"/>
        <v>4.2830157595794116</v>
      </c>
      <c r="N302" s="61">
        <f t="shared" si="61"/>
        <v>2</v>
      </c>
      <c r="O302" s="151">
        <f t="shared" si="62"/>
        <v>45.716984240420587</v>
      </c>
      <c r="P302" s="154">
        <v>96.4</v>
      </c>
      <c r="Q302" s="16">
        <f t="shared" si="63"/>
        <v>48.2</v>
      </c>
      <c r="R302" s="152">
        <v>0</v>
      </c>
      <c r="S302" s="153">
        <f t="shared" si="64"/>
        <v>93.916984240420589</v>
      </c>
    </row>
    <row r="303" spans="1:19" ht="17.25" thickBot="1">
      <c r="A303" s="284">
        <v>26</v>
      </c>
      <c r="B303" s="284" t="s">
        <v>243</v>
      </c>
      <c r="C303" s="285" t="s">
        <v>244</v>
      </c>
      <c r="D303" s="286">
        <v>152192000</v>
      </c>
      <c r="E303" s="284">
        <v>85.891900000000007</v>
      </c>
      <c r="F303" s="287">
        <v>45176</v>
      </c>
      <c r="G303" s="288">
        <v>45224.372766203705</v>
      </c>
      <c r="H303" s="284"/>
      <c r="I303" s="148">
        <f t="shared" si="57"/>
        <v>0.85499998165754476</v>
      </c>
      <c r="J303" s="149">
        <f t="shared" si="65"/>
        <v>178002343</v>
      </c>
      <c r="K303" s="150">
        <f t="shared" si="65"/>
        <v>177190102.27549681</v>
      </c>
      <c r="L303" s="139">
        <f t="shared" si="59"/>
        <v>0.5</v>
      </c>
      <c r="M303" s="151">
        <f t="shared" si="60"/>
        <v>4.2161384348991859</v>
      </c>
      <c r="N303" s="61">
        <f t="shared" si="61"/>
        <v>2</v>
      </c>
      <c r="O303" s="151">
        <f t="shared" si="62"/>
        <v>45.783861565100814</v>
      </c>
      <c r="P303" s="154">
        <v>96.4</v>
      </c>
      <c r="Q303" s="16">
        <f t="shared" si="63"/>
        <v>48.2</v>
      </c>
      <c r="R303" s="152">
        <v>0</v>
      </c>
      <c r="S303" s="153">
        <f t="shared" si="64"/>
        <v>93.983861565100824</v>
      </c>
    </row>
    <row r="304" spans="1:19" ht="17.25" thickBot="1">
      <c r="A304" s="284">
        <v>27</v>
      </c>
      <c r="B304" s="284" t="s">
        <v>248</v>
      </c>
      <c r="C304" s="285" t="s">
        <v>95</v>
      </c>
      <c r="D304" s="286">
        <v>152381000</v>
      </c>
      <c r="E304" s="284">
        <v>85.998599999999996</v>
      </c>
      <c r="F304" s="287">
        <v>44939</v>
      </c>
      <c r="G304" s="288">
        <v>45229.376643518517</v>
      </c>
      <c r="H304" s="284"/>
      <c r="I304" s="148">
        <f t="shared" si="57"/>
        <v>0.85606176543417745</v>
      </c>
      <c r="J304" s="149">
        <f t="shared" si="65"/>
        <v>178002343</v>
      </c>
      <c r="K304" s="150">
        <f t="shared" si="65"/>
        <v>177190102.27549681</v>
      </c>
      <c r="L304" s="139">
        <f t="shared" si="59"/>
        <v>0.5</v>
      </c>
      <c r="M304" s="151">
        <f t="shared" si="60"/>
        <v>4.0028082346534211</v>
      </c>
      <c r="N304" s="61">
        <f t="shared" si="61"/>
        <v>2</v>
      </c>
      <c r="O304" s="151">
        <f t="shared" si="62"/>
        <v>45.997191765346578</v>
      </c>
      <c r="P304" s="154">
        <v>96.4</v>
      </c>
      <c r="Q304" s="16">
        <f t="shared" si="63"/>
        <v>48.2</v>
      </c>
      <c r="R304" s="152">
        <v>0</v>
      </c>
      <c r="S304" s="153">
        <f t="shared" si="64"/>
        <v>94.197191765346588</v>
      </c>
    </row>
    <row r="305" spans="1:19" ht="17.25" thickBot="1">
      <c r="A305" s="284">
        <v>28</v>
      </c>
      <c r="B305" s="284" t="s">
        <v>249</v>
      </c>
      <c r="C305" s="285" t="s">
        <v>219</v>
      </c>
      <c r="D305" s="286">
        <v>154765000</v>
      </c>
      <c r="E305" s="284">
        <v>87.343999999999994</v>
      </c>
      <c r="F305" s="287">
        <v>44939</v>
      </c>
      <c r="G305" s="288">
        <v>45229.385937500003</v>
      </c>
      <c r="H305" s="284"/>
      <c r="I305" s="148">
        <f t="shared" si="57"/>
        <v>0.869454847569057</v>
      </c>
      <c r="J305" s="149">
        <f t="shared" si="65"/>
        <v>178002343</v>
      </c>
      <c r="K305" s="150">
        <f t="shared" si="65"/>
        <v>177190102.27549681</v>
      </c>
      <c r="L305" s="139">
        <f t="shared" si="59"/>
        <v>0.5</v>
      </c>
      <c r="M305" s="151">
        <f t="shared" si="60"/>
        <v>1.3119130103893317</v>
      </c>
      <c r="N305" s="61">
        <f t="shared" si="61"/>
        <v>2</v>
      </c>
      <c r="O305" s="151">
        <f t="shared" si="62"/>
        <v>48.688086989610667</v>
      </c>
      <c r="P305" s="154">
        <v>96.4</v>
      </c>
      <c r="Q305" s="16">
        <f t="shared" si="63"/>
        <v>48.2</v>
      </c>
      <c r="R305" s="152">
        <v>0</v>
      </c>
      <c r="S305" s="153">
        <f t="shared" si="64"/>
        <v>96.88808698961067</v>
      </c>
    </row>
    <row r="306" spans="1:19" ht="17.25" thickBot="1">
      <c r="A306" s="284">
        <v>29</v>
      </c>
      <c r="B306" s="284" t="s">
        <v>77</v>
      </c>
      <c r="C306" s="285" t="s">
        <v>78</v>
      </c>
      <c r="D306" s="286">
        <v>154862100</v>
      </c>
      <c r="E306" s="284">
        <v>87.398799999999994</v>
      </c>
      <c r="F306" s="287">
        <v>44930</v>
      </c>
      <c r="G306" s="288">
        <v>45226.583749999998</v>
      </c>
      <c r="H306" s="284"/>
      <c r="I306" s="148">
        <f t="shared" si="57"/>
        <v>0.87000034600668152</v>
      </c>
      <c r="J306" s="149">
        <f t="shared" si="65"/>
        <v>178002343</v>
      </c>
      <c r="K306" s="150">
        <f t="shared" si="65"/>
        <v>177190102.27549681</v>
      </c>
      <c r="L306" s="139">
        <f t="shared" si="59"/>
        <v>0.5</v>
      </c>
      <c r="M306" s="151">
        <f t="shared" si="60"/>
        <v>1.2023132090990263</v>
      </c>
      <c r="N306" s="61">
        <f t="shared" si="61"/>
        <v>2</v>
      </c>
      <c r="O306" s="151">
        <f t="shared" si="62"/>
        <v>48.797686790900975</v>
      </c>
      <c r="P306" s="154">
        <v>96.4</v>
      </c>
      <c r="Q306" s="16">
        <f t="shared" si="63"/>
        <v>48.2</v>
      </c>
      <c r="R306" s="152">
        <v>0</v>
      </c>
      <c r="S306" s="153">
        <f t="shared" si="64"/>
        <v>96.997686790900985</v>
      </c>
    </row>
    <row r="307" spans="1:19" ht="17.25" thickBot="1">
      <c r="A307" s="284">
        <v>30</v>
      </c>
      <c r="B307" s="284" t="s">
        <v>283</v>
      </c>
      <c r="C307" s="285" t="s">
        <v>147</v>
      </c>
      <c r="D307" s="286">
        <v>155213200</v>
      </c>
      <c r="E307" s="284">
        <v>87.596999999999994</v>
      </c>
      <c r="F307" s="287">
        <v>44931</v>
      </c>
      <c r="G307" s="288">
        <v>45224.396134259259</v>
      </c>
      <c r="H307" s="284"/>
      <c r="I307" s="148">
        <f t="shared" si="57"/>
        <v>0.87197279195364297</v>
      </c>
      <c r="J307" s="149">
        <f t="shared" si="65"/>
        <v>178002343</v>
      </c>
      <c r="K307" s="150">
        <f t="shared" si="65"/>
        <v>177190102.27549681</v>
      </c>
      <c r="L307" s="139">
        <f t="shared" si="59"/>
        <v>0.5</v>
      </c>
      <c r="M307" s="151">
        <f t="shared" si="60"/>
        <v>0.80601567837792487</v>
      </c>
      <c r="N307" s="61">
        <f t="shared" si="61"/>
        <v>2</v>
      </c>
      <c r="O307" s="151">
        <f t="shared" si="62"/>
        <v>49.193984321622075</v>
      </c>
      <c r="P307" s="154">
        <v>96.4</v>
      </c>
      <c r="Q307" s="16">
        <f t="shared" si="63"/>
        <v>48.2</v>
      </c>
      <c r="R307" s="152">
        <v>0</v>
      </c>
      <c r="S307" s="153">
        <f t="shared" si="64"/>
        <v>97.393984321622071</v>
      </c>
    </row>
    <row r="308" spans="1:19" ht="17.25" thickBot="1">
      <c r="A308" s="284">
        <v>31</v>
      </c>
      <c r="B308" s="284" t="s">
        <v>551</v>
      </c>
      <c r="C308" s="285" t="s">
        <v>478</v>
      </c>
      <c r="D308" s="286">
        <v>156438000</v>
      </c>
      <c r="E308" s="284">
        <v>88.288200000000003</v>
      </c>
      <c r="F308" s="287">
        <v>45269</v>
      </c>
      <c r="G308" s="288">
        <v>45223.597233796296</v>
      </c>
      <c r="H308" s="284"/>
      <c r="I308" s="148">
        <f t="shared" si="57"/>
        <v>0.878853600258509</v>
      </c>
      <c r="J308" s="149">
        <f t="shared" si="65"/>
        <v>178002343</v>
      </c>
      <c r="K308" s="150">
        <f t="shared" si="65"/>
        <v>177190102.27549681</v>
      </c>
      <c r="L308" s="139">
        <f t="shared" si="59"/>
        <v>0.5</v>
      </c>
      <c r="M308" s="151">
        <f t="shared" si="60"/>
        <v>0.57645431771211619</v>
      </c>
      <c r="N308" s="61">
        <f t="shared" si="61"/>
        <v>2</v>
      </c>
      <c r="O308" s="151">
        <f t="shared" si="62"/>
        <v>49.42354568228788</v>
      </c>
      <c r="P308" s="154">
        <v>96.4</v>
      </c>
      <c r="Q308" s="16">
        <f t="shared" si="63"/>
        <v>48.2</v>
      </c>
      <c r="R308" s="152">
        <v>0</v>
      </c>
      <c r="S308" s="153">
        <f t="shared" si="64"/>
        <v>97.623545682287883</v>
      </c>
    </row>
    <row r="309" spans="1:19" ht="17.25" thickBot="1">
      <c r="A309" s="284">
        <v>32</v>
      </c>
      <c r="B309" s="284" t="s">
        <v>260</v>
      </c>
      <c r="C309" s="285" t="s">
        <v>261</v>
      </c>
      <c r="D309" s="286">
        <v>156720700</v>
      </c>
      <c r="E309" s="284">
        <v>88.447800000000001</v>
      </c>
      <c r="F309" s="287">
        <v>44971</v>
      </c>
      <c r="G309" s="288">
        <v>45223.648194444446</v>
      </c>
      <c r="H309" s="284"/>
      <c r="I309" s="148">
        <f t="shared" si="57"/>
        <v>0.88044178160059383</v>
      </c>
      <c r="J309" s="149">
        <f t="shared" si="65"/>
        <v>178002343</v>
      </c>
      <c r="K309" s="150">
        <f t="shared" si="65"/>
        <v>177190102.27549681</v>
      </c>
      <c r="L309" s="139">
        <f t="shared" si="59"/>
        <v>0.5</v>
      </c>
      <c r="M309" s="151">
        <f t="shared" si="60"/>
        <v>0.89554663310618121</v>
      </c>
      <c r="N309" s="61">
        <f t="shared" si="61"/>
        <v>2</v>
      </c>
      <c r="O309" s="151">
        <f t="shared" si="62"/>
        <v>49.104453366893821</v>
      </c>
      <c r="P309" s="154">
        <v>96.4</v>
      </c>
      <c r="Q309" s="16">
        <f t="shared" si="63"/>
        <v>48.2</v>
      </c>
      <c r="R309" s="152">
        <v>0</v>
      </c>
      <c r="S309" s="153">
        <f t="shared" si="64"/>
        <v>97.304453366893824</v>
      </c>
    </row>
    <row r="310" spans="1:19" ht="17.25" thickBot="1">
      <c r="A310" s="284">
        <v>33</v>
      </c>
      <c r="B310" s="284" t="s">
        <v>577</v>
      </c>
      <c r="C310" s="285" t="s">
        <v>578</v>
      </c>
      <c r="D310" s="286">
        <v>157256000</v>
      </c>
      <c r="E310" s="284">
        <v>88.749899999999997</v>
      </c>
      <c r="F310" s="287">
        <v>45121</v>
      </c>
      <c r="G310" s="288">
        <v>45229.411469907405</v>
      </c>
      <c r="H310" s="284"/>
      <c r="I310" s="148">
        <f t="shared" si="57"/>
        <v>0.88344904538700375</v>
      </c>
      <c r="J310" s="149">
        <f t="shared" si="65"/>
        <v>178002343</v>
      </c>
      <c r="K310" s="150">
        <f t="shared" si="65"/>
        <v>177190102.27549681</v>
      </c>
      <c r="L310" s="139">
        <f t="shared" si="59"/>
        <v>0.5</v>
      </c>
      <c r="M310" s="151">
        <f t="shared" si="60"/>
        <v>1.4997564542255537</v>
      </c>
      <c r="N310" s="61">
        <f t="shared" si="61"/>
        <v>2</v>
      </c>
      <c r="O310" s="151">
        <f t="shared" si="62"/>
        <v>48.500243545774445</v>
      </c>
      <c r="P310" s="154">
        <v>96.4</v>
      </c>
      <c r="Q310" s="16">
        <f t="shared" si="63"/>
        <v>48.2</v>
      </c>
      <c r="R310" s="152">
        <v>0</v>
      </c>
      <c r="S310" s="153">
        <f t="shared" si="64"/>
        <v>96.700243545774441</v>
      </c>
    </row>
    <row r="311" spans="1:19" ht="17.25" thickBot="1">
      <c r="A311" s="284">
        <v>34</v>
      </c>
      <c r="B311" s="284" t="s">
        <v>250</v>
      </c>
      <c r="C311" s="285" t="s">
        <v>221</v>
      </c>
      <c r="D311" s="286">
        <v>179388800</v>
      </c>
      <c r="E311" s="284">
        <v>101.2409</v>
      </c>
      <c r="F311" s="287">
        <v>45140</v>
      </c>
      <c r="G311" s="288">
        <v>45223.624305555553</v>
      </c>
      <c r="H311" s="284" t="s">
        <v>230</v>
      </c>
      <c r="I311" s="148">
        <f t="shared" si="57"/>
        <v>1.0077889817439087</v>
      </c>
      <c r="J311" s="149">
        <f t="shared" si="65"/>
        <v>178002343</v>
      </c>
      <c r="K311" s="150">
        <f t="shared" si="65"/>
        <v>177190102.27549681</v>
      </c>
      <c r="L311" s="139">
        <f t="shared" si="59"/>
        <v>0.5</v>
      </c>
      <c r="M311" s="151">
        <f t="shared" si="60"/>
        <v>26.481738761101493</v>
      </c>
      <c r="N311" s="61">
        <f t="shared" si="61"/>
        <v>2</v>
      </c>
      <c r="O311" s="151">
        <f t="shared" si="62"/>
        <v>23.518261238898507</v>
      </c>
      <c r="P311" s="154">
        <v>96.4</v>
      </c>
      <c r="Q311" s="16">
        <f t="shared" si="63"/>
        <v>48.2</v>
      </c>
      <c r="R311" s="152">
        <v>0</v>
      </c>
      <c r="S311" s="153">
        <f t="shared" si="64"/>
        <v>71.718261238898506</v>
      </c>
    </row>
    <row r="312" spans="1:19" ht="17.25" thickBot="1">
      <c r="A312" s="284">
        <v>35</v>
      </c>
      <c r="B312" s="284" t="s">
        <v>265</v>
      </c>
      <c r="C312" s="285" t="s">
        <v>235</v>
      </c>
      <c r="D312" s="286">
        <v>188710000</v>
      </c>
      <c r="E312" s="284">
        <v>106.5014</v>
      </c>
      <c r="F312" s="287">
        <v>45122</v>
      </c>
      <c r="G312" s="288">
        <v>45222.727719907409</v>
      </c>
      <c r="H312" s="284" t="s">
        <v>230</v>
      </c>
      <c r="I312" s="148">
        <f t="shared" si="57"/>
        <v>1.0601545845944287</v>
      </c>
      <c r="J312" s="149">
        <f t="shared" ref="J312:K315" si="66">J311</f>
        <v>178002343</v>
      </c>
      <c r="K312" s="150">
        <f t="shared" si="66"/>
        <v>177190102.27549681</v>
      </c>
      <c r="L312" s="139">
        <f t="shared" si="59"/>
        <v>0.5</v>
      </c>
      <c r="M312" s="151">
        <f t="shared" si="60"/>
        <v>37.002868192481685</v>
      </c>
      <c r="N312" s="61">
        <f t="shared" si="61"/>
        <v>2</v>
      </c>
      <c r="O312" s="151">
        <f t="shared" si="62"/>
        <v>12.997131807518315</v>
      </c>
      <c r="P312" s="154">
        <v>96.4</v>
      </c>
      <c r="Q312" s="16">
        <f t="shared" si="63"/>
        <v>48.2</v>
      </c>
      <c r="R312" s="152">
        <v>0</v>
      </c>
      <c r="S312" s="153">
        <f t="shared" si="64"/>
        <v>61.197131807518318</v>
      </c>
    </row>
    <row r="313" spans="1:19" ht="17.25" thickBot="1">
      <c r="A313" s="284">
        <v>36</v>
      </c>
      <c r="B313" s="284" t="s">
        <v>229</v>
      </c>
      <c r="C313" s="285" t="s">
        <v>222</v>
      </c>
      <c r="D313" s="286">
        <v>200000000</v>
      </c>
      <c r="E313" s="284">
        <v>112.87309999999999</v>
      </c>
      <c r="F313" s="287">
        <v>44961</v>
      </c>
      <c r="G313" s="288">
        <v>45223.430775462963</v>
      </c>
      <c r="H313" s="284" t="s">
        <v>230</v>
      </c>
      <c r="I313" s="148">
        <f t="shared" si="57"/>
        <v>1.1235807160133842</v>
      </c>
      <c r="J313" s="149">
        <f t="shared" si="66"/>
        <v>178002343</v>
      </c>
      <c r="K313" s="150">
        <f t="shared" si="66"/>
        <v>177190102.27549681</v>
      </c>
      <c r="L313" s="139">
        <f t="shared" si="59"/>
        <v>0.5</v>
      </c>
      <c r="M313" s="151">
        <f t="shared" si="60"/>
        <v>49.74624364631628</v>
      </c>
      <c r="N313" s="61">
        <f t="shared" si="61"/>
        <v>2</v>
      </c>
      <c r="O313" s="151">
        <f t="shared" si="62"/>
        <v>2</v>
      </c>
      <c r="P313" s="154">
        <v>96.4</v>
      </c>
      <c r="Q313" s="16">
        <f t="shared" si="63"/>
        <v>48.2</v>
      </c>
      <c r="R313" s="152">
        <v>0</v>
      </c>
      <c r="S313" s="153">
        <f t="shared" si="64"/>
        <v>50.2</v>
      </c>
    </row>
    <row r="314" spans="1:19" ht="17.25" thickBot="1">
      <c r="A314" s="284">
        <v>37</v>
      </c>
      <c r="B314" s="284" t="s">
        <v>290</v>
      </c>
      <c r="C314" s="285" t="s">
        <v>93</v>
      </c>
      <c r="D314" s="286">
        <v>332647000</v>
      </c>
      <c r="E314" s="284">
        <v>187.7346</v>
      </c>
      <c r="F314" s="287">
        <v>45112</v>
      </c>
      <c r="G314" s="288">
        <v>45222.583344907405</v>
      </c>
      <c r="H314" s="284" t="s">
        <v>230</v>
      </c>
      <c r="I314" s="148">
        <f t="shared" si="57"/>
        <v>1.868778772198521</v>
      </c>
      <c r="J314" s="149">
        <f t="shared" si="66"/>
        <v>178002343</v>
      </c>
      <c r="K314" s="150">
        <f t="shared" si="66"/>
        <v>177190102.27549681</v>
      </c>
      <c r="L314" s="139">
        <f t="shared" si="59"/>
        <v>0.5</v>
      </c>
      <c r="M314" s="151">
        <f t="shared" si="60"/>
        <v>199.46905355108083</v>
      </c>
      <c r="N314" s="61">
        <f t="shared" si="61"/>
        <v>2</v>
      </c>
      <c r="O314" s="151">
        <f t="shared" si="62"/>
        <v>2</v>
      </c>
      <c r="P314" s="154">
        <v>96.4</v>
      </c>
      <c r="Q314" s="16">
        <f t="shared" si="63"/>
        <v>48.2</v>
      </c>
      <c r="R314" s="152">
        <v>0</v>
      </c>
      <c r="S314" s="153">
        <f t="shared" si="64"/>
        <v>50.2</v>
      </c>
    </row>
    <row r="315" spans="1:19" ht="17.25" thickBot="1">
      <c r="A315" s="284">
        <v>38</v>
      </c>
      <c r="B315" s="284" t="s">
        <v>279</v>
      </c>
      <c r="C315" s="285" t="s">
        <v>218</v>
      </c>
      <c r="D315" s="286">
        <v>349398000</v>
      </c>
      <c r="E315" s="284">
        <v>197.1883</v>
      </c>
      <c r="F315" s="287">
        <v>45238</v>
      </c>
      <c r="G315" s="288">
        <v>45224.414456018516</v>
      </c>
      <c r="H315" s="284" t="s">
        <v>230</v>
      </c>
      <c r="I315" s="148">
        <f t="shared" si="57"/>
        <v>1.9628842750682221</v>
      </c>
      <c r="J315" s="149">
        <f t="shared" si="66"/>
        <v>178002343</v>
      </c>
      <c r="K315" s="150">
        <f t="shared" si="66"/>
        <v>177190102.27549681</v>
      </c>
      <c r="L315" s="139">
        <f t="shared" si="59"/>
        <v>0.5</v>
      </c>
      <c r="M315" s="151">
        <f t="shared" si="60"/>
        <v>218.37643018767804</v>
      </c>
      <c r="N315" s="61">
        <f t="shared" si="61"/>
        <v>2</v>
      </c>
      <c r="O315" s="151">
        <f t="shared" si="62"/>
        <v>2</v>
      </c>
      <c r="P315" s="154">
        <v>96.4</v>
      </c>
      <c r="Q315" s="16">
        <f t="shared" si="63"/>
        <v>48.2</v>
      </c>
      <c r="R315" s="152">
        <v>0</v>
      </c>
      <c r="S315" s="153">
        <f t="shared" si="64"/>
        <v>50.2</v>
      </c>
    </row>
    <row r="316" spans="1:19" ht="17.25" thickBot="1">
      <c r="A316" s="284"/>
      <c r="B316" s="284"/>
      <c r="C316" s="285"/>
      <c r="D316" s="286"/>
      <c r="E316" s="310"/>
      <c r="F316" s="311"/>
      <c r="G316" s="312"/>
      <c r="H316" s="310"/>
    </row>
    <row r="317" spans="1:19" ht="17.25" thickBot="1">
      <c r="A317" s="278" t="s">
        <v>579</v>
      </c>
      <c r="B317" s="313" t="s">
        <v>580</v>
      </c>
      <c r="C317" s="285"/>
      <c r="D317" s="286"/>
      <c r="E317" s="310"/>
      <c r="F317" s="311"/>
      <c r="G317" s="312"/>
      <c r="H317" s="310"/>
    </row>
    <row r="318" spans="1:19" ht="43.5" thickBot="1">
      <c r="A318" s="99" t="s">
        <v>270</v>
      </c>
      <c r="B318" s="102" t="s">
        <v>581</v>
      </c>
      <c r="C318" s="99" t="s">
        <v>272</v>
      </c>
      <c r="D318" s="102" t="s">
        <v>582</v>
      </c>
      <c r="I318" s="136" t="s">
        <v>296</v>
      </c>
      <c r="J318" s="55" t="s">
        <v>301</v>
      </c>
      <c r="K318" s="136" t="s">
        <v>297</v>
      </c>
      <c r="L318" s="136" t="s">
        <v>298</v>
      </c>
    </row>
    <row r="319" spans="1:19" ht="17.25" thickBot="1">
      <c r="A319" s="99" t="s">
        <v>274</v>
      </c>
      <c r="B319" s="276">
        <v>0.805786</v>
      </c>
      <c r="C319" s="99" t="s">
        <v>275</v>
      </c>
      <c r="D319" s="102" t="s">
        <v>583</v>
      </c>
      <c r="I319" s="140">
        <v>408398000</v>
      </c>
      <c r="J319" s="138" t="str">
        <f>IF(I319&gt;=1000000000,"유형1",IF(I319&gt;=100000000,"유형2",IF(I319&gt;=20000000,"유형3","유형4")))</f>
        <v>유형2</v>
      </c>
      <c r="K319" s="231">
        <f>D322/E322*100</f>
        <v>408510100.10680103</v>
      </c>
      <c r="L319" s="137">
        <f>K319/I319</f>
        <v>1.0002744874039564</v>
      </c>
    </row>
    <row r="320" spans="1:19" ht="17.25" thickBot="1">
      <c r="I320" s="146" t="s">
        <v>295</v>
      </c>
      <c r="J320" s="141" t="s">
        <v>296</v>
      </c>
      <c r="K320" s="55" t="s">
        <v>297</v>
      </c>
      <c r="L320" s="142" t="s">
        <v>299</v>
      </c>
      <c r="M320" s="142" t="s">
        <v>89</v>
      </c>
      <c r="N320" s="143" t="s">
        <v>302</v>
      </c>
      <c r="O320" s="143" t="s">
        <v>88</v>
      </c>
      <c r="P320" s="144" t="s">
        <v>90</v>
      </c>
      <c r="Q320" s="143" t="s">
        <v>300</v>
      </c>
      <c r="R320" s="145" t="s">
        <v>51</v>
      </c>
      <c r="S320" s="56" t="s">
        <v>91</v>
      </c>
    </row>
    <row r="321" spans="1:19" ht="17.25" thickBot="1">
      <c r="A321" s="43">
        <v>1</v>
      </c>
      <c r="B321" s="43" t="s">
        <v>248</v>
      </c>
      <c r="C321" s="44" t="s">
        <v>95</v>
      </c>
      <c r="D321" s="45">
        <v>249454000</v>
      </c>
      <c r="E321" s="43">
        <v>61.064300000000003</v>
      </c>
      <c r="F321" s="101">
        <v>44987</v>
      </c>
      <c r="G321" s="46">
        <v>45218.382673611108</v>
      </c>
      <c r="H321" s="43" t="s">
        <v>230</v>
      </c>
      <c r="I321" s="148">
        <f>D321/J321</f>
        <v>0.61081102258091369</v>
      </c>
      <c r="J321" s="149">
        <f>I319</f>
        <v>408398000</v>
      </c>
      <c r="K321" s="150">
        <f>K319</f>
        <v>408510100.10680103</v>
      </c>
      <c r="L321" s="139">
        <f>IF(J321&gt;=1000000000,0.3,IF(J321&gt;=100000000,0.5,IF(J321&gt;=20000000,0.7,0.8)))</f>
        <v>0.5</v>
      </c>
      <c r="M321" s="151">
        <f>ABS(88/100-D321/K321)*100*IF(L321=0.3,1,IF(L321=0.5,2,IF(L321=0.7,4,20)))</f>
        <v>53.871318268614331</v>
      </c>
      <c r="N321" s="61">
        <f>MAX(2,IF(AND(L321=0.5,D321&lt;K321,D321/K321&gt;0.955),35,IF(AND(L321=0.7,D321&lt;K321,D321/K321&gt;0.9175),55,IF(AND(L321=0.8,D321&lt;K321,D321/K321&gt;0.8875),65,0))))</f>
        <v>2</v>
      </c>
      <c r="O321" s="151">
        <f>MAX(IF(L321=0.3,30,IF(L321=0.5,50,IF(L321=0.7,70,80)))-M321,N321)</f>
        <v>2</v>
      </c>
      <c r="P321" s="154">
        <v>96.4</v>
      </c>
      <c r="Q321" s="16">
        <f>P321*(1-L321)</f>
        <v>48.2</v>
      </c>
      <c r="R321" s="152">
        <v>0</v>
      </c>
      <c r="S321" s="153">
        <f>O321+Q321-R321</f>
        <v>50.2</v>
      </c>
    </row>
    <row r="322" spans="1:19" ht="17.25" thickBot="1">
      <c r="A322" s="43">
        <v>2</v>
      </c>
      <c r="B322" s="43" t="s">
        <v>242</v>
      </c>
      <c r="C322" s="44" t="s">
        <v>152</v>
      </c>
      <c r="D322" s="45">
        <v>319767000</v>
      </c>
      <c r="E322" s="43">
        <v>78.276399999999995</v>
      </c>
      <c r="F322" s="101">
        <v>44963</v>
      </c>
      <c r="G322" s="46">
        <v>45223.365300925929</v>
      </c>
      <c r="H322" s="43" t="s">
        <v>230</v>
      </c>
      <c r="I322" s="148">
        <f>D322/J322</f>
        <v>0.78297885885827057</v>
      </c>
      <c r="J322" s="149">
        <f>J321</f>
        <v>408398000</v>
      </c>
      <c r="K322" s="150">
        <f>K321</f>
        <v>408510100.10680103</v>
      </c>
      <c r="L322" s="139">
        <f>IF(J322&gt;=1000000000,0.3,IF(J322&gt;=100000000,0.5,IF(J322&gt;=20000000,0.7,0.8)))</f>
        <v>0.5</v>
      </c>
      <c r="M322" s="151">
        <f>ABS(88/100-D322/K322)*100*IF(L322=0.3,1,IF(L322=0.5,2,IF(L322=0.7,4,20)))</f>
        <v>19.447199999999999</v>
      </c>
      <c r="N322" s="61">
        <f>MAX(2,IF(AND(L322=0.5,D322&lt;K322,D322/K322&gt;0.955),35,IF(AND(L322=0.7,D322&lt;K322,D322/K322&gt;0.9175),55,IF(AND(L322=0.8,D322&lt;K322,D322/K322&gt;0.8875),65,0))))</f>
        <v>2</v>
      </c>
      <c r="O322" s="151">
        <f>MAX(IF(L322=0.3,30,IF(L322=0.5,50,IF(L322=0.7,70,80)))-M322,N322)</f>
        <v>30.552800000000001</v>
      </c>
      <c r="P322" s="154">
        <v>96.4</v>
      </c>
      <c r="Q322" s="16">
        <f>P322*(1-L322)</f>
        <v>48.2</v>
      </c>
      <c r="R322" s="152">
        <v>0</v>
      </c>
      <c r="S322" s="153">
        <f>O322+Q322-R322</f>
        <v>78.752800000000008</v>
      </c>
    </row>
    <row r="323" spans="1:19" ht="17.25" thickBot="1">
      <c r="A323" s="43">
        <v>3</v>
      </c>
      <c r="B323" s="43" t="s">
        <v>241</v>
      </c>
      <c r="C323" s="44" t="s">
        <v>233</v>
      </c>
      <c r="D323" s="45">
        <v>328312000</v>
      </c>
      <c r="E323" s="43">
        <v>80.368099999999998</v>
      </c>
      <c r="F323" s="101">
        <v>45027</v>
      </c>
      <c r="G323" s="46">
        <v>45223.419178240743</v>
      </c>
      <c r="H323" s="43" t="s">
        <v>230</v>
      </c>
      <c r="I323" s="148">
        <f t="shared" ref="I323:I359" si="67">D323/J323</f>
        <v>0.8039020759161406</v>
      </c>
      <c r="J323" s="149">
        <f t="shared" ref="J323:K338" si="68">J322</f>
        <v>408398000</v>
      </c>
      <c r="K323" s="150">
        <f t="shared" si="68"/>
        <v>408510100.10680103</v>
      </c>
      <c r="L323" s="139">
        <f t="shared" ref="L323:L359" si="69">IF(J323&gt;=1000000000,0.3,IF(J323&gt;=100000000,0.5,IF(J323&gt;=20000000,0.7,0.8)))</f>
        <v>0.5</v>
      </c>
      <c r="M323" s="151">
        <f t="shared" ref="M323:M359" si="70">ABS(88/100-D323/K323)*100*IF(L323=0.3,1,IF(L323=0.5,2,IF(L323=0.7,4,20)))</f>
        <v>15.263704905134045</v>
      </c>
      <c r="N323" s="61">
        <f t="shared" ref="N323:N359" si="71">MAX(2,IF(AND(L323=0.5,D323&lt;K323,D323/K323&gt;0.955),35,IF(AND(L323=0.7,D323&lt;K323,D323/K323&gt;0.9175),55,IF(AND(L323=0.8,D323&lt;K323,D323/K323&gt;0.8875),65,0))))</f>
        <v>2</v>
      </c>
      <c r="O323" s="151">
        <f t="shared" ref="O323:O359" si="72">MAX(IF(L323=0.3,30,IF(L323=0.5,50,IF(L323=0.7,70,80)))-M323,N323)</f>
        <v>34.736295094865952</v>
      </c>
      <c r="P323" s="154">
        <v>96.4</v>
      </c>
      <c r="Q323" s="16">
        <f t="shared" ref="Q323:Q359" si="73">P323*(1-L323)</f>
        <v>48.2</v>
      </c>
      <c r="R323" s="152">
        <v>0</v>
      </c>
      <c r="S323" s="153">
        <f t="shared" ref="S323:S359" si="74">O323+Q323-R323</f>
        <v>82.936295094865955</v>
      </c>
    </row>
    <row r="324" spans="1:19" ht="17.25" thickBot="1">
      <c r="A324" s="43">
        <v>4</v>
      </c>
      <c r="B324" s="43" t="s">
        <v>240</v>
      </c>
      <c r="C324" s="44" t="s">
        <v>92</v>
      </c>
      <c r="D324" s="45">
        <v>328348000</v>
      </c>
      <c r="E324" s="43">
        <v>80.376900000000006</v>
      </c>
      <c r="F324" s="101">
        <v>45265</v>
      </c>
      <c r="G324" s="46">
        <v>45223.377303240741</v>
      </c>
      <c r="H324" s="43" t="s">
        <v>230</v>
      </c>
      <c r="I324" s="148">
        <f t="shared" si="67"/>
        <v>0.80399022522147512</v>
      </c>
      <c r="J324" s="149">
        <f t="shared" si="68"/>
        <v>408398000</v>
      </c>
      <c r="K324" s="150">
        <f t="shared" si="68"/>
        <v>408510100.10680103</v>
      </c>
      <c r="L324" s="139">
        <f t="shared" si="69"/>
        <v>0.5</v>
      </c>
      <c r="M324" s="151">
        <f t="shared" si="70"/>
        <v>15.246079881914021</v>
      </c>
      <c r="N324" s="61">
        <f t="shared" si="71"/>
        <v>2</v>
      </c>
      <c r="O324" s="151">
        <f t="shared" si="72"/>
        <v>34.753920118085979</v>
      </c>
      <c r="P324" s="154">
        <v>96.4</v>
      </c>
      <c r="Q324" s="16">
        <f t="shared" si="73"/>
        <v>48.2</v>
      </c>
      <c r="R324" s="152">
        <v>0</v>
      </c>
      <c r="S324" s="153">
        <f t="shared" si="74"/>
        <v>82.953920118085989</v>
      </c>
    </row>
    <row r="325" spans="1:19" ht="17.25" thickBot="1">
      <c r="A325" s="254">
        <v>5</v>
      </c>
      <c r="B325" s="254" t="s">
        <v>228</v>
      </c>
      <c r="C325" s="277" t="s">
        <v>584</v>
      </c>
      <c r="D325" s="256">
        <v>329172000</v>
      </c>
      <c r="E325" s="254">
        <v>80.578599999999994</v>
      </c>
      <c r="F325" s="257">
        <v>45109</v>
      </c>
      <c r="G325" s="258">
        <v>45218.626631944448</v>
      </c>
      <c r="H325" s="254"/>
      <c r="I325" s="260">
        <f t="shared" si="67"/>
        <v>0.80600786487690934</v>
      </c>
      <c r="J325" s="261">
        <f t="shared" si="68"/>
        <v>408398000</v>
      </c>
      <c r="K325" s="150">
        <f t="shared" si="68"/>
        <v>408510100.10680103</v>
      </c>
      <c r="L325" s="139">
        <f t="shared" si="69"/>
        <v>0.5</v>
      </c>
      <c r="M325" s="151">
        <f t="shared" si="70"/>
        <v>14.842662683766616</v>
      </c>
      <c r="N325" s="61">
        <f t="shared" si="71"/>
        <v>2</v>
      </c>
      <c r="O325" s="151">
        <f t="shared" si="72"/>
        <v>35.157337316233381</v>
      </c>
      <c r="P325" s="154">
        <v>100</v>
      </c>
      <c r="Q325" s="16">
        <f t="shared" si="73"/>
        <v>50</v>
      </c>
      <c r="R325" s="152">
        <v>0</v>
      </c>
      <c r="S325" s="153">
        <f t="shared" si="74"/>
        <v>85.157337316233381</v>
      </c>
    </row>
    <row r="326" spans="1:19" ht="17.25" thickBot="1">
      <c r="A326" s="43">
        <v>6</v>
      </c>
      <c r="B326" s="43" t="s">
        <v>225</v>
      </c>
      <c r="C326" s="44" t="s">
        <v>226</v>
      </c>
      <c r="D326" s="45">
        <v>329329000</v>
      </c>
      <c r="E326" s="43">
        <v>80.617099999999994</v>
      </c>
      <c r="F326" s="101">
        <v>45179</v>
      </c>
      <c r="G326" s="46">
        <v>45222.385115740741</v>
      </c>
      <c r="H326" s="43"/>
      <c r="I326" s="148">
        <f t="shared" si="67"/>
        <v>0.8063922937918403</v>
      </c>
      <c r="J326" s="149">
        <f t="shared" si="68"/>
        <v>408398000</v>
      </c>
      <c r="K326" s="150">
        <f t="shared" si="68"/>
        <v>408510100.10680103</v>
      </c>
      <c r="L326" s="139">
        <f t="shared" si="69"/>
        <v>0.5</v>
      </c>
      <c r="M326" s="151">
        <f t="shared" si="70"/>
        <v>14.76579799916815</v>
      </c>
      <c r="N326" s="61">
        <f t="shared" si="71"/>
        <v>2</v>
      </c>
      <c r="O326" s="151">
        <f t="shared" si="72"/>
        <v>35.23420200083185</v>
      </c>
      <c r="P326" s="154">
        <v>96.4</v>
      </c>
      <c r="Q326" s="16">
        <f t="shared" si="73"/>
        <v>48.2</v>
      </c>
      <c r="R326" s="152">
        <v>0</v>
      </c>
      <c r="S326" s="153">
        <f t="shared" si="74"/>
        <v>83.434202000831846</v>
      </c>
    </row>
    <row r="327" spans="1:19" ht="17.25" thickBot="1">
      <c r="A327" s="43">
        <v>7</v>
      </c>
      <c r="B327" s="43" t="s">
        <v>227</v>
      </c>
      <c r="C327" s="314" t="s">
        <v>149</v>
      </c>
      <c r="D327" s="315">
        <v>330761540</v>
      </c>
      <c r="E327" s="316">
        <v>80.967699999999994</v>
      </c>
      <c r="F327" s="317">
        <v>45214</v>
      </c>
      <c r="G327" s="318">
        <v>45222.601840277777</v>
      </c>
      <c r="H327" s="316"/>
      <c r="I327" s="304">
        <f t="shared" si="67"/>
        <v>0.80989999951028169</v>
      </c>
      <c r="J327" s="149">
        <f t="shared" si="68"/>
        <v>408398000</v>
      </c>
      <c r="K327" s="150">
        <f t="shared" si="68"/>
        <v>408510100.10680103</v>
      </c>
      <c r="L327" s="139">
        <f t="shared" si="69"/>
        <v>0.5</v>
      </c>
      <c r="M327" s="151">
        <f t="shared" si="70"/>
        <v>14.064449366845233</v>
      </c>
      <c r="N327" s="61">
        <f t="shared" si="71"/>
        <v>2</v>
      </c>
      <c r="O327" s="151">
        <f t="shared" si="72"/>
        <v>35.935550633154769</v>
      </c>
      <c r="P327" s="154">
        <v>96.4</v>
      </c>
      <c r="Q327" s="16">
        <f t="shared" si="73"/>
        <v>48.2</v>
      </c>
      <c r="R327" s="152">
        <v>0</v>
      </c>
      <c r="S327" s="153">
        <f t="shared" si="74"/>
        <v>84.135550633154764</v>
      </c>
    </row>
    <row r="328" spans="1:19" ht="17.25" thickBot="1">
      <c r="A328" s="43">
        <v>8</v>
      </c>
      <c r="B328" s="43" t="s">
        <v>280</v>
      </c>
      <c r="C328" s="44" t="s">
        <v>231</v>
      </c>
      <c r="D328" s="45">
        <v>330990000</v>
      </c>
      <c r="E328" s="43">
        <v>81.023700000000005</v>
      </c>
      <c r="F328" s="101">
        <v>44931</v>
      </c>
      <c r="G328" s="46">
        <v>45218.658333333333</v>
      </c>
      <c r="H328" s="43" t="s">
        <v>230</v>
      </c>
      <c r="I328" s="148">
        <f t="shared" si="67"/>
        <v>0.81045940479630163</v>
      </c>
      <c r="J328" s="149">
        <f t="shared" si="68"/>
        <v>408398000</v>
      </c>
      <c r="K328" s="150">
        <f t="shared" si="68"/>
        <v>408510100.10680103</v>
      </c>
      <c r="L328" s="139">
        <f t="shared" si="69"/>
        <v>0.5</v>
      </c>
      <c r="M328" s="151">
        <f t="shared" si="70"/>
        <v>13.952599011154998</v>
      </c>
      <c r="N328" s="61">
        <f t="shared" si="71"/>
        <v>2</v>
      </c>
      <c r="O328" s="151">
        <f t="shared" si="72"/>
        <v>36.047400988844998</v>
      </c>
      <c r="P328" s="154">
        <v>96.4</v>
      </c>
      <c r="Q328" s="16">
        <f t="shared" si="73"/>
        <v>48.2</v>
      </c>
      <c r="R328" s="152">
        <v>0</v>
      </c>
      <c r="S328" s="153">
        <f t="shared" si="74"/>
        <v>84.247400988845001</v>
      </c>
    </row>
    <row r="329" spans="1:19" ht="17.25" thickBot="1">
      <c r="A329" s="43">
        <v>9</v>
      </c>
      <c r="B329" s="43" t="s">
        <v>258</v>
      </c>
      <c r="C329" s="314" t="s">
        <v>259</v>
      </c>
      <c r="D329" s="315">
        <v>332027574</v>
      </c>
      <c r="E329" s="316">
        <v>81.277699999999996</v>
      </c>
      <c r="F329" s="317">
        <v>44934</v>
      </c>
      <c r="G329" s="318">
        <v>45222.436273148145</v>
      </c>
      <c r="H329" s="316"/>
      <c r="I329" s="304">
        <f t="shared" si="67"/>
        <v>0.81299999999999994</v>
      </c>
      <c r="J329" s="319">
        <f t="shared" si="68"/>
        <v>408398000</v>
      </c>
      <c r="K329" s="150">
        <f t="shared" si="68"/>
        <v>408510100.10680103</v>
      </c>
      <c r="L329" s="139">
        <f t="shared" si="69"/>
        <v>0.5</v>
      </c>
      <c r="M329" s="151">
        <f t="shared" si="70"/>
        <v>13.444619404418855</v>
      </c>
      <c r="N329" s="61">
        <f t="shared" si="71"/>
        <v>2</v>
      </c>
      <c r="O329" s="151">
        <f t="shared" si="72"/>
        <v>36.555380595581141</v>
      </c>
      <c r="P329" s="154">
        <v>96.4</v>
      </c>
      <c r="Q329" s="16">
        <f t="shared" si="73"/>
        <v>48.2</v>
      </c>
      <c r="R329" s="152">
        <v>0</v>
      </c>
      <c r="S329" s="153">
        <f t="shared" si="74"/>
        <v>84.755380595581144</v>
      </c>
    </row>
    <row r="330" spans="1:19" ht="17.25" thickBot="1">
      <c r="A330" s="43">
        <v>10</v>
      </c>
      <c r="B330" s="43" t="s">
        <v>257</v>
      </c>
      <c r="C330" s="314" t="s">
        <v>220</v>
      </c>
      <c r="D330" s="315">
        <v>332100000</v>
      </c>
      <c r="E330" s="316">
        <v>81.295400000000001</v>
      </c>
      <c r="F330" s="317">
        <v>44968</v>
      </c>
      <c r="G330" s="318">
        <v>45222.629421296297</v>
      </c>
      <c r="H330" s="316"/>
      <c r="I330" s="304">
        <f t="shared" si="67"/>
        <v>0.81317734171078215</v>
      </c>
      <c r="J330" s="149">
        <f t="shared" si="68"/>
        <v>408398000</v>
      </c>
      <c r="K330" s="150">
        <f t="shared" si="68"/>
        <v>408510100.10680103</v>
      </c>
      <c r="L330" s="139">
        <f t="shared" si="69"/>
        <v>0.5</v>
      </c>
      <c r="M330" s="151">
        <f t="shared" si="70"/>
        <v>13.409160795204</v>
      </c>
      <c r="N330" s="61">
        <f t="shared" si="71"/>
        <v>2</v>
      </c>
      <c r="O330" s="151">
        <f t="shared" si="72"/>
        <v>36.590839204795998</v>
      </c>
      <c r="P330" s="154">
        <v>96.4</v>
      </c>
      <c r="Q330" s="16">
        <f t="shared" si="73"/>
        <v>48.2</v>
      </c>
      <c r="R330" s="152">
        <v>0</v>
      </c>
      <c r="S330" s="153">
        <f t="shared" si="74"/>
        <v>84.790839204796001</v>
      </c>
    </row>
    <row r="331" spans="1:19" ht="17.25" thickBot="1">
      <c r="A331" s="43">
        <v>11</v>
      </c>
      <c r="B331" s="245" t="s">
        <v>79</v>
      </c>
      <c r="C331" s="246" t="s">
        <v>62</v>
      </c>
      <c r="D331" s="247">
        <v>332200000</v>
      </c>
      <c r="E331" s="245">
        <v>81.319900000000004</v>
      </c>
      <c r="F331" s="253">
        <v>45078</v>
      </c>
      <c r="G331" s="249">
        <v>45223.338958333334</v>
      </c>
      <c r="H331" s="43"/>
      <c r="I331" s="148">
        <f t="shared" si="67"/>
        <v>0.81342220089226691</v>
      </c>
      <c r="J331" s="149">
        <f t="shared" si="68"/>
        <v>408398000</v>
      </c>
      <c r="K331" s="150">
        <f t="shared" si="68"/>
        <v>408510100.10680103</v>
      </c>
      <c r="L331" s="139">
        <f t="shared" si="69"/>
        <v>0.5</v>
      </c>
      <c r="M331" s="151">
        <f t="shared" si="70"/>
        <v>13.360202397370591</v>
      </c>
      <c r="N331" s="61">
        <f t="shared" si="71"/>
        <v>2</v>
      </c>
      <c r="O331" s="151">
        <f t="shared" si="72"/>
        <v>36.639797602629407</v>
      </c>
      <c r="P331" s="154">
        <v>96.8</v>
      </c>
      <c r="Q331" s="16">
        <f t="shared" si="73"/>
        <v>48.4</v>
      </c>
      <c r="R331" s="152">
        <v>0</v>
      </c>
      <c r="S331" s="153">
        <f t="shared" si="74"/>
        <v>85.039797602629406</v>
      </c>
    </row>
    <row r="332" spans="1:19" ht="17.25" thickBot="1">
      <c r="A332" s="43">
        <v>12</v>
      </c>
      <c r="B332" s="43" t="s">
        <v>290</v>
      </c>
      <c r="C332" s="44" t="s">
        <v>93</v>
      </c>
      <c r="D332" s="45">
        <v>332647000</v>
      </c>
      <c r="E332" s="43">
        <v>81.429299999999998</v>
      </c>
      <c r="F332" s="101">
        <v>45261</v>
      </c>
      <c r="G332" s="46">
        <v>45222.584421296298</v>
      </c>
      <c r="H332" s="43"/>
      <c r="I332" s="148">
        <f t="shared" si="67"/>
        <v>0.81451672143350362</v>
      </c>
      <c r="J332" s="149">
        <f t="shared" si="68"/>
        <v>408398000</v>
      </c>
      <c r="K332" s="150">
        <f t="shared" si="68"/>
        <v>408510100.10680103</v>
      </c>
      <c r="L332" s="139">
        <f t="shared" si="69"/>
        <v>0.5</v>
      </c>
      <c r="M332" s="151">
        <f t="shared" si="70"/>
        <v>13.141358359055189</v>
      </c>
      <c r="N332" s="61">
        <f t="shared" si="71"/>
        <v>2</v>
      </c>
      <c r="O332" s="151">
        <f t="shared" si="72"/>
        <v>36.858641640944811</v>
      </c>
      <c r="P332" s="154">
        <v>96.4</v>
      </c>
      <c r="Q332" s="16">
        <f t="shared" si="73"/>
        <v>48.2</v>
      </c>
      <c r="R332" s="152">
        <v>0</v>
      </c>
      <c r="S332" s="153">
        <f t="shared" si="74"/>
        <v>85.058641640944813</v>
      </c>
    </row>
    <row r="333" spans="1:19" ht="17.25" thickBot="1">
      <c r="A333" s="43">
        <v>13</v>
      </c>
      <c r="B333" s="43" t="s">
        <v>249</v>
      </c>
      <c r="C333" s="44" t="s">
        <v>219</v>
      </c>
      <c r="D333" s="45">
        <v>333342000</v>
      </c>
      <c r="E333" s="43">
        <v>81.599400000000003</v>
      </c>
      <c r="F333" s="101">
        <v>45025</v>
      </c>
      <c r="G333" s="46">
        <v>45218.38962962963</v>
      </c>
      <c r="H333" s="43"/>
      <c r="I333" s="148">
        <f t="shared" si="67"/>
        <v>0.8162184927448225</v>
      </c>
      <c r="J333" s="149">
        <f t="shared" si="68"/>
        <v>408398000</v>
      </c>
      <c r="K333" s="150">
        <f t="shared" si="68"/>
        <v>408510100.10680103</v>
      </c>
      <c r="L333" s="139">
        <f t="shared" si="69"/>
        <v>0.5</v>
      </c>
      <c r="M333" s="151">
        <f t="shared" si="70"/>
        <v>12.801097494112913</v>
      </c>
      <c r="N333" s="61">
        <f t="shared" si="71"/>
        <v>2</v>
      </c>
      <c r="O333" s="151">
        <f t="shared" si="72"/>
        <v>37.198902505887091</v>
      </c>
      <c r="P333" s="154">
        <v>96.4</v>
      </c>
      <c r="Q333" s="16">
        <f t="shared" si="73"/>
        <v>48.2</v>
      </c>
      <c r="R333" s="152">
        <v>0</v>
      </c>
      <c r="S333" s="153">
        <f t="shared" si="74"/>
        <v>85.398902505887094</v>
      </c>
    </row>
    <row r="334" spans="1:19" ht="17.25" thickBot="1">
      <c r="A334" s="43">
        <v>14</v>
      </c>
      <c r="B334" s="43" t="s">
        <v>262</v>
      </c>
      <c r="C334" s="44" t="s">
        <v>153</v>
      </c>
      <c r="D334" s="45">
        <v>333400000</v>
      </c>
      <c r="E334" s="43">
        <v>81.613600000000005</v>
      </c>
      <c r="F334" s="101">
        <v>44960</v>
      </c>
      <c r="G334" s="46">
        <v>45223.658078703702</v>
      </c>
      <c r="H334" s="43"/>
      <c r="I334" s="148">
        <f t="shared" si="67"/>
        <v>0.81636051107008356</v>
      </c>
      <c r="J334" s="149">
        <f t="shared" si="68"/>
        <v>408398000</v>
      </c>
      <c r="K334" s="150">
        <f t="shared" si="68"/>
        <v>408510100.10680103</v>
      </c>
      <c r="L334" s="139">
        <f t="shared" si="69"/>
        <v>0.5</v>
      </c>
      <c r="M334" s="151">
        <f t="shared" si="70"/>
        <v>12.772701623369521</v>
      </c>
      <c r="N334" s="61">
        <f t="shared" si="71"/>
        <v>2</v>
      </c>
      <c r="O334" s="151">
        <f t="shared" si="72"/>
        <v>37.227298376630479</v>
      </c>
      <c r="P334" s="154">
        <v>96.4</v>
      </c>
      <c r="Q334" s="16">
        <f t="shared" si="73"/>
        <v>48.2</v>
      </c>
      <c r="R334" s="152">
        <v>0</v>
      </c>
      <c r="S334" s="153">
        <f t="shared" si="74"/>
        <v>85.427298376630489</v>
      </c>
    </row>
    <row r="335" spans="1:19" ht="17.25" thickBot="1">
      <c r="A335" s="43">
        <v>15</v>
      </c>
      <c r="B335" s="43" t="s">
        <v>268</v>
      </c>
      <c r="C335" s="44" t="s">
        <v>148</v>
      </c>
      <c r="D335" s="45">
        <v>333950000</v>
      </c>
      <c r="E335" s="43">
        <v>81.7483</v>
      </c>
      <c r="F335" s="43" t="s">
        <v>585</v>
      </c>
      <c r="G335" s="46">
        <v>45218.380972222221</v>
      </c>
      <c r="H335" s="43"/>
      <c r="I335" s="148">
        <f t="shared" si="67"/>
        <v>0.81770723656824962</v>
      </c>
      <c r="J335" s="149">
        <f t="shared" si="68"/>
        <v>408398000</v>
      </c>
      <c r="K335" s="150">
        <f t="shared" si="68"/>
        <v>408510100.10680103</v>
      </c>
      <c r="L335" s="139">
        <f t="shared" si="69"/>
        <v>0.5</v>
      </c>
      <c r="M335" s="151">
        <f t="shared" si="70"/>
        <v>12.503430435285701</v>
      </c>
      <c r="N335" s="61">
        <f t="shared" si="71"/>
        <v>2</v>
      </c>
      <c r="O335" s="151">
        <f t="shared" si="72"/>
        <v>37.496569564714299</v>
      </c>
      <c r="P335" s="154">
        <v>96.4</v>
      </c>
      <c r="Q335" s="16">
        <f t="shared" si="73"/>
        <v>48.2</v>
      </c>
      <c r="R335" s="152">
        <v>0</v>
      </c>
      <c r="S335" s="153">
        <f t="shared" si="74"/>
        <v>85.696569564714309</v>
      </c>
    </row>
    <row r="336" spans="1:19" ht="17.25" thickBot="1">
      <c r="A336" s="43">
        <v>16</v>
      </c>
      <c r="B336" s="43" t="s">
        <v>549</v>
      </c>
      <c r="C336" s="44" t="s">
        <v>415</v>
      </c>
      <c r="D336" s="45">
        <v>334886360</v>
      </c>
      <c r="E336" s="43">
        <v>81.977500000000006</v>
      </c>
      <c r="F336" s="101">
        <v>44962</v>
      </c>
      <c r="G336" s="46">
        <v>45224.569490740738</v>
      </c>
      <c r="H336" s="43"/>
      <c r="I336" s="148">
        <f t="shared" si="67"/>
        <v>0.82</v>
      </c>
      <c r="J336" s="149">
        <f t="shared" si="68"/>
        <v>408398000</v>
      </c>
      <c r="K336" s="150">
        <f t="shared" si="68"/>
        <v>408510100.10680103</v>
      </c>
      <c r="L336" s="139">
        <f t="shared" si="69"/>
        <v>0.5</v>
      </c>
      <c r="M336" s="151">
        <f t="shared" si="70"/>
        <v>12.045003581332669</v>
      </c>
      <c r="N336" s="61">
        <f t="shared" si="71"/>
        <v>2</v>
      </c>
      <c r="O336" s="151">
        <f t="shared" si="72"/>
        <v>37.954996418667335</v>
      </c>
      <c r="P336" s="154">
        <v>96.4</v>
      </c>
      <c r="Q336" s="16">
        <f t="shared" si="73"/>
        <v>48.2</v>
      </c>
      <c r="R336" s="152">
        <v>0</v>
      </c>
      <c r="S336" s="153">
        <f t="shared" si="74"/>
        <v>86.154996418667338</v>
      </c>
    </row>
    <row r="337" spans="1:19" ht="17.25" thickBot="1">
      <c r="A337" s="43">
        <v>17</v>
      </c>
      <c r="B337" s="43" t="s">
        <v>281</v>
      </c>
      <c r="C337" s="44" t="s">
        <v>282</v>
      </c>
      <c r="D337" s="45">
        <v>335735000</v>
      </c>
      <c r="E337" s="43">
        <v>82.185199999999995</v>
      </c>
      <c r="F337" s="101">
        <v>44994</v>
      </c>
      <c r="G337" s="46">
        <v>45223.414884259262</v>
      </c>
      <c r="H337" s="43"/>
      <c r="I337" s="148">
        <f t="shared" si="67"/>
        <v>0.82207797295775198</v>
      </c>
      <c r="J337" s="149">
        <f t="shared" si="68"/>
        <v>408398000</v>
      </c>
      <c r="K337" s="150">
        <f t="shared" si="68"/>
        <v>408510100.10680103</v>
      </c>
      <c r="L337" s="139">
        <f t="shared" si="69"/>
        <v>0.5</v>
      </c>
      <c r="M337" s="151">
        <f t="shared" si="70"/>
        <v>11.629523033959099</v>
      </c>
      <c r="N337" s="61">
        <f t="shared" si="71"/>
        <v>2</v>
      </c>
      <c r="O337" s="151">
        <f t="shared" si="72"/>
        <v>38.370476966040897</v>
      </c>
      <c r="P337" s="154">
        <v>96.4</v>
      </c>
      <c r="Q337" s="16">
        <f t="shared" si="73"/>
        <v>48.2</v>
      </c>
      <c r="R337" s="152">
        <v>0</v>
      </c>
      <c r="S337" s="153">
        <f t="shared" si="74"/>
        <v>86.5704769660409</v>
      </c>
    </row>
    <row r="338" spans="1:19" ht="17.25" thickBot="1">
      <c r="A338" s="43">
        <v>18</v>
      </c>
      <c r="B338" s="245" t="s">
        <v>267</v>
      </c>
      <c r="C338" s="246" t="s">
        <v>66</v>
      </c>
      <c r="D338" s="247">
        <v>336000000</v>
      </c>
      <c r="E338" s="245">
        <v>82.250100000000003</v>
      </c>
      <c r="F338" s="253">
        <v>45052</v>
      </c>
      <c r="G338" s="249">
        <v>45222.829386574071</v>
      </c>
      <c r="H338" s="43"/>
      <c r="I338" s="148">
        <f t="shared" si="67"/>
        <v>0.82272684978868649</v>
      </c>
      <c r="J338" s="149">
        <f t="shared" si="68"/>
        <v>408398000</v>
      </c>
      <c r="K338" s="150">
        <f t="shared" si="68"/>
        <v>408510100.10680103</v>
      </c>
      <c r="L338" s="139">
        <f t="shared" si="69"/>
        <v>0.5</v>
      </c>
      <c r="M338" s="151">
        <f t="shared" si="70"/>
        <v>11.499783279700537</v>
      </c>
      <c r="N338" s="61">
        <f t="shared" si="71"/>
        <v>2</v>
      </c>
      <c r="O338" s="151">
        <f t="shared" si="72"/>
        <v>38.500216720299463</v>
      </c>
      <c r="P338" s="154">
        <v>96.4</v>
      </c>
      <c r="Q338" s="16">
        <f t="shared" si="73"/>
        <v>48.2</v>
      </c>
      <c r="R338" s="152">
        <v>0</v>
      </c>
      <c r="S338" s="153">
        <f t="shared" si="74"/>
        <v>86.700216720299466</v>
      </c>
    </row>
    <row r="339" spans="1:19" ht="17.25" thickBot="1">
      <c r="A339" s="43">
        <v>19</v>
      </c>
      <c r="B339" s="43" t="s">
        <v>254</v>
      </c>
      <c r="C339" s="44" t="s">
        <v>217</v>
      </c>
      <c r="D339" s="45">
        <v>336160000</v>
      </c>
      <c r="E339" s="43">
        <v>82.289199999999994</v>
      </c>
      <c r="F339" s="101">
        <v>45170</v>
      </c>
      <c r="G339" s="46">
        <v>45224.588726851849</v>
      </c>
      <c r="H339" s="43"/>
      <c r="I339" s="148">
        <f t="shared" si="67"/>
        <v>0.82311862447906214</v>
      </c>
      <c r="J339" s="149">
        <f t="shared" ref="J339:K354" si="75">J338</f>
        <v>408398000</v>
      </c>
      <c r="K339" s="150">
        <f t="shared" si="75"/>
        <v>408510100.10680103</v>
      </c>
      <c r="L339" s="139">
        <f t="shared" si="69"/>
        <v>0.5</v>
      </c>
      <c r="M339" s="151">
        <f t="shared" si="70"/>
        <v>11.421449843167064</v>
      </c>
      <c r="N339" s="61">
        <f t="shared" si="71"/>
        <v>2</v>
      </c>
      <c r="O339" s="151">
        <f t="shared" si="72"/>
        <v>38.578550156832932</v>
      </c>
      <c r="P339" s="154">
        <v>96.4</v>
      </c>
      <c r="Q339" s="16">
        <f t="shared" si="73"/>
        <v>48.2</v>
      </c>
      <c r="R339" s="152">
        <v>0</v>
      </c>
      <c r="S339" s="153">
        <f t="shared" si="74"/>
        <v>86.778550156832935</v>
      </c>
    </row>
    <row r="340" spans="1:19" ht="17.25" thickBot="1">
      <c r="A340" s="43">
        <v>20</v>
      </c>
      <c r="B340" s="43" t="s">
        <v>284</v>
      </c>
      <c r="C340" s="44" t="s">
        <v>285</v>
      </c>
      <c r="D340" s="45">
        <v>336380000</v>
      </c>
      <c r="E340" s="43">
        <v>82.343100000000007</v>
      </c>
      <c r="F340" s="101">
        <v>45237</v>
      </c>
      <c r="G340" s="46">
        <v>45224.379050925927</v>
      </c>
      <c r="H340" s="43"/>
      <c r="I340" s="148">
        <f t="shared" si="67"/>
        <v>0.82365731467832848</v>
      </c>
      <c r="J340" s="149">
        <f t="shared" si="75"/>
        <v>408398000</v>
      </c>
      <c r="K340" s="150">
        <f t="shared" si="75"/>
        <v>408510100.10680103</v>
      </c>
      <c r="L340" s="139">
        <f t="shared" si="69"/>
        <v>0.5</v>
      </c>
      <c r="M340" s="151">
        <f t="shared" si="70"/>
        <v>11.313741367933527</v>
      </c>
      <c r="N340" s="61">
        <f t="shared" si="71"/>
        <v>2</v>
      </c>
      <c r="O340" s="151">
        <f t="shared" si="72"/>
        <v>38.686258632066469</v>
      </c>
      <c r="P340" s="154">
        <v>96.4</v>
      </c>
      <c r="Q340" s="16">
        <f t="shared" si="73"/>
        <v>48.2</v>
      </c>
      <c r="R340" s="152">
        <v>0</v>
      </c>
      <c r="S340" s="153">
        <f t="shared" si="74"/>
        <v>86.886258632066472</v>
      </c>
    </row>
    <row r="341" spans="1:19" ht="17.25" thickBot="1">
      <c r="A341" s="43">
        <v>21</v>
      </c>
      <c r="B341" s="43" t="s">
        <v>263</v>
      </c>
      <c r="C341" s="44" t="s">
        <v>264</v>
      </c>
      <c r="D341" s="45">
        <v>339787140</v>
      </c>
      <c r="E341" s="43">
        <v>83.177099999999996</v>
      </c>
      <c r="F341" s="101">
        <v>45055</v>
      </c>
      <c r="G341" s="46">
        <v>45223.726712962962</v>
      </c>
      <c r="H341" s="43"/>
      <c r="I341" s="148">
        <f t="shared" si="67"/>
        <v>0.83200000979436728</v>
      </c>
      <c r="J341" s="149">
        <f t="shared" si="75"/>
        <v>408398000</v>
      </c>
      <c r="K341" s="150">
        <f t="shared" si="75"/>
        <v>408510100.10680103</v>
      </c>
      <c r="L341" s="139">
        <f t="shared" si="69"/>
        <v>0.5</v>
      </c>
      <c r="M341" s="151">
        <f t="shared" si="70"/>
        <v>9.6456602119918688</v>
      </c>
      <c r="N341" s="61">
        <f t="shared" si="71"/>
        <v>2</v>
      </c>
      <c r="O341" s="151">
        <f t="shared" si="72"/>
        <v>40.354339788008133</v>
      </c>
      <c r="P341" s="154">
        <v>96.4</v>
      </c>
      <c r="Q341" s="16">
        <f t="shared" si="73"/>
        <v>48.2</v>
      </c>
      <c r="R341" s="152">
        <v>0</v>
      </c>
      <c r="S341" s="153">
        <f t="shared" si="74"/>
        <v>88.554339788008136</v>
      </c>
    </row>
    <row r="342" spans="1:19" ht="17.25" thickBot="1">
      <c r="A342" s="43">
        <v>22</v>
      </c>
      <c r="B342" s="43" t="s">
        <v>576</v>
      </c>
      <c r="C342" s="44" t="s">
        <v>328</v>
      </c>
      <c r="D342" s="45">
        <v>341259810</v>
      </c>
      <c r="E342" s="43">
        <v>83.537599999999998</v>
      </c>
      <c r="F342" s="101">
        <v>45030</v>
      </c>
      <c r="G342" s="46">
        <v>45222.411944444444</v>
      </c>
      <c r="H342" s="43"/>
      <c r="I342" s="148">
        <f t="shared" si="67"/>
        <v>0.83560597750233845</v>
      </c>
      <c r="J342" s="149">
        <f t="shared" si="75"/>
        <v>408398000</v>
      </c>
      <c r="K342" s="150">
        <f t="shared" si="75"/>
        <v>408510100.10680103</v>
      </c>
      <c r="L342" s="139">
        <f t="shared" si="69"/>
        <v>0.5</v>
      </c>
      <c r="M342" s="151">
        <f t="shared" si="70"/>
        <v>8.9246645746184008</v>
      </c>
      <c r="N342" s="61">
        <f t="shared" si="71"/>
        <v>2</v>
      </c>
      <c r="O342" s="151">
        <f t="shared" si="72"/>
        <v>41.075335425381596</v>
      </c>
      <c r="P342" s="154">
        <v>96.4</v>
      </c>
      <c r="Q342" s="16">
        <f t="shared" si="73"/>
        <v>48.2</v>
      </c>
      <c r="R342" s="152">
        <v>0</v>
      </c>
      <c r="S342" s="153">
        <f t="shared" si="74"/>
        <v>89.275335425381598</v>
      </c>
    </row>
    <row r="343" spans="1:19" ht="17.25" thickBot="1">
      <c r="A343" s="43">
        <v>23</v>
      </c>
      <c r="B343" s="43" t="s">
        <v>247</v>
      </c>
      <c r="C343" s="44" t="s">
        <v>232</v>
      </c>
      <c r="D343" s="45">
        <v>343376954</v>
      </c>
      <c r="E343" s="43">
        <v>84.055899999999994</v>
      </c>
      <c r="F343" s="101">
        <v>45181</v>
      </c>
      <c r="G343" s="46">
        <v>45222.597268518519</v>
      </c>
      <c r="H343" s="43"/>
      <c r="I343" s="148">
        <f t="shared" si="67"/>
        <v>0.84078999897159146</v>
      </c>
      <c r="J343" s="149">
        <f t="shared" si="75"/>
        <v>408398000</v>
      </c>
      <c r="K343" s="150">
        <f t="shared" si="75"/>
        <v>408510100.10680103</v>
      </c>
      <c r="L343" s="139">
        <f t="shared" si="69"/>
        <v>0.5</v>
      </c>
      <c r="M343" s="151">
        <f t="shared" si="70"/>
        <v>7.8881447923919712</v>
      </c>
      <c r="N343" s="61">
        <f t="shared" si="71"/>
        <v>2</v>
      </c>
      <c r="O343" s="151">
        <f t="shared" si="72"/>
        <v>42.111855207608031</v>
      </c>
      <c r="P343" s="154">
        <v>96.4</v>
      </c>
      <c r="Q343" s="16">
        <f t="shared" si="73"/>
        <v>48.2</v>
      </c>
      <c r="R343" s="152">
        <v>0</v>
      </c>
      <c r="S343" s="153">
        <f t="shared" si="74"/>
        <v>90.311855207608033</v>
      </c>
    </row>
    <row r="344" spans="1:19" ht="17.25" thickBot="1">
      <c r="A344" s="43">
        <v>24</v>
      </c>
      <c r="B344" s="43" t="s">
        <v>239</v>
      </c>
      <c r="C344" s="44" t="s">
        <v>94</v>
      </c>
      <c r="D344" s="45">
        <v>345088000</v>
      </c>
      <c r="E344" s="43">
        <v>84.474699999999999</v>
      </c>
      <c r="F344" s="101">
        <v>45000</v>
      </c>
      <c r="G344" s="46">
        <v>45222.351238425923</v>
      </c>
      <c r="H344" s="43"/>
      <c r="I344" s="148">
        <f t="shared" si="67"/>
        <v>0.84497965220201865</v>
      </c>
      <c r="J344" s="149">
        <f t="shared" si="75"/>
        <v>408398000</v>
      </c>
      <c r="K344" s="150">
        <f t="shared" si="75"/>
        <v>408510100.10680103</v>
      </c>
      <c r="L344" s="139">
        <f t="shared" si="69"/>
        <v>0.5</v>
      </c>
      <c r="M344" s="151">
        <f t="shared" si="70"/>
        <v>7.0504440845990946</v>
      </c>
      <c r="N344" s="61">
        <f t="shared" si="71"/>
        <v>2</v>
      </c>
      <c r="O344" s="151">
        <f t="shared" si="72"/>
        <v>42.949555915400907</v>
      </c>
      <c r="P344" s="154">
        <v>96.4</v>
      </c>
      <c r="Q344" s="16">
        <f t="shared" si="73"/>
        <v>48.2</v>
      </c>
      <c r="R344" s="152">
        <v>0</v>
      </c>
      <c r="S344" s="153">
        <f t="shared" si="74"/>
        <v>91.14955591540091</v>
      </c>
    </row>
    <row r="345" spans="1:19" ht="17.25" thickBot="1">
      <c r="A345" s="43">
        <v>25</v>
      </c>
      <c r="B345" s="43" t="s">
        <v>245</v>
      </c>
      <c r="C345" s="44" t="s">
        <v>246</v>
      </c>
      <c r="D345" s="45">
        <v>347051311</v>
      </c>
      <c r="E345" s="43">
        <v>84.955399999999997</v>
      </c>
      <c r="F345" s="101">
        <v>45263</v>
      </c>
      <c r="G345" s="46">
        <v>45219.598287037035</v>
      </c>
      <c r="H345" s="43"/>
      <c r="I345" s="148">
        <f t="shared" si="67"/>
        <v>0.84978699944661829</v>
      </c>
      <c r="J345" s="149">
        <f t="shared" si="75"/>
        <v>408398000</v>
      </c>
      <c r="K345" s="150">
        <f t="shared" si="75"/>
        <v>408510100.10680103</v>
      </c>
      <c r="L345" s="139">
        <f t="shared" si="69"/>
        <v>0.5</v>
      </c>
      <c r="M345" s="151">
        <f t="shared" si="70"/>
        <v>6.0892384745117489</v>
      </c>
      <c r="N345" s="61">
        <f t="shared" si="71"/>
        <v>2</v>
      </c>
      <c r="O345" s="151">
        <f t="shared" si="72"/>
        <v>43.910761525488255</v>
      </c>
      <c r="P345" s="154">
        <v>96.4</v>
      </c>
      <c r="Q345" s="16">
        <f t="shared" si="73"/>
        <v>48.2</v>
      </c>
      <c r="R345" s="152">
        <v>0</v>
      </c>
      <c r="S345" s="153">
        <f t="shared" si="74"/>
        <v>92.110761525488257</v>
      </c>
    </row>
    <row r="346" spans="1:19" ht="17.25" thickBot="1">
      <c r="A346" s="43">
        <v>26</v>
      </c>
      <c r="B346" s="43" t="s">
        <v>243</v>
      </c>
      <c r="C346" s="44" t="s">
        <v>244</v>
      </c>
      <c r="D346" s="45">
        <v>347500000</v>
      </c>
      <c r="E346" s="43">
        <v>85.065200000000004</v>
      </c>
      <c r="F346" s="101">
        <v>45143</v>
      </c>
      <c r="G346" s="46">
        <v>45217.646018518521</v>
      </c>
      <c r="H346" s="43"/>
      <c r="I346" s="148">
        <f t="shared" si="67"/>
        <v>0.85088565565943031</v>
      </c>
      <c r="J346" s="149">
        <f t="shared" si="75"/>
        <v>408398000</v>
      </c>
      <c r="K346" s="150">
        <f t="shared" si="75"/>
        <v>408510100.10680103</v>
      </c>
      <c r="L346" s="139">
        <f t="shared" si="69"/>
        <v>0.5</v>
      </c>
      <c r="M346" s="151">
        <f t="shared" si="70"/>
        <v>5.8695675288569449</v>
      </c>
      <c r="N346" s="61">
        <f t="shared" si="71"/>
        <v>2</v>
      </c>
      <c r="O346" s="151">
        <f t="shared" si="72"/>
        <v>44.130432471143052</v>
      </c>
      <c r="P346" s="154">
        <v>96.4</v>
      </c>
      <c r="Q346" s="16">
        <f t="shared" si="73"/>
        <v>48.2</v>
      </c>
      <c r="R346" s="152">
        <v>0</v>
      </c>
      <c r="S346" s="153">
        <f t="shared" si="74"/>
        <v>92.330432471143055</v>
      </c>
    </row>
    <row r="347" spans="1:19" ht="17.25" thickBot="1">
      <c r="A347" s="43">
        <v>27</v>
      </c>
      <c r="B347" s="43" t="s">
        <v>255</v>
      </c>
      <c r="C347" s="44" t="s">
        <v>256</v>
      </c>
      <c r="D347" s="45">
        <v>348700000</v>
      </c>
      <c r="E347" s="43">
        <v>85.358900000000006</v>
      </c>
      <c r="F347" s="101">
        <v>45078</v>
      </c>
      <c r="G347" s="46">
        <v>45218.673726851855</v>
      </c>
      <c r="H347" s="43"/>
      <c r="I347" s="148">
        <f t="shared" si="67"/>
        <v>0.85382396583724696</v>
      </c>
      <c r="J347" s="149">
        <f t="shared" si="75"/>
        <v>408398000</v>
      </c>
      <c r="K347" s="150">
        <f t="shared" si="75"/>
        <v>408510100.10680103</v>
      </c>
      <c r="L347" s="139">
        <f t="shared" si="69"/>
        <v>0.5</v>
      </c>
      <c r="M347" s="151">
        <f t="shared" si="70"/>
        <v>5.2820667548558742</v>
      </c>
      <c r="N347" s="61">
        <f t="shared" si="71"/>
        <v>2</v>
      </c>
      <c r="O347" s="151">
        <f t="shared" si="72"/>
        <v>44.717933245144124</v>
      </c>
      <c r="P347" s="154">
        <v>96.4</v>
      </c>
      <c r="Q347" s="16">
        <f t="shared" si="73"/>
        <v>48.2</v>
      </c>
      <c r="R347" s="152">
        <v>0</v>
      </c>
      <c r="S347" s="153">
        <f t="shared" si="74"/>
        <v>92.917933245144127</v>
      </c>
    </row>
    <row r="348" spans="1:19" ht="17.25" thickBot="1">
      <c r="A348" s="43">
        <v>28</v>
      </c>
      <c r="B348" s="43" t="s">
        <v>289</v>
      </c>
      <c r="C348" s="44" t="s">
        <v>68</v>
      </c>
      <c r="D348" s="45">
        <v>349044410</v>
      </c>
      <c r="E348" s="43">
        <v>85.443200000000004</v>
      </c>
      <c r="F348" s="101">
        <v>45030</v>
      </c>
      <c r="G348" s="46">
        <v>45222.94159722222</v>
      </c>
      <c r="H348" s="43"/>
      <c r="I348" s="148">
        <f t="shared" si="67"/>
        <v>0.85466728534419856</v>
      </c>
      <c r="J348" s="149">
        <f t="shared" si="75"/>
        <v>408398000</v>
      </c>
      <c r="K348" s="150">
        <f t="shared" si="75"/>
        <v>408510100.10680103</v>
      </c>
      <c r="L348" s="139">
        <f t="shared" si="69"/>
        <v>0.5</v>
      </c>
      <c r="M348" s="151">
        <f t="shared" si="70"/>
        <v>5.1134491368777901</v>
      </c>
      <c r="N348" s="61">
        <f t="shared" si="71"/>
        <v>2</v>
      </c>
      <c r="O348" s="151">
        <f t="shared" si="72"/>
        <v>44.88655086312221</v>
      </c>
      <c r="P348" s="154">
        <v>96.4</v>
      </c>
      <c r="Q348" s="16">
        <f t="shared" si="73"/>
        <v>48.2</v>
      </c>
      <c r="R348" s="152">
        <v>0</v>
      </c>
      <c r="S348" s="153">
        <f t="shared" si="74"/>
        <v>93.086550863122213</v>
      </c>
    </row>
    <row r="349" spans="1:19" ht="17.25" thickBot="1">
      <c r="A349" s="43">
        <v>29</v>
      </c>
      <c r="B349" s="43" t="s">
        <v>279</v>
      </c>
      <c r="C349" s="44" t="s">
        <v>218</v>
      </c>
      <c r="D349" s="45">
        <v>349398000</v>
      </c>
      <c r="E349" s="43">
        <v>85.529799999999994</v>
      </c>
      <c r="F349" s="101">
        <v>45184</v>
      </c>
      <c r="G349" s="46">
        <v>45224.415509259263</v>
      </c>
      <c r="H349" s="43"/>
      <c r="I349" s="148">
        <f t="shared" si="67"/>
        <v>0.85553308292401042</v>
      </c>
      <c r="J349" s="149">
        <f t="shared" si="75"/>
        <v>408398000</v>
      </c>
      <c r="K349" s="150">
        <f t="shared" si="75"/>
        <v>408510100.10680103</v>
      </c>
      <c r="L349" s="139">
        <f t="shared" si="69"/>
        <v>0.5</v>
      </c>
      <c r="M349" s="151">
        <f t="shared" si="70"/>
        <v>4.9403371379785899</v>
      </c>
      <c r="N349" s="61">
        <f t="shared" si="71"/>
        <v>2</v>
      </c>
      <c r="O349" s="151">
        <f t="shared" si="72"/>
        <v>45.059662862021412</v>
      </c>
      <c r="P349" s="154">
        <v>96.4</v>
      </c>
      <c r="Q349" s="16">
        <f t="shared" si="73"/>
        <v>48.2</v>
      </c>
      <c r="R349" s="152">
        <v>0</v>
      </c>
      <c r="S349" s="153">
        <f t="shared" si="74"/>
        <v>93.259662862021415</v>
      </c>
    </row>
    <row r="350" spans="1:19" ht="17.25" thickBot="1">
      <c r="A350" s="43">
        <v>30</v>
      </c>
      <c r="B350" s="43" t="s">
        <v>574</v>
      </c>
      <c r="C350" s="44" t="s">
        <v>575</v>
      </c>
      <c r="D350" s="45">
        <v>352037400</v>
      </c>
      <c r="E350" s="43">
        <v>86.175899999999999</v>
      </c>
      <c r="F350" s="101">
        <v>45264</v>
      </c>
      <c r="G350" s="46">
        <v>45223.567152777781</v>
      </c>
      <c r="H350" s="43"/>
      <c r="I350" s="148">
        <f t="shared" si="67"/>
        <v>0.86199589616011829</v>
      </c>
      <c r="J350" s="149">
        <f t="shared" si="75"/>
        <v>408398000</v>
      </c>
      <c r="K350" s="150">
        <f t="shared" si="75"/>
        <v>408510100.10680103</v>
      </c>
      <c r="L350" s="139">
        <f t="shared" si="69"/>
        <v>0.5</v>
      </c>
      <c r="M350" s="151">
        <f t="shared" si="70"/>
        <v>3.6481291855632314</v>
      </c>
      <c r="N350" s="61">
        <f t="shared" si="71"/>
        <v>2</v>
      </c>
      <c r="O350" s="151">
        <f t="shared" si="72"/>
        <v>46.351870814436765</v>
      </c>
      <c r="P350" s="154">
        <v>96.4</v>
      </c>
      <c r="Q350" s="16">
        <f t="shared" si="73"/>
        <v>48.2</v>
      </c>
      <c r="R350" s="152">
        <v>0</v>
      </c>
      <c r="S350" s="153">
        <f t="shared" si="74"/>
        <v>94.551870814436768</v>
      </c>
    </row>
    <row r="351" spans="1:19" ht="17.25" thickBot="1">
      <c r="A351" s="43">
        <v>31</v>
      </c>
      <c r="B351" s="43" t="s">
        <v>283</v>
      </c>
      <c r="C351" s="44" t="s">
        <v>147</v>
      </c>
      <c r="D351" s="45">
        <v>354496500</v>
      </c>
      <c r="E351" s="43">
        <v>86.777900000000002</v>
      </c>
      <c r="F351" s="101">
        <v>44972</v>
      </c>
      <c r="G351" s="46">
        <v>45217.647534722222</v>
      </c>
      <c r="H351" s="43"/>
      <c r="I351" s="148">
        <f t="shared" si="67"/>
        <v>0.86801722829200922</v>
      </c>
      <c r="J351" s="149">
        <f t="shared" si="75"/>
        <v>408398000</v>
      </c>
      <c r="K351" s="150">
        <f t="shared" si="75"/>
        <v>408510100.10680103</v>
      </c>
      <c r="L351" s="139">
        <f t="shared" si="69"/>
        <v>0.5</v>
      </c>
      <c r="M351" s="151">
        <f t="shared" si="70"/>
        <v>2.4441932244415598</v>
      </c>
      <c r="N351" s="61">
        <f t="shared" si="71"/>
        <v>2</v>
      </c>
      <c r="O351" s="151">
        <f t="shared" si="72"/>
        <v>47.555806775558437</v>
      </c>
      <c r="P351" s="154">
        <v>96.4</v>
      </c>
      <c r="Q351" s="16">
        <f t="shared" si="73"/>
        <v>48.2</v>
      </c>
      <c r="R351" s="152">
        <v>0</v>
      </c>
      <c r="S351" s="153">
        <f t="shared" si="74"/>
        <v>95.75580677555844</v>
      </c>
    </row>
    <row r="352" spans="1:19" ht="17.25" thickBot="1">
      <c r="A352" s="43">
        <v>32</v>
      </c>
      <c r="B352" s="43" t="s">
        <v>251</v>
      </c>
      <c r="C352" s="44" t="s">
        <v>234</v>
      </c>
      <c r="D352" s="45">
        <v>359798638</v>
      </c>
      <c r="E352" s="43">
        <v>88.075800000000001</v>
      </c>
      <c r="F352" s="101">
        <v>45028</v>
      </c>
      <c r="G352" s="46">
        <v>45217.638182870367</v>
      </c>
      <c r="H352" s="43"/>
      <c r="I352" s="148">
        <f t="shared" si="67"/>
        <v>0.88100000000000001</v>
      </c>
      <c r="J352" s="149">
        <f t="shared" si="75"/>
        <v>408398000</v>
      </c>
      <c r="K352" s="150">
        <f t="shared" si="75"/>
        <v>408510100.10680103</v>
      </c>
      <c r="L352" s="139">
        <f t="shared" si="69"/>
        <v>0.5</v>
      </c>
      <c r="M352" s="151">
        <f t="shared" si="70"/>
        <v>0.15164859127552166</v>
      </c>
      <c r="N352" s="61">
        <f t="shared" si="71"/>
        <v>2</v>
      </c>
      <c r="O352" s="151">
        <f t="shared" si="72"/>
        <v>49.848351408724476</v>
      </c>
      <c r="P352" s="154">
        <v>96.4</v>
      </c>
      <c r="Q352" s="16">
        <f t="shared" si="73"/>
        <v>48.2</v>
      </c>
      <c r="R352" s="152">
        <v>0</v>
      </c>
      <c r="S352" s="153">
        <f t="shared" si="74"/>
        <v>98.048351408724471</v>
      </c>
    </row>
    <row r="353" spans="1:19" ht="17.25" thickBot="1">
      <c r="A353" s="43">
        <v>33</v>
      </c>
      <c r="B353" s="43" t="s">
        <v>551</v>
      </c>
      <c r="C353" s="44" t="s">
        <v>478</v>
      </c>
      <c r="D353" s="45">
        <v>360068900</v>
      </c>
      <c r="E353" s="43">
        <v>88.141999999999996</v>
      </c>
      <c r="F353" s="101">
        <v>45121</v>
      </c>
      <c r="G353" s="46">
        <v>45217.635949074072</v>
      </c>
      <c r="H353" s="43"/>
      <c r="I353" s="148">
        <f t="shared" si="67"/>
        <v>0.88166176132106422</v>
      </c>
      <c r="J353" s="149">
        <f t="shared" si="75"/>
        <v>408398000</v>
      </c>
      <c r="K353" s="150">
        <f t="shared" si="75"/>
        <v>408510100.10680103</v>
      </c>
      <c r="L353" s="139">
        <f t="shared" si="69"/>
        <v>0.5</v>
      </c>
      <c r="M353" s="151">
        <f t="shared" si="70"/>
        <v>0.28396453642809405</v>
      </c>
      <c r="N353" s="61">
        <f t="shared" si="71"/>
        <v>2</v>
      </c>
      <c r="O353" s="151">
        <f t="shared" si="72"/>
        <v>49.716035463571906</v>
      </c>
      <c r="P353" s="154">
        <v>96.4</v>
      </c>
      <c r="Q353" s="16">
        <f t="shared" si="73"/>
        <v>48.2</v>
      </c>
      <c r="R353" s="152">
        <v>0</v>
      </c>
      <c r="S353" s="153">
        <f t="shared" si="74"/>
        <v>97.916035463571916</v>
      </c>
    </row>
    <row r="354" spans="1:19" ht="17.25" thickBot="1">
      <c r="A354" s="43">
        <v>34</v>
      </c>
      <c r="B354" s="43" t="s">
        <v>250</v>
      </c>
      <c r="C354" s="44" t="s">
        <v>221</v>
      </c>
      <c r="D354" s="45">
        <v>406474100</v>
      </c>
      <c r="E354" s="43">
        <v>99.501599999999996</v>
      </c>
      <c r="F354" s="101">
        <v>45200</v>
      </c>
      <c r="G354" s="46">
        <v>45217.701990740738</v>
      </c>
      <c r="H354" s="43"/>
      <c r="I354" s="148">
        <f t="shared" si="67"/>
        <v>0.99528915420741526</v>
      </c>
      <c r="J354" s="149">
        <f t="shared" si="75"/>
        <v>408398000</v>
      </c>
      <c r="K354" s="150">
        <f t="shared" si="75"/>
        <v>408510100.10680103</v>
      </c>
      <c r="L354" s="139">
        <f t="shared" si="69"/>
        <v>0.5</v>
      </c>
      <c r="M354" s="151">
        <f t="shared" si="70"/>
        <v>23.003206967823452</v>
      </c>
      <c r="N354" s="61">
        <f t="shared" si="71"/>
        <v>35</v>
      </c>
      <c r="O354" s="151">
        <f t="shared" si="72"/>
        <v>35</v>
      </c>
      <c r="P354" s="154">
        <v>96.4</v>
      </c>
      <c r="Q354" s="16">
        <f t="shared" si="73"/>
        <v>48.2</v>
      </c>
      <c r="R354" s="152">
        <v>0</v>
      </c>
      <c r="S354" s="153">
        <f t="shared" si="74"/>
        <v>83.2</v>
      </c>
    </row>
    <row r="355" spans="1:19" ht="17.25" thickBot="1">
      <c r="A355" s="43">
        <v>35</v>
      </c>
      <c r="B355" s="43" t="s">
        <v>260</v>
      </c>
      <c r="C355" s="44" t="s">
        <v>261</v>
      </c>
      <c r="D355" s="45">
        <v>408000700</v>
      </c>
      <c r="E355" s="43">
        <v>99.875299999999996</v>
      </c>
      <c r="F355" s="101">
        <v>45205</v>
      </c>
      <c r="G355" s="46">
        <v>45223.648564814815</v>
      </c>
      <c r="H355" s="43" t="s">
        <v>230</v>
      </c>
      <c r="I355" s="148">
        <f t="shared" si="67"/>
        <v>0.99902717447196121</v>
      </c>
      <c r="J355" s="149">
        <f t="shared" ref="J355:K359" si="76">J354</f>
        <v>408398000</v>
      </c>
      <c r="K355" s="150">
        <f t="shared" si="76"/>
        <v>408510100.10680103</v>
      </c>
      <c r="L355" s="139">
        <f t="shared" si="69"/>
        <v>0.5</v>
      </c>
      <c r="M355" s="151">
        <f t="shared" si="70"/>
        <v>23.75060586914848</v>
      </c>
      <c r="N355" s="61">
        <f t="shared" si="71"/>
        <v>35</v>
      </c>
      <c r="O355" s="151">
        <f t="shared" si="72"/>
        <v>35</v>
      </c>
      <c r="P355" s="154">
        <v>96.4</v>
      </c>
      <c r="Q355" s="16">
        <f t="shared" si="73"/>
        <v>48.2</v>
      </c>
      <c r="R355" s="152">
        <v>0</v>
      </c>
      <c r="S355" s="153">
        <f t="shared" si="74"/>
        <v>83.2</v>
      </c>
    </row>
    <row r="356" spans="1:19" ht="17.25" thickBot="1">
      <c r="A356" s="43">
        <v>36</v>
      </c>
      <c r="B356" s="43" t="s">
        <v>77</v>
      </c>
      <c r="C356" s="44" t="s">
        <v>78</v>
      </c>
      <c r="D356" s="45">
        <v>412481980</v>
      </c>
      <c r="E356" s="43">
        <v>100.9723</v>
      </c>
      <c r="F356" s="101">
        <v>44999</v>
      </c>
      <c r="G356" s="46">
        <v>45223.44804398148</v>
      </c>
      <c r="H356" s="43" t="s">
        <v>230</v>
      </c>
      <c r="I356" s="148">
        <f t="shared" si="67"/>
        <v>1.01</v>
      </c>
      <c r="J356" s="149">
        <f t="shared" si="76"/>
        <v>408398000</v>
      </c>
      <c r="K356" s="150">
        <f t="shared" si="76"/>
        <v>408510100.10680103</v>
      </c>
      <c r="L356" s="139">
        <f t="shared" si="69"/>
        <v>0.5</v>
      </c>
      <c r="M356" s="151">
        <f t="shared" si="70"/>
        <v>25.944568759578047</v>
      </c>
      <c r="N356" s="61">
        <f t="shared" si="71"/>
        <v>2</v>
      </c>
      <c r="O356" s="151">
        <f t="shared" si="72"/>
        <v>24.055431240421953</v>
      </c>
      <c r="P356" s="154">
        <v>96.4</v>
      </c>
      <c r="Q356" s="16">
        <f t="shared" si="73"/>
        <v>48.2</v>
      </c>
      <c r="R356" s="152">
        <v>0</v>
      </c>
      <c r="S356" s="153">
        <f t="shared" si="74"/>
        <v>72.255431240421956</v>
      </c>
    </row>
    <row r="357" spans="1:19" ht="29.25" thickBot="1">
      <c r="A357" s="43">
        <v>37</v>
      </c>
      <c r="B357" s="43" t="s">
        <v>229</v>
      </c>
      <c r="C357" s="44" t="s">
        <v>222</v>
      </c>
      <c r="D357" s="45">
        <v>420000000</v>
      </c>
      <c r="E357" s="43">
        <v>102.8126</v>
      </c>
      <c r="F357" s="101">
        <v>45212</v>
      </c>
      <c r="G357" s="46">
        <v>45223.430335648147</v>
      </c>
      <c r="H357" s="43" t="s">
        <v>230</v>
      </c>
      <c r="I357" s="148">
        <f t="shared" si="67"/>
        <v>1.0284085622358581</v>
      </c>
      <c r="J357" s="149">
        <f t="shared" si="76"/>
        <v>408398000</v>
      </c>
      <c r="K357" s="150">
        <f t="shared" si="76"/>
        <v>408510100.10680103</v>
      </c>
      <c r="L357" s="139">
        <f t="shared" si="69"/>
        <v>0.5</v>
      </c>
      <c r="M357" s="151">
        <f t="shared" si="70"/>
        <v>29.625270900374346</v>
      </c>
      <c r="N357" s="61">
        <f t="shared" si="71"/>
        <v>2</v>
      </c>
      <c r="O357" s="151">
        <f t="shared" si="72"/>
        <v>20.374729099625654</v>
      </c>
      <c r="P357" s="154">
        <v>96.4</v>
      </c>
      <c r="Q357" s="16">
        <f t="shared" si="73"/>
        <v>48.2</v>
      </c>
      <c r="R357" s="152">
        <v>0</v>
      </c>
      <c r="S357" s="153">
        <f t="shared" si="74"/>
        <v>68.574729099625657</v>
      </c>
    </row>
    <row r="358" spans="1:19" ht="17.25" thickBot="1">
      <c r="A358" s="43">
        <v>38</v>
      </c>
      <c r="B358" s="43" t="s">
        <v>265</v>
      </c>
      <c r="C358" s="44" t="s">
        <v>235</v>
      </c>
      <c r="D358" s="45">
        <v>432910000</v>
      </c>
      <c r="E358" s="43">
        <v>105.9729</v>
      </c>
      <c r="F358" s="101">
        <v>45240</v>
      </c>
      <c r="G358" s="46">
        <v>45219.680266203701</v>
      </c>
      <c r="H358" s="43" t="s">
        <v>230</v>
      </c>
      <c r="I358" s="148">
        <f t="shared" si="67"/>
        <v>1.0600198825655365</v>
      </c>
      <c r="J358" s="149">
        <f t="shared" si="76"/>
        <v>408398000</v>
      </c>
      <c r="K358" s="150">
        <f t="shared" si="76"/>
        <v>408510100.10680103</v>
      </c>
      <c r="L358" s="139">
        <f t="shared" si="69"/>
        <v>0.5</v>
      </c>
      <c r="M358" s="151">
        <f t="shared" si="70"/>
        <v>35.945800060669185</v>
      </c>
      <c r="N358" s="61">
        <f t="shared" si="71"/>
        <v>2</v>
      </c>
      <c r="O358" s="151">
        <f t="shared" si="72"/>
        <v>14.054199939330815</v>
      </c>
      <c r="P358" s="154">
        <v>96.4</v>
      </c>
      <c r="Q358" s="16">
        <f t="shared" si="73"/>
        <v>48.2</v>
      </c>
      <c r="R358" s="152">
        <v>0</v>
      </c>
      <c r="S358" s="153">
        <f t="shared" si="74"/>
        <v>62.254199939330817</v>
      </c>
    </row>
    <row r="359" spans="1:19" ht="17.25" thickBot="1">
      <c r="A359" s="43">
        <v>39</v>
      </c>
      <c r="B359" s="43" t="s">
        <v>223</v>
      </c>
      <c r="C359" s="44" t="s">
        <v>224</v>
      </c>
      <c r="D359" s="45">
        <v>550000000</v>
      </c>
      <c r="E359" s="43">
        <v>134.63560000000001</v>
      </c>
      <c r="F359" s="101">
        <v>45079</v>
      </c>
      <c r="G359" s="46">
        <v>45218.822662037041</v>
      </c>
      <c r="H359" s="43" t="s">
        <v>230</v>
      </c>
      <c r="I359" s="148">
        <f t="shared" si="67"/>
        <v>1.3467254981660046</v>
      </c>
      <c r="J359" s="149">
        <f t="shared" si="76"/>
        <v>408398000</v>
      </c>
      <c r="K359" s="150">
        <f t="shared" si="76"/>
        <v>408510100.10680103</v>
      </c>
      <c r="L359" s="139">
        <f t="shared" si="69"/>
        <v>0.5</v>
      </c>
      <c r="M359" s="151">
        <f t="shared" si="70"/>
        <v>93.271188083823532</v>
      </c>
      <c r="N359" s="61">
        <f t="shared" si="71"/>
        <v>2</v>
      </c>
      <c r="O359" s="151">
        <f t="shared" si="72"/>
        <v>2</v>
      </c>
      <c r="P359" s="154">
        <v>96.4</v>
      </c>
      <c r="Q359" s="16">
        <f t="shared" si="73"/>
        <v>48.2</v>
      </c>
      <c r="R359" s="152">
        <v>0</v>
      </c>
      <c r="S359" s="153">
        <f t="shared" si="74"/>
        <v>50.2</v>
      </c>
    </row>
    <row r="360" spans="1:19">
      <c r="A360" s="320"/>
      <c r="B360" s="320"/>
      <c r="C360" s="321"/>
      <c r="D360" s="322"/>
      <c r="E360" s="320"/>
      <c r="F360" s="323"/>
      <c r="G360" s="324"/>
      <c r="H360" s="320"/>
      <c r="I360" s="241"/>
      <c r="J360" s="325"/>
      <c r="K360" s="326"/>
      <c r="L360" s="327"/>
      <c r="M360" s="242"/>
      <c r="O360" s="242"/>
      <c r="P360" s="328"/>
      <c r="Q360" s="17"/>
      <c r="R360" s="243"/>
      <c r="S360" s="53"/>
    </row>
    <row r="361" spans="1:19" ht="27.75" thickBot="1">
      <c r="A361" s="329" t="s">
        <v>586</v>
      </c>
      <c r="B361" s="168" t="s">
        <v>587</v>
      </c>
    </row>
    <row r="362" spans="1:19" ht="57.75" thickBot="1">
      <c r="A362" s="99" t="s">
        <v>270</v>
      </c>
      <c r="B362" s="102" t="s">
        <v>588</v>
      </c>
      <c r="C362" s="99" t="s">
        <v>272</v>
      </c>
      <c r="D362" s="102" t="s">
        <v>589</v>
      </c>
      <c r="I362" s="136" t="s">
        <v>296</v>
      </c>
      <c r="J362" s="55" t="s">
        <v>301</v>
      </c>
      <c r="K362" s="136" t="s">
        <v>297</v>
      </c>
      <c r="L362" s="136" t="s">
        <v>298</v>
      </c>
    </row>
    <row r="363" spans="1:19" ht="17.25" thickBot="1">
      <c r="A363" s="99" t="s">
        <v>274</v>
      </c>
      <c r="B363" s="276">
        <v>0.80872599999999994</v>
      </c>
      <c r="C363" s="99" t="s">
        <v>275</v>
      </c>
      <c r="D363" s="102" t="s">
        <v>590</v>
      </c>
      <c r="I363" s="140">
        <v>972869854</v>
      </c>
      <c r="J363" s="138" t="str">
        <f>IF(I363&gt;=1000000000,"유형1",IF(I363&gt;=100000000,"유형2",IF(I363&gt;=20000000,"유형3","유형4")))</f>
        <v>유형2</v>
      </c>
      <c r="K363" s="231">
        <f>D366/E366*100</f>
        <v>970395729.79022837</v>
      </c>
      <c r="L363" s="137">
        <f>K363/I363</f>
        <v>0.99745688058932125</v>
      </c>
    </row>
    <row r="364" spans="1:19" ht="17.25" thickBot="1">
      <c r="I364" s="146" t="s">
        <v>295</v>
      </c>
      <c r="J364" s="141" t="s">
        <v>296</v>
      </c>
      <c r="K364" s="55" t="s">
        <v>297</v>
      </c>
      <c r="L364" s="142" t="s">
        <v>299</v>
      </c>
      <c r="M364" s="142" t="s">
        <v>89</v>
      </c>
      <c r="N364" s="143" t="s">
        <v>302</v>
      </c>
      <c r="O364" s="143" t="s">
        <v>88</v>
      </c>
      <c r="P364" s="144" t="s">
        <v>90</v>
      </c>
      <c r="Q364" s="143" t="s">
        <v>300</v>
      </c>
      <c r="R364" s="145" t="s">
        <v>51</v>
      </c>
      <c r="S364" s="56" t="s">
        <v>91</v>
      </c>
    </row>
    <row r="365" spans="1:19" ht="17.25" thickBot="1">
      <c r="A365" s="43">
        <v>1</v>
      </c>
      <c r="B365" s="43" t="s">
        <v>289</v>
      </c>
      <c r="C365" s="44" t="s">
        <v>68</v>
      </c>
      <c r="D365" s="45">
        <v>776597690</v>
      </c>
      <c r="E365" s="43">
        <v>80.028999999999996</v>
      </c>
      <c r="F365" s="101">
        <v>45212</v>
      </c>
      <c r="G365" s="46">
        <v>45251.973877314813</v>
      </c>
      <c r="H365" s="43" t="s">
        <v>230</v>
      </c>
      <c r="I365" s="148">
        <f>D365/J365</f>
        <v>0.7982544497673375</v>
      </c>
      <c r="J365" s="149">
        <f>$I$363</f>
        <v>972869854</v>
      </c>
      <c r="K365" s="150">
        <f>$K$363</f>
        <v>970395729.79022837</v>
      </c>
      <c r="L365" s="139">
        <f>IF(J365&gt;=1000000000,0.3,IF(J365&gt;=100000000,0.5,IF(J365&gt;=20000000,0.7,0.8)))</f>
        <v>0.5</v>
      </c>
      <c r="M365" s="151">
        <f>ABS(88/100-D365/K365)*100*IF(L365=0.3,1,IF(L365=0.5,2,IF(L365=0.7,4,20)))</f>
        <v>15.942063601644652</v>
      </c>
      <c r="N365" s="61">
        <f>MAX(2,IF(AND(L365=0.5,D365&lt;K365,D365/K365&gt;0.955),35,IF(AND(L365=0.7,D365&lt;K365,D365/K365&gt;0.9175),55,IF(AND(L365=0.8,D365&lt;K365,D365/K365&gt;0.8875),65,0))))</f>
        <v>2</v>
      </c>
      <c r="O365" s="151">
        <f>MAX(IF(L365=0.3,30,IF(L365=0.5,50,IF(L365=0.7,70,80)))-M365,N365)</f>
        <v>34.057936398355352</v>
      </c>
      <c r="P365" s="154">
        <v>96.4</v>
      </c>
      <c r="Q365" s="16">
        <f>P365*(1-L365)</f>
        <v>48.2</v>
      </c>
      <c r="R365" s="152">
        <v>0</v>
      </c>
      <c r="S365" s="153">
        <f>O365+Q365-R365</f>
        <v>82.257936398355355</v>
      </c>
    </row>
    <row r="366" spans="1:19" ht="17.25" thickBot="1">
      <c r="A366" s="43">
        <v>2</v>
      </c>
      <c r="B366" s="43" t="s">
        <v>240</v>
      </c>
      <c r="C366" s="44" t="s">
        <v>92</v>
      </c>
      <c r="D366" s="45">
        <v>781187000</v>
      </c>
      <c r="E366" s="43">
        <v>80.501900000000006</v>
      </c>
      <c r="F366" s="101">
        <v>45244</v>
      </c>
      <c r="G366" s="46">
        <v>45251.637442129628</v>
      </c>
      <c r="H366" s="43" t="s">
        <v>230</v>
      </c>
      <c r="I366" s="148">
        <f t="shared" ref="I366:I401" si="77">D366/J366</f>
        <v>0.80297174055513498</v>
      </c>
      <c r="J366" s="149">
        <f t="shared" ref="J366:J401" si="78">$I$363</f>
        <v>972869854</v>
      </c>
      <c r="K366" s="150">
        <f t="shared" ref="K366:K401" si="79">$K$363</f>
        <v>970395729.79022837</v>
      </c>
      <c r="L366" s="139">
        <f t="shared" ref="L366:L401" si="80">IF(J366&gt;=1000000000,0.3,IF(J366&gt;=100000000,0.5,IF(J366&gt;=20000000,0.7,0.8)))</f>
        <v>0.5</v>
      </c>
      <c r="M366" s="151">
        <f t="shared" ref="M366:M401" si="81">ABS(88/100-D366/K366)*100*IF(L366=0.3,1,IF(L366=0.5,2,IF(L366=0.7,4,20)))</f>
        <v>14.99619999999997</v>
      </c>
      <c r="N366" s="61">
        <f t="shared" ref="N366:N401" si="82">MAX(2,IF(AND(L366=0.5,D366&lt;K366,D366/K366&gt;0.955),35,IF(AND(L366=0.7,D366&lt;K366,D366/K366&gt;0.9175),55,IF(AND(L366=0.8,D366&lt;K366,D366/K366&gt;0.8875),65,0))))</f>
        <v>2</v>
      </c>
      <c r="O366" s="151">
        <f t="shared" ref="O366:O401" si="83">MAX(IF(L366=0.3,30,IF(L366=0.5,50,IF(L366=0.7,70,80)))-M366,N366)</f>
        <v>35.003800000000027</v>
      </c>
      <c r="P366" s="154">
        <v>99.5</v>
      </c>
      <c r="Q366" s="16">
        <f t="shared" ref="Q366:Q401" si="84">P366*(1-L366)</f>
        <v>49.75</v>
      </c>
      <c r="R366" s="152">
        <v>0</v>
      </c>
      <c r="S366" s="153">
        <f t="shared" ref="S366:S401" si="85">O366+Q366-R366</f>
        <v>84.753800000000027</v>
      </c>
    </row>
    <row r="367" spans="1:19" ht="17.25" thickBot="1">
      <c r="A367" s="43">
        <v>3</v>
      </c>
      <c r="B367" s="43" t="s">
        <v>228</v>
      </c>
      <c r="C367" s="44" t="s">
        <v>150</v>
      </c>
      <c r="D367" s="45">
        <v>783383000</v>
      </c>
      <c r="E367" s="43">
        <v>80.728200000000001</v>
      </c>
      <c r="F367" s="101">
        <v>44968</v>
      </c>
      <c r="G367" s="46">
        <v>45253.656851851854</v>
      </c>
      <c r="H367" s="43" t="s">
        <v>230</v>
      </c>
      <c r="I367" s="148">
        <f t="shared" si="77"/>
        <v>0.80522897978499808</v>
      </c>
      <c r="J367" s="149">
        <f t="shared" si="78"/>
        <v>972869854</v>
      </c>
      <c r="K367" s="150">
        <f t="shared" si="79"/>
        <v>970395729.79022837</v>
      </c>
      <c r="L367" s="139">
        <f t="shared" si="80"/>
        <v>0.5</v>
      </c>
      <c r="M367" s="151">
        <f t="shared" si="81"/>
        <v>14.543601141083995</v>
      </c>
      <c r="N367" s="61">
        <f t="shared" si="82"/>
        <v>2</v>
      </c>
      <c r="O367" s="151">
        <f t="shared" si="83"/>
        <v>35.456398858916003</v>
      </c>
      <c r="P367" s="154">
        <v>99</v>
      </c>
      <c r="Q367" s="16">
        <f t="shared" si="84"/>
        <v>49.5</v>
      </c>
      <c r="R367" s="152">
        <v>0</v>
      </c>
      <c r="S367" s="153">
        <f t="shared" si="85"/>
        <v>84.956398858916003</v>
      </c>
    </row>
    <row r="368" spans="1:19" ht="17.25" thickBot="1">
      <c r="A368" s="43">
        <v>4</v>
      </c>
      <c r="B368" s="155" t="s">
        <v>225</v>
      </c>
      <c r="C368" s="156" t="s">
        <v>591</v>
      </c>
      <c r="D368" s="157">
        <v>784784000</v>
      </c>
      <c r="E368" s="155">
        <v>80.872600000000006</v>
      </c>
      <c r="F368" s="158">
        <v>44934</v>
      </c>
      <c r="G368" s="159">
        <v>45252.357905092591</v>
      </c>
      <c r="H368" s="155"/>
      <c r="I368" s="160">
        <f t="shared" si="77"/>
        <v>0.8066690490750883</v>
      </c>
      <c r="J368" s="161">
        <f t="shared" si="78"/>
        <v>972869854</v>
      </c>
      <c r="K368" s="162">
        <f t="shared" si="79"/>
        <v>970395729.79022837</v>
      </c>
      <c r="L368" s="163">
        <f t="shared" si="80"/>
        <v>0.5</v>
      </c>
      <c r="M368" s="164">
        <f t="shared" si="81"/>
        <v>14.254852961966824</v>
      </c>
      <c r="N368" s="71">
        <f t="shared" si="82"/>
        <v>2</v>
      </c>
      <c r="O368" s="164">
        <f t="shared" si="83"/>
        <v>35.745147038033174</v>
      </c>
      <c r="P368" s="271">
        <v>98.5</v>
      </c>
      <c r="Q368" s="165">
        <f t="shared" si="84"/>
        <v>49.25</v>
      </c>
      <c r="R368" s="166">
        <v>0</v>
      </c>
      <c r="S368" s="167">
        <f t="shared" si="85"/>
        <v>84.995147038033167</v>
      </c>
    </row>
    <row r="369" spans="1:19" ht="17.25" thickBot="1">
      <c r="A369" s="43">
        <v>5</v>
      </c>
      <c r="B369" s="43" t="s">
        <v>227</v>
      </c>
      <c r="C369" s="44" t="s">
        <v>149</v>
      </c>
      <c r="D369" s="45">
        <v>785106000</v>
      </c>
      <c r="E369" s="43">
        <v>80.905799999999999</v>
      </c>
      <c r="F369" s="101">
        <v>44928</v>
      </c>
      <c r="G369" s="46">
        <v>45250.647673611114</v>
      </c>
      <c r="H369" s="43"/>
      <c r="I369" s="148">
        <f t="shared" si="77"/>
        <v>0.80700002859786424</v>
      </c>
      <c r="J369" s="149">
        <f t="shared" si="78"/>
        <v>972869854</v>
      </c>
      <c r="K369" s="150">
        <f t="shared" si="79"/>
        <v>970395729.79022837</v>
      </c>
      <c r="L369" s="139">
        <f t="shared" si="80"/>
        <v>0.5</v>
      </c>
      <c r="M369" s="151">
        <f t="shared" si="81"/>
        <v>14.188488284111212</v>
      </c>
      <c r="N369" s="61">
        <f t="shared" si="82"/>
        <v>2</v>
      </c>
      <c r="O369" s="151">
        <f t="shared" si="83"/>
        <v>35.811511715888784</v>
      </c>
      <c r="P369" s="154">
        <v>96.4</v>
      </c>
      <c r="Q369" s="16">
        <f t="shared" si="84"/>
        <v>48.2</v>
      </c>
      <c r="R369" s="152">
        <v>0</v>
      </c>
      <c r="S369" s="153">
        <f t="shared" si="85"/>
        <v>84.011511715888787</v>
      </c>
    </row>
    <row r="370" spans="1:19" ht="17.25" thickBot="1">
      <c r="A370" s="43">
        <v>6</v>
      </c>
      <c r="B370" s="43" t="s">
        <v>223</v>
      </c>
      <c r="C370" s="44" t="s">
        <v>224</v>
      </c>
      <c r="D370" s="45">
        <v>786244580</v>
      </c>
      <c r="E370" s="43">
        <v>81.023099999999999</v>
      </c>
      <c r="F370" s="101">
        <v>45213</v>
      </c>
      <c r="G370" s="46">
        <v>45253.434942129628</v>
      </c>
      <c r="H370" s="43"/>
      <c r="I370" s="148">
        <f t="shared" si="77"/>
        <v>0.80817035985575925</v>
      </c>
      <c r="J370" s="149">
        <f t="shared" si="78"/>
        <v>972869854</v>
      </c>
      <c r="K370" s="150">
        <f t="shared" si="79"/>
        <v>970395729.79022837</v>
      </c>
      <c r="L370" s="139">
        <f t="shared" si="80"/>
        <v>0.5</v>
      </c>
      <c r="M370" s="151">
        <f t="shared" si="81"/>
        <v>13.953825256431518</v>
      </c>
      <c r="N370" s="61">
        <f t="shared" si="82"/>
        <v>2</v>
      </c>
      <c r="O370" s="151">
        <f t="shared" si="83"/>
        <v>36.046174743568486</v>
      </c>
      <c r="P370" s="154">
        <v>96.4</v>
      </c>
      <c r="Q370" s="16">
        <f t="shared" si="84"/>
        <v>48.2</v>
      </c>
      <c r="R370" s="152">
        <v>0</v>
      </c>
      <c r="S370" s="153">
        <f t="shared" si="85"/>
        <v>84.246174743568488</v>
      </c>
    </row>
    <row r="371" spans="1:19" ht="17.25" thickBot="1">
      <c r="A371" s="43">
        <v>7</v>
      </c>
      <c r="B371" s="43" t="s">
        <v>241</v>
      </c>
      <c r="C371" s="44" t="s">
        <v>233</v>
      </c>
      <c r="D371" s="45">
        <v>787330000</v>
      </c>
      <c r="E371" s="43">
        <v>81.135000000000005</v>
      </c>
      <c r="F371" s="101">
        <v>45112</v>
      </c>
      <c r="G371" s="46">
        <v>45252.55746527778</v>
      </c>
      <c r="H371" s="43"/>
      <c r="I371" s="148">
        <f t="shared" si="77"/>
        <v>0.80928604865579479</v>
      </c>
      <c r="J371" s="149">
        <f t="shared" si="78"/>
        <v>972869854</v>
      </c>
      <c r="K371" s="150">
        <f t="shared" si="79"/>
        <v>970395729.79022837</v>
      </c>
      <c r="L371" s="139">
        <f t="shared" si="80"/>
        <v>0.5</v>
      </c>
      <c r="M371" s="151">
        <f t="shared" si="81"/>
        <v>13.730118583642547</v>
      </c>
      <c r="N371" s="61">
        <f t="shared" si="82"/>
        <v>2</v>
      </c>
      <c r="O371" s="151">
        <f t="shared" si="83"/>
        <v>36.26988141635745</v>
      </c>
      <c r="P371" s="154">
        <v>96.4</v>
      </c>
      <c r="Q371" s="16">
        <f t="shared" si="84"/>
        <v>48.2</v>
      </c>
      <c r="R371" s="152">
        <v>0</v>
      </c>
      <c r="S371" s="153">
        <f t="shared" si="85"/>
        <v>84.469881416357453</v>
      </c>
    </row>
    <row r="372" spans="1:19" ht="17.25" thickBot="1">
      <c r="A372" s="43">
        <v>8</v>
      </c>
      <c r="B372" s="43" t="s">
        <v>280</v>
      </c>
      <c r="C372" s="44" t="s">
        <v>231</v>
      </c>
      <c r="D372" s="45">
        <v>787369000</v>
      </c>
      <c r="E372" s="43">
        <v>81.138999999999996</v>
      </c>
      <c r="F372" s="101">
        <v>45122</v>
      </c>
      <c r="G372" s="46">
        <v>45247.523020833331</v>
      </c>
      <c r="H372" s="43" t="s">
        <v>230</v>
      </c>
      <c r="I372" s="148">
        <f t="shared" si="77"/>
        <v>0.80932613623774596</v>
      </c>
      <c r="J372" s="149">
        <f t="shared" si="78"/>
        <v>972869854</v>
      </c>
      <c r="K372" s="150">
        <f t="shared" si="79"/>
        <v>970395729.79022837</v>
      </c>
      <c r="L372" s="139">
        <f t="shared" si="80"/>
        <v>0.5</v>
      </c>
      <c r="M372" s="151">
        <f t="shared" si="81"/>
        <v>13.722080625765631</v>
      </c>
      <c r="N372" s="61">
        <f t="shared" si="82"/>
        <v>2</v>
      </c>
      <c r="O372" s="151">
        <f t="shared" si="83"/>
        <v>36.277919374234372</v>
      </c>
      <c r="P372" s="154">
        <v>96.4</v>
      </c>
      <c r="Q372" s="16">
        <f t="shared" si="84"/>
        <v>48.2</v>
      </c>
      <c r="R372" s="152">
        <v>0</v>
      </c>
      <c r="S372" s="153">
        <f t="shared" si="85"/>
        <v>84.477919374234375</v>
      </c>
    </row>
    <row r="373" spans="1:19" ht="17.25" thickBot="1">
      <c r="A373" s="43">
        <v>9</v>
      </c>
      <c r="B373" s="43" t="s">
        <v>242</v>
      </c>
      <c r="C373" s="44" t="s">
        <v>152</v>
      </c>
      <c r="D373" s="45">
        <v>787521000</v>
      </c>
      <c r="E373" s="43">
        <v>81.154600000000002</v>
      </c>
      <c r="F373" s="101">
        <v>45152</v>
      </c>
      <c r="G373" s="46">
        <v>45250.478564814817</v>
      </c>
      <c r="H373" s="43"/>
      <c r="I373" s="148">
        <f t="shared" si="77"/>
        <v>0.80948237501868359</v>
      </c>
      <c r="J373" s="149">
        <f t="shared" si="78"/>
        <v>972869854</v>
      </c>
      <c r="K373" s="150">
        <f t="shared" si="79"/>
        <v>970395729.79022837</v>
      </c>
      <c r="L373" s="139">
        <f t="shared" si="80"/>
        <v>0.5</v>
      </c>
      <c r="M373" s="151">
        <f t="shared" si="81"/>
        <v>13.690753200194038</v>
      </c>
      <c r="N373" s="61">
        <f t="shared" si="82"/>
        <v>2</v>
      </c>
      <c r="O373" s="151">
        <f t="shared" si="83"/>
        <v>36.309246799805962</v>
      </c>
      <c r="P373" s="154">
        <v>96.4</v>
      </c>
      <c r="Q373" s="16">
        <f t="shared" si="84"/>
        <v>48.2</v>
      </c>
      <c r="R373" s="152">
        <v>0</v>
      </c>
      <c r="S373" s="153">
        <f t="shared" si="85"/>
        <v>84.509246799805965</v>
      </c>
    </row>
    <row r="374" spans="1:19" ht="17.25" thickBot="1">
      <c r="A374" s="43">
        <v>10</v>
      </c>
      <c r="B374" s="43" t="s">
        <v>257</v>
      </c>
      <c r="C374" s="44" t="s">
        <v>220</v>
      </c>
      <c r="D374" s="45">
        <v>788660000</v>
      </c>
      <c r="E374" s="43">
        <v>81.272000000000006</v>
      </c>
      <c r="F374" s="101">
        <v>45091</v>
      </c>
      <c r="G374" s="46">
        <v>45250.590104166666</v>
      </c>
      <c r="H374" s="43"/>
      <c r="I374" s="148">
        <f t="shared" si="77"/>
        <v>0.81065313798899974</v>
      </c>
      <c r="J374" s="149">
        <f t="shared" si="78"/>
        <v>972869854</v>
      </c>
      <c r="K374" s="150">
        <f t="shared" si="79"/>
        <v>970395729.79022837</v>
      </c>
      <c r="L374" s="139">
        <f t="shared" si="80"/>
        <v>0.5</v>
      </c>
      <c r="M374" s="151">
        <f t="shared" si="81"/>
        <v>13.456003609891077</v>
      </c>
      <c r="N374" s="61">
        <f t="shared" si="82"/>
        <v>2</v>
      </c>
      <c r="O374" s="151">
        <f t="shared" si="83"/>
        <v>36.543996390108923</v>
      </c>
      <c r="P374" s="154">
        <v>96.4</v>
      </c>
      <c r="Q374" s="16">
        <f t="shared" si="84"/>
        <v>48.2</v>
      </c>
      <c r="R374" s="152">
        <v>0</v>
      </c>
      <c r="S374" s="153">
        <f t="shared" si="85"/>
        <v>84.743996390108919</v>
      </c>
    </row>
    <row r="375" spans="1:19" ht="17.25" thickBot="1">
      <c r="A375" s="43">
        <v>11</v>
      </c>
      <c r="B375" s="43" t="s">
        <v>77</v>
      </c>
      <c r="C375" s="44" t="s">
        <v>78</v>
      </c>
      <c r="D375" s="45">
        <v>790000000</v>
      </c>
      <c r="E375" s="43">
        <v>81.4101</v>
      </c>
      <c r="F375" s="101">
        <v>44934</v>
      </c>
      <c r="G375" s="46">
        <v>45251.47384259259</v>
      </c>
      <c r="H375" s="43"/>
      <c r="I375" s="148">
        <f t="shared" si="77"/>
        <v>0.81203050618937156</v>
      </c>
      <c r="J375" s="149">
        <f t="shared" si="78"/>
        <v>972869854</v>
      </c>
      <c r="K375" s="150">
        <f t="shared" si="79"/>
        <v>970395729.79022837</v>
      </c>
      <c r="L375" s="139">
        <f t="shared" si="80"/>
        <v>0.5</v>
      </c>
      <c r="M375" s="151">
        <f t="shared" si="81"/>
        <v>13.179827621299346</v>
      </c>
      <c r="N375" s="61">
        <f t="shared" si="82"/>
        <v>2</v>
      </c>
      <c r="O375" s="151">
        <f t="shared" si="83"/>
        <v>36.820172378700654</v>
      </c>
      <c r="P375" s="154">
        <v>96.4</v>
      </c>
      <c r="Q375" s="16">
        <f t="shared" si="84"/>
        <v>48.2</v>
      </c>
      <c r="R375" s="152">
        <v>0</v>
      </c>
      <c r="S375" s="153">
        <f t="shared" si="85"/>
        <v>85.020172378700664</v>
      </c>
    </row>
    <row r="376" spans="1:19" ht="17.25" thickBot="1">
      <c r="A376" s="245">
        <v>12</v>
      </c>
      <c r="B376" s="245" t="s">
        <v>79</v>
      </c>
      <c r="C376" s="246" t="s">
        <v>62</v>
      </c>
      <c r="D376" s="247">
        <v>790650000</v>
      </c>
      <c r="E376" s="245">
        <v>81.477099999999993</v>
      </c>
      <c r="F376" s="253">
        <v>44958</v>
      </c>
      <c r="G376" s="249">
        <v>45251.569374999999</v>
      </c>
      <c r="H376" s="43"/>
      <c r="I376" s="148">
        <f t="shared" si="77"/>
        <v>0.81269863255522357</v>
      </c>
      <c r="J376" s="149">
        <f t="shared" si="78"/>
        <v>972869854</v>
      </c>
      <c r="K376" s="150">
        <f t="shared" si="79"/>
        <v>970395729.79022837</v>
      </c>
      <c r="L376" s="139">
        <f t="shared" si="80"/>
        <v>0.5</v>
      </c>
      <c r="M376" s="151">
        <f t="shared" si="81"/>
        <v>13.045861656683954</v>
      </c>
      <c r="N376" s="61">
        <f t="shared" si="82"/>
        <v>2</v>
      </c>
      <c r="O376" s="151">
        <f t="shared" si="83"/>
        <v>36.954138343316046</v>
      </c>
      <c r="P376" s="154">
        <v>96.4</v>
      </c>
      <c r="Q376" s="16">
        <f t="shared" si="84"/>
        <v>48.2</v>
      </c>
      <c r="R376" s="152">
        <v>0</v>
      </c>
      <c r="S376" s="153">
        <f t="shared" si="85"/>
        <v>85.154138343316049</v>
      </c>
    </row>
    <row r="377" spans="1:19" ht="17.25" thickBot="1">
      <c r="A377" s="43">
        <v>13</v>
      </c>
      <c r="B377" s="43" t="s">
        <v>290</v>
      </c>
      <c r="C377" s="44" t="s">
        <v>93</v>
      </c>
      <c r="D377" s="45">
        <v>791480000</v>
      </c>
      <c r="E377" s="43">
        <v>81.562600000000003</v>
      </c>
      <c r="F377" s="101">
        <v>45149</v>
      </c>
      <c r="G377" s="46">
        <v>45253.445844907408</v>
      </c>
      <c r="H377" s="43"/>
      <c r="I377" s="148">
        <f t="shared" si="77"/>
        <v>0.81355177853008076</v>
      </c>
      <c r="J377" s="149">
        <f t="shared" si="78"/>
        <v>972869854</v>
      </c>
      <c r="K377" s="150">
        <f t="shared" si="79"/>
        <v>970395729.79022837</v>
      </c>
      <c r="L377" s="139">
        <f t="shared" si="80"/>
        <v>0.5</v>
      </c>
      <c r="M377" s="151">
        <f t="shared" si="81"/>
        <v>12.874797424944306</v>
      </c>
      <c r="N377" s="61">
        <f t="shared" si="82"/>
        <v>2</v>
      </c>
      <c r="O377" s="151">
        <f t="shared" si="83"/>
        <v>37.125202575055695</v>
      </c>
      <c r="P377" s="154">
        <v>96.4</v>
      </c>
      <c r="Q377" s="16">
        <f t="shared" si="84"/>
        <v>48.2</v>
      </c>
      <c r="R377" s="152">
        <v>0</v>
      </c>
      <c r="S377" s="153">
        <f t="shared" si="85"/>
        <v>85.325202575055698</v>
      </c>
    </row>
    <row r="378" spans="1:19" ht="17.25" thickBot="1">
      <c r="A378" s="43">
        <v>14</v>
      </c>
      <c r="B378" s="43" t="s">
        <v>281</v>
      </c>
      <c r="C378" s="44" t="s">
        <v>282</v>
      </c>
      <c r="D378" s="45">
        <v>792688000</v>
      </c>
      <c r="E378" s="43">
        <v>81.687100000000001</v>
      </c>
      <c r="F378" s="101">
        <v>45060</v>
      </c>
      <c r="G378" s="46">
        <v>45251.461574074077</v>
      </c>
      <c r="H378" s="43"/>
      <c r="I378" s="148">
        <f t="shared" si="77"/>
        <v>0.81479346568384881</v>
      </c>
      <c r="J378" s="149">
        <f t="shared" si="78"/>
        <v>972869854</v>
      </c>
      <c r="K378" s="150">
        <f t="shared" si="79"/>
        <v>970395729.79022837</v>
      </c>
      <c r="L378" s="139">
        <f t="shared" si="80"/>
        <v>0.5</v>
      </c>
      <c r="M378" s="151">
        <f t="shared" si="81"/>
        <v>12.625826832243714</v>
      </c>
      <c r="N378" s="61">
        <f t="shared" si="82"/>
        <v>2</v>
      </c>
      <c r="O378" s="151">
        <f t="shared" si="83"/>
        <v>37.374173167756283</v>
      </c>
      <c r="P378" s="154">
        <v>96.4</v>
      </c>
      <c r="Q378" s="16">
        <f t="shared" si="84"/>
        <v>48.2</v>
      </c>
      <c r="R378" s="152">
        <v>0</v>
      </c>
      <c r="S378" s="153">
        <f t="shared" si="85"/>
        <v>85.574173167756285</v>
      </c>
    </row>
    <row r="379" spans="1:19" ht="17.25" thickBot="1">
      <c r="A379" s="43">
        <v>15</v>
      </c>
      <c r="B379" s="43" t="s">
        <v>268</v>
      </c>
      <c r="C379" s="44" t="s">
        <v>148</v>
      </c>
      <c r="D379" s="45">
        <v>795000000</v>
      </c>
      <c r="E379" s="43">
        <v>81.925399999999996</v>
      </c>
      <c r="F379" s="101">
        <v>45061</v>
      </c>
      <c r="G379" s="46">
        <v>45250.441655092596</v>
      </c>
      <c r="H379" s="43"/>
      <c r="I379" s="148">
        <f t="shared" si="77"/>
        <v>0.81716993977284857</v>
      </c>
      <c r="J379" s="149">
        <f t="shared" si="78"/>
        <v>972869854</v>
      </c>
      <c r="K379" s="150">
        <f t="shared" si="79"/>
        <v>970395729.79022837</v>
      </c>
      <c r="L379" s="139">
        <f t="shared" si="80"/>
        <v>0.5</v>
      </c>
      <c r="M379" s="151">
        <f t="shared" si="81"/>
        <v>12.149320201181002</v>
      </c>
      <c r="N379" s="61">
        <f t="shared" si="82"/>
        <v>2</v>
      </c>
      <c r="O379" s="151">
        <f t="shared" si="83"/>
        <v>37.850679798819002</v>
      </c>
      <c r="P379" s="154">
        <v>96.4</v>
      </c>
      <c r="Q379" s="16">
        <f t="shared" si="84"/>
        <v>48.2</v>
      </c>
      <c r="R379" s="152">
        <v>0</v>
      </c>
      <c r="S379" s="153">
        <f t="shared" si="85"/>
        <v>86.050679798819004</v>
      </c>
    </row>
    <row r="380" spans="1:19" ht="17.25" thickBot="1">
      <c r="A380" s="43">
        <v>16</v>
      </c>
      <c r="B380" s="43" t="s">
        <v>262</v>
      </c>
      <c r="C380" s="44" t="s">
        <v>153</v>
      </c>
      <c r="D380" s="45">
        <v>795063280</v>
      </c>
      <c r="E380" s="43">
        <v>81.931899999999999</v>
      </c>
      <c r="F380" s="101">
        <v>44999</v>
      </c>
      <c r="G380" s="46">
        <v>45253.593611111108</v>
      </c>
      <c r="H380" s="43"/>
      <c r="I380" s="148">
        <f t="shared" si="77"/>
        <v>0.81723498444428111</v>
      </c>
      <c r="J380" s="149">
        <f t="shared" si="78"/>
        <v>972869854</v>
      </c>
      <c r="K380" s="150">
        <f t="shared" si="79"/>
        <v>970395729.79022837</v>
      </c>
      <c r="L380" s="139">
        <f t="shared" si="80"/>
        <v>0.5</v>
      </c>
      <c r="M380" s="151">
        <f t="shared" si="81"/>
        <v>12.13627809927198</v>
      </c>
      <c r="N380" s="61">
        <f t="shared" si="82"/>
        <v>2</v>
      </c>
      <c r="O380" s="151">
        <f t="shared" si="83"/>
        <v>37.863721900728024</v>
      </c>
      <c r="P380" s="154">
        <v>96.4</v>
      </c>
      <c r="Q380" s="16">
        <f t="shared" si="84"/>
        <v>48.2</v>
      </c>
      <c r="R380" s="152">
        <v>0</v>
      </c>
      <c r="S380" s="153">
        <f t="shared" si="85"/>
        <v>86.063721900728027</v>
      </c>
    </row>
    <row r="381" spans="1:19" ht="17.25" thickBot="1">
      <c r="A381" s="43">
        <v>17</v>
      </c>
      <c r="B381" s="43" t="s">
        <v>248</v>
      </c>
      <c r="C381" s="44" t="s">
        <v>95</v>
      </c>
      <c r="D381" s="45">
        <v>796509000</v>
      </c>
      <c r="E381" s="43">
        <v>82.0809</v>
      </c>
      <c r="F381" s="101">
        <v>45112</v>
      </c>
      <c r="G381" s="46">
        <v>45253.382962962962</v>
      </c>
      <c r="H381" s="43"/>
      <c r="I381" s="148">
        <f t="shared" si="77"/>
        <v>0.81872102082834197</v>
      </c>
      <c r="J381" s="149">
        <f t="shared" si="78"/>
        <v>972869854</v>
      </c>
      <c r="K381" s="150">
        <f t="shared" si="79"/>
        <v>970395729.79022837</v>
      </c>
      <c r="L381" s="139">
        <f t="shared" si="80"/>
        <v>0.5</v>
      </c>
      <c r="M381" s="151">
        <f t="shared" si="81"/>
        <v>11.838313061789263</v>
      </c>
      <c r="N381" s="61">
        <f t="shared" si="82"/>
        <v>2</v>
      </c>
      <c r="O381" s="151">
        <f t="shared" si="83"/>
        <v>38.161686938210735</v>
      </c>
      <c r="P381" s="154">
        <v>96.4</v>
      </c>
      <c r="Q381" s="16">
        <f t="shared" si="84"/>
        <v>48.2</v>
      </c>
      <c r="R381" s="152">
        <v>0</v>
      </c>
      <c r="S381" s="153">
        <f t="shared" si="85"/>
        <v>86.361686938210738</v>
      </c>
    </row>
    <row r="382" spans="1:19" ht="17.25" thickBot="1">
      <c r="A382" s="245">
        <v>18</v>
      </c>
      <c r="B382" s="245" t="s">
        <v>267</v>
      </c>
      <c r="C382" s="246" t="s">
        <v>66</v>
      </c>
      <c r="D382" s="247">
        <v>797590000</v>
      </c>
      <c r="E382" s="245">
        <v>82.192300000000003</v>
      </c>
      <c r="F382" s="253">
        <v>44971</v>
      </c>
      <c r="G382" s="249">
        <v>45252.319560185184</v>
      </c>
      <c r="H382" s="43"/>
      <c r="I382" s="148">
        <f t="shared" si="77"/>
        <v>0.81983216636908973</v>
      </c>
      <c r="J382" s="149">
        <f t="shared" si="78"/>
        <v>972869854</v>
      </c>
      <c r="K382" s="150">
        <f t="shared" si="79"/>
        <v>970395729.79022837</v>
      </c>
      <c r="L382" s="139">
        <f t="shared" si="80"/>
        <v>0.5</v>
      </c>
      <c r="M382" s="151">
        <f t="shared" si="81"/>
        <v>11.615517357559678</v>
      </c>
      <c r="N382" s="61">
        <f t="shared" si="82"/>
        <v>2</v>
      </c>
      <c r="O382" s="151">
        <f t="shared" si="83"/>
        <v>38.384482642440318</v>
      </c>
      <c r="P382" s="154">
        <v>96.4</v>
      </c>
      <c r="Q382" s="16">
        <f t="shared" si="84"/>
        <v>48.2</v>
      </c>
      <c r="R382" s="152">
        <v>0</v>
      </c>
      <c r="S382" s="153">
        <f t="shared" si="85"/>
        <v>86.584482642440321</v>
      </c>
    </row>
    <row r="383" spans="1:19" ht="17.25" thickBot="1">
      <c r="A383" s="43">
        <v>19</v>
      </c>
      <c r="B383" s="43" t="s">
        <v>574</v>
      </c>
      <c r="C383" s="44" t="s">
        <v>575</v>
      </c>
      <c r="D383" s="45">
        <v>801742000</v>
      </c>
      <c r="E383" s="43">
        <v>82.620099999999994</v>
      </c>
      <c r="F383" s="101">
        <v>45237</v>
      </c>
      <c r="G383" s="46">
        <v>45250.435324074075</v>
      </c>
      <c r="H383" s="43"/>
      <c r="I383" s="148">
        <f t="shared" si="77"/>
        <v>0.82409995201680908</v>
      </c>
      <c r="J383" s="149">
        <f t="shared" si="78"/>
        <v>972869854</v>
      </c>
      <c r="K383" s="150">
        <f t="shared" si="79"/>
        <v>970395729.79022837</v>
      </c>
      <c r="L383" s="139">
        <f t="shared" si="80"/>
        <v>0.5</v>
      </c>
      <c r="M383" s="151">
        <f t="shared" si="81"/>
        <v>10.75978399589339</v>
      </c>
      <c r="N383" s="61">
        <f t="shared" si="82"/>
        <v>2</v>
      </c>
      <c r="O383" s="151">
        <f t="shared" si="83"/>
        <v>39.240216004106614</v>
      </c>
      <c r="P383" s="154">
        <v>96.4</v>
      </c>
      <c r="Q383" s="16">
        <f t="shared" si="84"/>
        <v>48.2</v>
      </c>
      <c r="R383" s="152">
        <v>0</v>
      </c>
      <c r="S383" s="153">
        <f t="shared" si="85"/>
        <v>87.440216004106617</v>
      </c>
    </row>
    <row r="384" spans="1:19" ht="17.25" thickBot="1">
      <c r="A384" s="43">
        <v>20</v>
      </c>
      <c r="B384" s="43" t="s">
        <v>254</v>
      </c>
      <c r="C384" s="44" t="s">
        <v>217</v>
      </c>
      <c r="D384" s="45">
        <v>801742050</v>
      </c>
      <c r="E384" s="43">
        <v>82.620099999999994</v>
      </c>
      <c r="F384" s="101">
        <v>45180</v>
      </c>
      <c r="G384" s="46">
        <v>45253.639780092592</v>
      </c>
      <c r="H384" s="43"/>
      <c r="I384" s="148">
        <f t="shared" si="77"/>
        <v>0.82410000341114487</v>
      </c>
      <c r="J384" s="149">
        <f t="shared" si="78"/>
        <v>972869854</v>
      </c>
      <c r="K384" s="150">
        <f t="shared" si="79"/>
        <v>970395729.79022837</v>
      </c>
      <c r="L384" s="139">
        <f t="shared" si="80"/>
        <v>0.5</v>
      </c>
      <c r="M384" s="151">
        <f t="shared" si="81"/>
        <v>10.759773690819197</v>
      </c>
      <c r="N384" s="61">
        <f t="shared" si="82"/>
        <v>2</v>
      </c>
      <c r="O384" s="151">
        <f t="shared" si="83"/>
        <v>39.240226309180805</v>
      </c>
      <c r="P384" s="154">
        <v>96.4</v>
      </c>
      <c r="Q384" s="16">
        <f t="shared" si="84"/>
        <v>48.2</v>
      </c>
      <c r="R384" s="152">
        <v>0</v>
      </c>
      <c r="S384" s="153">
        <f t="shared" si="85"/>
        <v>87.440226309180815</v>
      </c>
    </row>
    <row r="385" spans="1:19" ht="17.25" thickBot="1">
      <c r="A385" s="43">
        <v>21</v>
      </c>
      <c r="B385" s="43" t="s">
        <v>284</v>
      </c>
      <c r="C385" s="44" t="s">
        <v>285</v>
      </c>
      <c r="D385" s="45">
        <v>804100000</v>
      </c>
      <c r="E385" s="43">
        <v>82.863100000000003</v>
      </c>
      <c r="F385" s="101">
        <v>45121</v>
      </c>
      <c r="G385" s="46">
        <v>45253.437094907407</v>
      </c>
      <c r="H385" s="43"/>
      <c r="I385" s="148">
        <f t="shared" si="77"/>
        <v>0.82652370889477678</v>
      </c>
      <c r="J385" s="149">
        <f t="shared" si="78"/>
        <v>972869854</v>
      </c>
      <c r="K385" s="150">
        <f t="shared" si="79"/>
        <v>970395729.79022837</v>
      </c>
      <c r="L385" s="139">
        <f t="shared" si="80"/>
        <v>0.5</v>
      </c>
      <c r="M385" s="151">
        <f t="shared" si="81"/>
        <v>10.273796696565585</v>
      </c>
      <c r="N385" s="61">
        <f t="shared" si="82"/>
        <v>2</v>
      </c>
      <c r="O385" s="151">
        <f t="shared" si="83"/>
        <v>39.726203303434417</v>
      </c>
      <c r="P385" s="154">
        <v>96.4</v>
      </c>
      <c r="Q385" s="16">
        <f t="shared" si="84"/>
        <v>48.2</v>
      </c>
      <c r="R385" s="152">
        <v>0</v>
      </c>
      <c r="S385" s="153">
        <f t="shared" si="85"/>
        <v>87.92620330343442</v>
      </c>
    </row>
    <row r="386" spans="1:19" ht="17.25" thickBot="1">
      <c r="A386" s="43">
        <v>22</v>
      </c>
      <c r="B386" s="43" t="s">
        <v>263</v>
      </c>
      <c r="C386" s="44" t="s">
        <v>264</v>
      </c>
      <c r="D386" s="45">
        <v>805536240</v>
      </c>
      <c r="E386" s="43">
        <v>83.011099999999999</v>
      </c>
      <c r="F386" s="43" t="s">
        <v>288</v>
      </c>
      <c r="G386" s="46">
        <v>45251.464398148149</v>
      </c>
      <c r="H386" s="43"/>
      <c r="I386" s="148">
        <f t="shared" si="77"/>
        <v>0.82800000091276338</v>
      </c>
      <c r="J386" s="149">
        <f t="shared" si="78"/>
        <v>972869854</v>
      </c>
      <c r="K386" s="150">
        <f t="shared" si="79"/>
        <v>970395729.79022837</v>
      </c>
      <c r="L386" s="139">
        <f t="shared" si="80"/>
        <v>0.5</v>
      </c>
      <c r="M386" s="151">
        <f t="shared" si="81"/>
        <v>9.9777855011514269</v>
      </c>
      <c r="N386" s="61">
        <f t="shared" si="82"/>
        <v>2</v>
      </c>
      <c r="O386" s="151">
        <f t="shared" si="83"/>
        <v>40.02221449884857</v>
      </c>
      <c r="P386" s="154">
        <v>96.4</v>
      </c>
      <c r="Q386" s="16">
        <f t="shared" si="84"/>
        <v>48.2</v>
      </c>
      <c r="R386" s="152">
        <v>0</v>
      </c>
      <c r="S386" s="153">
        <f t="shared" si="85"/>
        <v>88.222214498848572</v>
      </c>
    </row>
    <row r="387" spans="1:19" ht="17.25" thickBot="1">
      <c r="A387" s="43">
        <v>23</v>
      </c>
      <c r="B387" s="43" t="s">
        <v>258</v>
      </c>
      <c r="C387" s="44" t="s">
        <v>259</v>
      </c>
      <c r="D387" s="45">
        <v>807481979</v>
      </c>
      <c r="E387" s="43">
        <v>83.211600000000004</v>
      </c>
      <c r="F387" s="101">
        <v>45239</v>
      </c>
      <c r="G387" s="46">
        <v>45250.389201388891</v>
      </c>
      <c r="H387" s="43"/>
      <c r="I387" s="148">
        <f t="shared" si="77"/>
        <v>0.83000000018501963</v>
      </c>
      <c r="J387" s="149">
        <f t="shared" si="78"/>
        <v>972869854</v>
      </c>
      <c r="K387" s="150">
        <f t="shared" si="79"/>
        <v>970395729.79022837</v>
      </c>
      <c r="L387" s="139">
        <f t="shared" si="80"/>
        <v>0.5</v>
      </c>
      <c r="M387" s="151">
        <f t="shared" si="81"/>
        <v>9.576765805728682</v>
      </c>
      <c r="N387" s="61">
        <f t="shared" si="82"/>
        <v>2</v>
      </c>
      <c r="O387" s="151">
        <f t="shared" si="83"/>
        <v>40.423234194271316</v>
      </c>
      <c r="P387" s="154">
        <v>96.4</v>
      </c>
      <c r="Q387" s="16">
        <f t="shared" si="84"/>
        <v>48.2</v>
      </c>
      <c r="R387" s="152">
        <v>0</v>
      </c>
      <c r="S387" s="153">
        <f t="shared" si="85"/>
        <v>88.623234194271319</v>
      </c>
    </row>
    <row r="388" spans="1:19" ht="17.25" thickBot="1">
      <c r="A388" s="43">
        <v>24</v>
      </c>
      <c r="B388" s="43" t="s">
        <v>255</v>
      </c>
      <c r="C388" s="44" t="s">
        <v>256</v>
      </c>
      <c r="D388" s="45">
        <v>814000000</v>
      </c>
      <c r="E388" s="43">
        <v>83.883300000000006</v>
      </c>
      <c r="F388" s="101">
        <v>45273</v>
      </c>
      <c r="G388" s="46">
        <v>45250.534884259258</v>
      </c>
      <c r="H388" s="43"/>
      <c r="I388" s="148">
        <f t="shared" si="77"/>
        <v>0.83669978739006134</v>
      </c>
      <c r="J388" s="149">
        <f t="shared" si="78"/>
        <v>972869854</v>
      </c>
      <c r="K388" s="150">
        <f t="shared" si="79"/>
        <v>970395729.79022837</v>
      </c>
      <c r="L388" s="139">
        <f t="shared" si="80"/>
        <v>0.5</v>
      </c>
      <c r="M388" s="151">
        <f t="shared" si="81"/>
        <v>8.2333920047312326</v>
      </c>
      <c r="N388" s="61">
        <f t="shared" si="82"/>
        <v>2</v>
      </c>
      <c r="O388" s="151">
        <f t="shared" si="83"/>
        <v>41.766607995268771</v>
      </c>
      <c r="P388" s="154">
        <v>96.4</v>
      </c>
      <c r="Q388" s="16">
        <f t="shared" si="84"/>
        <v>48.2</v>
      </c>
      <c r="R388" s="152">
        <v>0</v>
      </c>
      <c r="S388" s="153">
        <f t="shared" si="85"/>
        <v>89.966607995268774</v>
      </c>
    </row>
    <row r="389" spans="1:19" ht="17.25" thickBot="1">
      <c r="A389" s="43">
        <v>25</v>
      </c>
      <c r="B389" s="43" t="s">
        <v>576</v>
      </c>
      <c r="C389" s="44" t="s">
        <v>328</v>
      </c>
      <c r="D389" s="45">
        <v>819045592</v>
      </c>
      <c r="E389" s="43">
        <v>84.403300000000002</v>
      </c>
      <c r="F389" s="101">
        <v>45058</v>
      </c>
      <c r="G389" s="46">
        <v>45251.472256944442</v>
      </c>
      <c r="H389" s="43"/>
      <c r="I389" s="148">
        <f t="shared" si="77"/>
        <v>0.8418860843847259</v>
      </c>
      <c r="J389" s="149">
        <f t="shared" si="78"/>
        <v>972869854</v>
      </c>
      <c r="K389" s="150">
        <f t="shared" si="79"/>
        <v>970395729.79022837</v>
      </c>
      <c r="L389" s="139">
        <f t="shared" si="80"/>
        <v>0.5</v>
      </c>
      <c r="M389" s="151">
        <f t="shared" si="81"/>
        <v>7.1934880057532569</v>
      </c>
      <c r="N389" s="61">
        <f t="shared" si="82"/>
        <v>2</v>
      </c>
      <c r="O389" s="151">
        <f t="shared" si="83"/>
        <v>42.80651199424674</v>
      </c>
      <c r="P389" s="154">
        <v>96.4</v>
      </c>
      <c r="Q389" s="16">
        <f t="shared" si="84"/>
        <v>48.2</v>
      </c>
      <c r="R389" s="152">
        <v>0</v>
      </c>
      <c r="S389" s="153">
        <f t="shared" si="85"/>
        <v>91.00651199424675</v>
      </c>
    </row>
    <row r="390" spans="1:19" ht="17.25" thickBot="1">
      <c r="A390" s="43">
        <v>26</v>
      </c>
      <c r="B390" s="43" t="s">
        <v>247</v>
      </c>
      <c r="C390" s="44" t="s">
        <v>232</v>
      </c>
      <c r="D390" s="45">
        <v>819594208</v>
      </c>
      <c r="E390" s="43">
        <v>84.459800000000001</v>
      </c>
      <c r="F390" s="101">
        <v>45143</v>
      </c>
      <c r="G390" s="46">
        <v>45251.407187500001</v>
      </c>
      <c r="H390" s="43"/>
      <c r="I390" s="148">
        <f t="shared" si="77"/>
        <v>0.84244999948369248</v>
      </c>
      <c r="J390" s="149">
        <f t="shared" si="78"/>
        <v>972869854</v>
      </c>
      <c r="K390" s="150">
        <f t="shared" si="79"/>
        <v>970395729.79022837</v>
      </c>
      <c r="L390" s="139">
        <f t="shared" si="80"/>
        <v>0.5</v>
      </c>
      <c r="M390" s="151">
        <f t="shared" si="81"/>
        <v>7.0804174339941239</v>
      </c>
      <c r="N390" s="61">
        <f t="shared" si="82"/>
        <v>2</v>
      </c>
      <c r="O390" s="151">
        <f t="shared" si="83"/>
        <v>42.919582566005879</v>
      </c>
      <c r="P390" s="154">
        <v>96.4</v>
      </c>
      <c r="Q390" s="16">
        <f t="shared" si="84"/>
        <v>48.2</v>
      </c>
      <c r="R390" s="152">
        <v>0</v>
      </c>
      <c r="S390" s="153">
        <f t="shared" si="85"/>
        <v>91.119582566005874</v>
      </c>
    </row>
    <row r="391" spans="1:19" ht="17.25" thickBot="1">
      <c r="A391" s="43">
        <v>27</v>
      </c>
      <c r="B391" s="43" t="s">
        <v>239</v>
      </c>
      <c r="C391" s="44" t="s">
        <v>94</v>
      </c>
      <c r="D391" s="45">
        <v>825000000</v>
      </c>
      <c r="E391" s="43">
        <v>85.016900000000007</v>
      </c>
      <c r="F391" s="101">
        <v>45139</v>
      </c>
      <c r="G391" s="46">
        <v>45251.41673611111</v>
      </c>
      <c r="H391" s="43"/>
      <c r="I391" s="148">
        <f t="shared" si="77"/>
        <v>0.84800654127371078</v>
      </c>
      <c r="J391" s="149">
        <f t="shared" si="78"/>
        <v>972869854</v>
      </c>
      <c r="K391" s="150">
        <f t="shared" si="79"/>
        <v>970395729.79022837</v>
      </c>
      <c r="L391" s="139">
        <f t="shared" si="80"/>
        <v>0.5</v>
      </c>
      <c r="M391" s="151">
        <f t="shared" si="81"/>
        <v>5.9662756804708339</v>
      </c>
      <c r="N391" s="61">
        <f t="shared" si="82"/>
        <v>2</v>
      </c>
      <c r="O391" s="151">
        <f t="shared" si="83"/>
        <v>44.033724319529163</v>
      </c>
      <c r="P391" s="154">
        <v>96.4</v>
      </c>
      <c r="Q391" s="16">
        <f t="shared" si="84"/>
        <v>48.2</v>
      </c>
      <c r="R391" s="152">
        <v>0</v>
      </c>
      <c r="S391" s="153">
        <f t="shared" si="85"/>
        <v>92.233724319529159</v>
      </c>
    </row>
    <row r="392" spans="1:19" ht="17.25" thickBot="1">
      <c r="A392" s="43">
        <v>28</v>
      </c>
      <c r="B392" s="43" t="s">
        <v>243</v>
      </c>
      <c r="C392" s="44" t="s">
        <v>244</v>
      </c>
      <c r="D392" s="45">
        <v>827000000</v>
      </c>
      <c r="E392" s="43">
        <v>85.222999999999999</v>
      </c>
      <c r="F392" s="43" t="s">
        <v>538</v>
      </c>
      <c r="G392" s="46">
        <v>45251.368159722224</v>
      </c>
      <c r="H392" s="43"/>
      <c r="I392" s="148">
        <f t="shared" si="77"/>
        <v>0.85006231470710159</v>
      </c>
      <c r="J392" s="149">
        <f t="shared" si="78"/>
        <v>972869854</v>
      </c>
      <c r="K392" s="150">
        <f t="shared" si="79"/>
        <v>970395729.79022837</v>
      </c>
      <c r="L392" s="139">
        <f t="shared" si="80"/>
        <v>0.5</v>
      </c>
      <c r="M392" s="151">
        <f t="shared" si="81"/>
        <v>5.5540727124234968</v>
      </c>
      <c r="N392" s="61">
        <f t="shared" si="82"/>
        <v>2</v>
      </c>
      <c r="O392" s="151">
        <f t="shared" si="83"/>
        <v>44.445927287576502</v>
      </c>
      <c r="P392" s="154">
        <v>96.4</v>
      </c>
      <c r="Q392" s="16">
        <f t="shared" si="84"/>
        <v>48.2</v>
      </c>
      <c r="R392" s="152">
        <v>0</v>
      </c>
      <c r="S392" s="153">
        <f t="shared" si="85"/>
        <v>92.645927287576512</v>
      </c>
    </row>
    <row r="393" spans="1:19" ht="17.25" thickBot="1">
      <c r="A393" s="43">
        <v>29</v>
      </c>
      <c r="B393" s="43" t="s">
        <v>245</v>
      </c>
      <c r="C393" s="44" t="s">
        <v>246</v>
      </c>
      <c r="D393" s="45">
        <v>827072660</v>
      </c>
      <c r="E393" s="43">
        <v>85.230500000000006</v>
      </c>
      <c r="F393" s="101">
        <v>45244</v>
      </c>
      <c r="G393" s="46">
        <v>45250.701817129629</v>
      </c>
      <c r="H393" s="43"/>
      <c r="I393" s="148">
        <f t="shared" si="77"/>
        <v>0.85013700095593669</v>
      </c>
      <c r="J393" s="149">
        <f t="shared" si="78"/>
        <v>972869854</v>
      </c>
      <c r="K393" s="150">
        <f t="shared" si="79"/>
        <v>970395729.79022837</v>
      </c>
      <c r="L393" s="139">
        <f t="shared" si="80"/>
        <v>0.5</v>
      </c>
      <c r="M393" s="151">
        <f t="shared" si="81"/>
        <v>5.5390973785943487</v>
      </c>
      <c r="N393" s="61">
        <f t="shared" si="82"/>
        <v>2</v>
      </c>
      <c r="O393" s="151">
        <f t="shared" si="83"/>
        <v>44.460902621405651</v>
      </c>
      <c r="P393" s="154">
        <v>96.4</v>
      </c>
      <c r="Q393" s="16">
        <f t="shared" si="84"/>
        <v>48.2</v>
      </c>
      <c r="R393" s="152">
        <v>0</v>
      </c>
      <c r="S393" s="153">
        <f t="shared" si="85"/>
        <v>92.660902621405654</v>
      </c>
    </row>
    <row r="394" spans="1:19" ht="17.25" thickBot="1">
      <c r="A394" s="43">
        <v>30</v>
      </c>
      <c r="B394" s="43" t="s">
        <v>249</v>
      </c>
      <c r="C394" s="44" t="s">
        <v>219</v>
      </c>
      <c r="D394" s="45">
        <v>829750000</v>
      </c>
      <c r="E394" s="43">
        <v>85.506399999999999</v>
      </c>
      <c r="F394" s="101">
        <v>45082</v>
      </c>
      <c r="G394" s="46">
        <v>45253.385150462964</v>
      </c>
      <c r="H394" s="43"/>
      <c r="I394" s="148">
        <f t="shared" si="77"/>
        <v>0.85288900317801397</v>
      </c>
      <c r="J394" s="149">
        <f t="shared" si="78"/>
        <v>972869854</v>
      </c>
      <c r="K394" s="150">
        <f t="shared" si="79"/>
        <v>970395729.79022837</v>
      </c>
      <c r="L394" s="139">
        <f t="shared" si="80"/>
        <v>0.5</v>
      </c>
      <c r="M394" s="151">
        <f t="shared" si="81"/>
        <v>4.9872936313583915</v>
      </c>
      <c r="N394" s="61">
        <f t="shared" si="82"/>
        <v>2</v>
      </c>
      <c r="O394" s="151">
        <f t="shared" si="83"/>
        <v>45.012706368641609</v>
      </c>
      <c r="P394" s="154">
        <v>96.4</v>
      </c>
      <c r="Q394" s="16">
        <f t="shared" si="84"/>
        <v>48.2</v>
      </c>
      <c r="R394" s="152">
        <v>0</v>
      </c>
      <c r="S394" s="153">
        <f t="shared" si="85"/>
        <v>93.212706368641619</v>
      </c>
    </row>
    <row r="395" spans="1:19" ht="17.25" thickBot="1">
      <c r="A395" s="43">
        <v>31</v>
      </c>
      <c r="B395" s="43" t="s">
        <v>279</v>
      </c>
      <c r="C395" s="44" t="s">
        <v>218</v>
      </c>
      <c r="D395" s="45">
        <v>832785000</v>
      </c>
      <c r="E395" s="43">
        <v>85.819100000000006</v>
      </c>
      <c r="F395" s="101">
        <v>45177</v>
      </c>
      <c r="G395" s="46">
        <v>45252.424421296295</v>
      </c>
      <c r="H395" s="43"/>
      <c r="I395" s="148">
        <f t="shared" si="77"/>
        <v>0.8560086393631845</v>
      </c>
      <c r="J395" s="149">
        <f t="shared" si="78"/>
        <v>972869854</v>
      </c>
      <c r="K395" s="150">
        <f t="shared" si="79"/>
        <v>970395729.79022837</v>
      </c>
      <c r="L395" s="139">
        <f t="shared" si="80"/>
        <v>0.5</v>
      </c>
      <c r="M395" s="151">
        <f t="shared" si="81"/>
        <v>4.3617756273465647</v>
      </c>
      <c r="N395" s="61">
        <f t="shared" si="82"/>
        <v>2</v>
      </c>
      <c r="O395" s="151">
        <f t="shared" si="83"/>
        <v>45.638224372653433</v>
      </c>
      <c r="P395" s="154">
        <v>96.4</v>
      </c>
      <c r="Q395" s="16">
        <f t="shared" si="84"/>
        <v>48.2</v>
      </c>
      <c r="R395" s="152">
        <v>0</v>
      </c>
      <c r="S395" s="153">
        <f t="shared" si="85"/>
        <v>93.838224372653428</v>
      </c>
    </row>
    <row r="396" spans="1:19" ht="17.25" thickBot="1">
      <c r="A396" s="43">
        <v>32</v>
      </c>
      <c r="B396" s="43" t="s">
        <v>283</v>
      </c>
      <c r="C396" s="44" t="s">
        <v>147</v>
      </c>
      <c r="D396" s="45">
        <v>855635000</v>
      </c>
      <c r="E396" s="43">
        <v>88.1738</v>
      </c>
      <c r="F396" s="101">
        <v>45150</v>
      </c>
      <c r="G396" s="46">
        <v>45252.374479166669</v>
      </c>
      <c r="H396" s="43"/>
      <c r="I396" s="148">
        <f t="shared" si="77"/>
        <v>0.87949585083967463</v>
      </c>
      <c r="J396" s="149">
        <f t="shared" si="78"/>
        <v>972869854</v>
      </c>
      <c r="K396" s="150">
        <f t="shared" si="79"/>
        <v>970395729.79022837</v>
      </c>
      <c r="L396" s="139">
        <f t="shared" si="80"/>
        <v>0.5</v>
      </c>
      <c r="M396" s="151">
        <f t="shared" si="81"/>
        <v>0.3476432825943343</v>
      </c>
      <c r="N396" s="61">
        <f t="shared" si="82"/>
        <v>2</v>
      </c>
      <c r="O396" s="151">
        <f t="shared" si="83"/>
        <v>49.652356717405667</v>
      </c>
      <c r="P396" s="154">
        <v>96.4</v>
      </c>
      <c r="Q396" s="16">
        <f t="shared" si="84"/>
        <v>48.2</v>
      </c>
      <c r="R396" s="152">
        <v>0</v>
      </c>
      <c r="S396" s="153">
        <f t="shared" si="85"/>
        <v>97.852356717405669</v>
      </c>
    </row>
    <row r="397" spans="1:19" ht="17.25" thickBot="1">
      <c r="A397" s="43">
        <v>33</v>
      </c>
      <c r="B397" s="43" t="s">
        <v>250</v>
      </c>
      <c r="C397" s="44" t="s">
        <v>221</v>
      </c>
      <c r="D397" s="45">
        <v>857009900</v>
      </c>
      <c r="E397" s="43">
        <v>88.3155</v>
      </c>
      <c r="F397" s="101">
        <v>44939</v>
      </c>
      <c r="G397" s="46">
        <v>45247.426296296297</v>
      </c>
      <c r="H397" s="43"/>
      <c r="I397" s="148">
        <f t="shared" si="77"/>
        <v>0.88090909228645908</v>
      </c>
      <c r="J397" s="149">
        <f t="shared" si="78"/>
        <v>972869854</v>
      </c>
      <c r="K397" s="150">
        <f t="shared" si="79"/>
        <v>970395729.79022837</v>
      </c>
      <c r="L397" s="139">
        <f t="shared" si="80"/>
        <v>0.5</v>
      </c>
      <c r="M397" s="151">
        <f t="shared" si="81"/>
        <v>0.63101221297847676</v>
      </c>
      <c r="N397" s="61">
        <f t="shared" si="82"/>
        <v>2</v>
      </c>
      <c r="O397" s="151">
        <f t="shared" si="83"/>
        <v>49.368987787021524</v>
      </c>
      <c r="P397" s="154">
        <v>96.4</v>
      </c>
      <c r="Q397" s="16">
        <f t="shared" si="84"/>
        <v>48.2</v>
      </c>
      <c r="R397" s="152">
        <v>0</v>
      </c>
      <c r="S397" s="153">
        <f t="shared" si="85"/>
        <v>97.568987787021527</v>
      </c>
    </row>
    <row r="398" spans="1:19" ht="17.25" thickBot="1">
      <c r="A398" s="43">
        <v>34</v>
      </c>
      <c r="B398" s="43" t="s">
        <v>577</v>
      </c>
      <c r="C398" s="44" t="s">
        <v>578</v>
      </c>
      <c r="D398" s="45">
        <v>862488000</v>
      </c>
      <c r="E398" s="43">
        <v>88.88</v>
      </c>
      <c r="F398" s="101">
        <v>44968</v>
      </c>
      <c r="G398" s="46">
        <v>45251.419421296298</v>
      </c>
      <c r="H398" s="43"/>
      <c r="I398" s="148">
        <f t="shared" si="77"/>
        <v>0.88653995850918821</v>
      </c>
      <c r="J398" s="149">
        <f t="shared" si="78"/>
        <v>972869854</v>
      </c>
      <c r="K398" s="150">
        <f t="shared" si="79"/>
        <v>970395729.79022837</v>
      </c>
      <c r="L398" s="139">
        <f t="shared" si="80"/>
        <v>0.5</v>
      </c>
      <c r="M398" s="151">
        <f t="shared" si="81"/>
        <v>1.7600567526085742</v>
      </c>
      <c r="N398" s="61">
        <f t="shared" si="82"/>
        <v>2</v>
      </c>
      <c r="O398" s="151">
        <f t="shared" si="83"/>
        <v>48.239943247391423</v>
      </c>
      <c r="P398" s="154">
        <v>96.4</v>
      </c>
      <c r="Q398" s="16">
        <f t="shared" si="84"/>
        <v>48.2</v>
      </c>
      <c r="R398" s="152">
        <v>0</v>
      </c>
      <c r="S398" s="153">
        <f t="shared" si="85"/>
        <v>96.439943247391426</v>
      </c>
    </row>
    <row r="399" spans="1:19" ht="17.25" thickBot="1">
      <c r="A399" s="43">
        <v>35</v>
      </c>
      <c r="B399" s="43" t="s">
        <v>260</v>
      </c>
      <c r="C399" s="44" t="s">
        <v>261</v>
      </c>
      <c r="D399" s="45">
        <v>972800000</v>
      </c>
      <c r="E399" s="43">
        <v>100.2478</v>
      </c>
      <c r="F399" s="101">
        <v>45210</v>
      </c>
      <c r="G399" s="46">
        <v>45247.645335648151</v>
      </c>
      <c r="H399" s="43" t="s">
        <v>230</v>
      </c>
      <c r="I399" s="148">
        <f t="shared" si="77"/>
        <v>0.99992819800129196</v>
      </c>
      <c r="J399" s="149">
        <f t="shared" si="78"/>
        <v>972869854</v>
      </c>
      <c r="K399" s="150">
        <f t="shared" si="79"/>
        <v>970395729.79022837</v>
      </c>
      <c r="L399" s="139">
        <f t="shared" si="80"/>
        <v>0.5</v>
      </c>
      <c r="M399" s="151">
        <f t="shared" si="81"/>
        <v>24.495523658227846</v>
      </c>
      <c r="N399" s="61">
        <f t="shared" si="82"/>
        <v>2</v>
      </c>
      <c r="O399" s="151">
        <f t="shared" si="83"/>
        <v>25.504476341772154</v>
      </c>
      <c r="P399" s="154">
        <v>96.4</v>
      </c>
      <c r="Q399" s="16">
        <f t="shared" si="84"/>
        <v>48.2</v>
      </c>
      <c r="R399" s="152">
        <v>0</v>
      </c>
      <c r="S399" s="153">
        <f t="shared" si="85"/>
        <v>73.704476341772164</v>
      </c>
    </row>
    <row r="400" spans="1:19" ht="29.25" thickBot="1">
      <c r="A400" s="43">
        <v>36</v>
      </c>
      <c r="B400" s="43" t="s">
        <v>229</v>
      </c>
      <c r="C400" s="44" t="s">
        <v>222</v>
      </c>
      <c r="D400" s="45">
        <v>1000000000</v>
      </c>
      <c r="E400" s="43">
        <v>103.0508</v>
      </c>
      <c r="F400" s="101">
        <v>45027</v>
      </c>
      <c r="G400" s="46">
        <v>45253.673993055556</v>
      </c>
      <c r="H400" s="43" t="s">
        <v>230</v>
      </c>
      <c r="I400" s="148">
        <f t="shared" si="77"/>
        <v>1.0278867166954071</v>
      </c>
      <c r="J400" s="149">
        <f t="shared" si="78"/>
        <v>972869854</v>
      </c>
      <c r="K400" s="150">
        <f t="shared" si="79"/>
        <v>970395729.79022837</v>
      </c>
      <c r="L400" s="139">
        <f t="shared" si="80"/>
        <v>0.5</v>
      </c>
      <c r="M400" s="151">
        <f t="shared" si="81"/>
        <v>30.10148402367172</v>
      </c>
      <c r="N400" s="61">
        <f t="shared" si="82"/>
        <v>2</v>
      </c>
      <c r="O400" s="151">
        <f t="shared" si="83"/>
        <v>19.89851597632828</v>
      </c>
      <c r="P400" s="154">
        <v>96.4</v>
      </c>
      <c r="Q400" s="16">
        <f t="shared" si="84"/>
        <v>48.2</v>
      </c>
      <c r="R400" s="152">
        <v>0</v>
      </c>
      <c r="S400" s="153">
        <f t="shared" si="85"/>
        <v>68.098515976328287</v>
      </c>
    </row>
    <row r="401" spans="1:19" ht="17.25" thickBot="1">
      <c r="A401" s="43">
        <v>37</v>
      </c>
      <c r="B401" s="43" t="s">
        <v>265</v>
      </c>
      <c r="C401" s="44" t="s">
        <v>235</v>
      </c>
      <c r="D401" s="45">
        <v>1031250000</v>
      </c>
      <c r="E401" s="43">
        <v>106.2711</v>
      </c>
      <c r="F401" s="101">
        <v>45145</v>
      </c>
      <c r="G401" s="46">
        <v>45250.412731481483</v>
      </c>
      <c r="H401" s="43" t="s">
        <v>230</v>
      </c>
      <c r="I401" s="148">
        <f t="shared" si="77"/>
        <v>1.0600081765921385</v>
      </c>
      <c r="J401" s="149">
        <f t="shared" si="78"/>
        <v>972869854</v>
      </c>
      <c r="K401" s="150">
        <f t="shared" si="79"/>
        <v>970395729.79022837</v>
      </c>
      <c r="L401" s="139">
        <f t="shared" si="80"/>
        <v>0.5</v>
      </c>
      <c r="M401" s="151">
        <f t="shared" si="81"/>
        <v>36.542155399411435</v>
      </c>
      <c r="N401" s="61">
        <f t="shared" si="82"/>
        <v>2</v>
      </c>
      <c r="O401" s="151">
        <f t="shared" si="83"/>
        <v>13.457844600588565</v>
      </c>
      <c r="P401" s="154">
        <v>96.4</v>
      </c>
      <c r="Q401" s="16">
        <f t="shared" si="84"/>
        <v>48.2</v>
      </c>
      <c r="R401" s="152">
        <v>0</v>
      </c>
      <c r="S401" s="153">
        <f t="shared" si="85"/>
        <v>61.657844600588568</v>
      </c>
    </row>
    <row r="403" spans="1:19" ht="17.25" thickBot="1">
      <c r="A403" s="337" t="s">
        <v>603</v>
      </c>
      <c r="B403" s="338"/>
      <c r="C403" s="338"/>
      <c r="D403" s="229"/>
      <c r="E403" s="54"/>
      <c r="F403"/>
    </row>
    <row r="404" spans="1:19" ht="36.75" thickBot="1">
      <c r="A404" s="333" t="s">
        <v>594</v>
      </c>
      <c r="B404" s="334" t="s">
        <v>595</v>
      </c>
      <c r="C404" s="280" t="s">
        <v>272</v>
      </c>
      <c r="D404" s="335" t="s">
        <v>596</v>
      </c>
      <c r="E404" s="54"/>
      <c r="F404"/>
      <c r="I404" s="136" t="s">
        <v>296</v>
      </c>
      <c r="J404" s="55" t="s">
        <v>301</v>
      </c>
      <c r="K404" s="136" t="s">
        <v>297</v>
      </c>
      <c r="L404" s="136" t="s">
        <v>298</v>
      </c>
    </row>
    <row r="405" spans="1:19" ht="17.25" thickBot="1">
      <c r="A405" s="280" t="s">
        <v>274</v>
      </c>
      <c r="B405" s="336">
        <v>0.80899699999999997</v>
      </c>
      <c r="C405" s="280" t="s">
        <v>275</v>
      </c>
      <c r="D405" s="335" t="s">
        <v>597</v>
      </c>
      <c r="E405" s="54"/>
      <c r="F405"/>
      <c r="I405" s="140">
        <v>163513322</v>
      </c>
      <c r="J405" s="138" t="str">
        <f>IF(I405&gt;=1000000000,"유형1",IF(I405&gt;=100000000,"유형2",IF(I405&gt;=20000000,"유형3","유형4")))</f>
        <v>유형2</v>
      </c>
      <c r="K405" s="231">
        <f>D408/E408*100</f>
        <v>163464019.61603138</v>
      </c>
      <c r="L405" s="137">
        <f>K405/I405</f>
        <v>0.99969848093497471</v>
      </c>
    </row>
    <row r="406" spans="1:19" ht="17.25" thickBot="1">
      <c r="E406" s="54"/>
      <c r="F406"/>
      <c r="I406" s="146" t="s">
        <v>295</v>
      </c>
      <c r="J406" s="141" t="s">
        <v>296</v>
      </c>
      <c r="K406" s="55" t="s">
        <v>297</v>
      </c>
      <c r="L406" s="142" t="s">
        <v>299</v>
      </c>
      <c r="M406" s="142" t="s">
        <v>89</v>
      </c>
      <c r="N406" s="143" t="s">
        <v>302</v>
      </c>
      <c r="O406" s="143" t="s">
        <v>88</v>
      </c>
      <c r="P406" s="144" t="s">
        <v>90</v>
      </c>
      <c r="Q406" s="143" t="s">
        <v>300</v>
      </c>
      <c r="R406" s="145" t="s">
        <v>51</v>
      </c>
      <c r="S406" s="56" t="s">
        <v>91</v>
      </c>
    </row>
    <row r="407" spans="1:19" ht="17.25" thickBot="1">
      <c r="A407" s="284">
        <v>1</v>
      </c>
      <c r="B407" s="284" t="s">
        <v>227</v>
      </c>
      <c r="C407" s="285" t="s">
        <v>149</v>
      </c>
      <c r="D407" s="286">
        <v>111762000</v>
      </c>
      <c r="E407" s="284">
        <v>68.370999999999995</v>
      </c>
      <c r="F407" s="287">
        <v>45358</v>
      </c>
      <c r="G407" s="288">
        <v>45366.606006944443</v>
      </c>
      <c r="H407" s="284" t="s">
        <v>230</v>
      </c>
      <c r="I407" s="148">
        <f>D407/J407</f>
        <v>0.68350394104279777</v>
      </c>
      <c r="J407" s="149">
        <f>$I$405</f>
        <v>163513322</v>
      </c>
      <c r="K407" s="150">
        <f>$K$405</f>
        <v>163464019.61603138</v>
      </c>
      <c r="L407" s="139">
        <f>IF(J407&gt;=1000000000,0.3,IF(J407&gt;=100000000,0.5,IF(J407&gt;=20000000,0.7,0.8)))</f>
        <v>0.5</v>
      </c>
      <c r="M407" s="151">
        <f>ABS(88/100-D407/K407)*100*IF(L407=0.3,1,IF(L407=0.5,2,IF(L407=0.7,4,20)))</f>
        <v>39.257981465862372</v>
      </c>
      <c r="N407" s="61">
        <f>MAX(2,IF(AND(L407=0.5,D407&lt;K407,D407/K407&gt;0.955),35,IF(AND(L407=0.7,D407&lt;K407,D407/K407&gt;0.9175),55,IF(AND(L407=0.8,D407&lt;K407,D407/K407&gt;0.8875),65,0))))</f>
        <v>2</v>
      </c>
      <c r="O407" s="151">
        <f>MAX(IF(L407=0.3,30,IF(L407=0.5,50,IF(L407=0.7,70,80)))-M407,N407)</f>
        <v>10.742018534137628</v>
      </c>
      <c r="P407" s="154">
        <v>96.4</v>
      </c>
      <c r="Q407" s="16">
        <f>P407*(1-L407)</f>
        <v>48.2</v>
      </c>
      <c r="R407" s="152">
        <v>0</v>
      </c>
      <c r="S407" s="153">
        <f>O407+Q407-R407</f>
        <v>58.942018534137631</v>
      </c>
    </row>
    <row r="408" spans="1:19" ht="17.25" thickBot="1">
      <c r="A408" s="284">
        <v>2</v>
      </c>
      <c r="B408" s="284" t="s">
        <v>240</v>
      </c>
      <c r="C408" s="285" t="s">
        <v>92</v>
      </c>
      <c r="D408" s="286">
        <v>131131000</v>
      </c>
      <c r="E408" s="284">
        <v>80.220100000000002</v>
      </c>
      <c r="F408" s="287">
        <v>45580</v>
      </c>
      <c r="G408" s="288">
        <v>45371.353067129632</v>
      </c>
      <c r="H408" s="284" t="s">
        <v>230</v>
      </c>
      <c r="I408" s="148">
        <f t="shared" ref="I408:I442" si="86">D408/J408</f>
        <v>0.80195912110451772</v>
      </c>
      <c r="J408" s="149">
        <f t="shared" ref="J408:J442" si="87">$I$405</f>
        <v>163513322</v>
      </c>
      <c r="K408" s="150">
        <f t="shared" ref="K408:K442" si="88">$K$405</f>
        <v>163464019.61603138</v>
      </c>
      <c r="L408" s="139">
        <f t="shared" ref="L408:L442" si="89">IF(J408&gt;=1000000000,0.3,IF(J408&gt;=100000000,0.5,IF(J408&gt;=20000000,0.7,0.8)))</f>
        <v>0.5</v>
      </c>
      <c r="M408" s="151">
        <f t="shared" ref="M408:M442" si="90">ABS(88/100-D408/K408)*100*IF(L408=0.3,1,IF(L408=0.5,2,IF(L408=0.7,4,20)))</f>
        <v>15.55979999999999</v>
      </c>
      <c r="N408" s="61">
        <f t="shared" ref="N408:N442" si="91">MAX(2,IF(AND(L408=0.5,D408&lt;K408,D408/K408&gt;0.955),35,IF(AND(L408=0.7,D408&lt;K408,D408/K408&gt;0.9175),55,IF(AND(L408=0.8,D408&lt;K408,D408/K408&gt;0.8875),65,0))))</f>
        <v>2</v>
      </c>
      <c r="O408" s="151">
        <f t="shared" ref="O408:O442" si="92">MAX(IF(L408=0.3,30,IF(L408=0.5,50,IF(L408=0.7,70,80)))-M408,N408)</f>
        <v>34.440200000000011</v>
      </c>
      <c r="P408" s="154">
        <v>96.4</v>
      </c>
      <c r="Q408" s="16">
        <f t="shared" ref="Q408:Q442" si="93">P408*(1-L408)</f>
        <v>48.2</v>
      </c>
      <c r="R408" s="152">
        <v>0</v>
      </c>
      <c r="S408" s="153">
        <f t="shared" ref="S408:S442" si="94">O408+Q408-R408</f>
        <v>82.640200000000021</v>
      </c>
    </row>
    <row r="409" spans="1:19" ht="17.25" thickBot="1">
      <c r="A409" s="284">
        <v>3</v>
      </c>
      <c r="B409" s="284" t="s">
        <v>290</v>
      </c>
      <c r="C409" s="285" t="s">
        <v>93</v>
      </c>
      <c r="D409" s="286">
        <v>131313100</v>
      </c>
      <c r="E409" s="284">
        <v>80.331500000000005</v>
      </c>
      <c r="F409" s="287">
        <v>45363</v>
      </c>
      <c r="G409" s="288">
        <v>45366.740729166668</v>
      </c>
      <c r="H409" s="284" t="s">
        <v>230</v>
      </c>
      <c r="I409" s="148">
        <f t="shared" si="86"/>
        <v>0.80307279183038061</v>
      </c>
      <c r="J409" s="149">
        <f t="shared" si="87"/>
        <v>163513322</v>
      </c>
      <c r="K409" s="150">
        <f t="shared" si="88"/>
        <v>163464019.61603138</v>
      </c>
      <c r="L409" s="139">
        <f t="shared" si="89"/>
        <v>0.5</v>
      </c>
      <c r="M409" s="151">
        <f t="shared" si="90"/>
        <v>15.336998675980485</v>
      </c>
      <c r="N409" s="61">
        <f t="shared" si="91"/>
        <v>2</v>
      </c>
      <c r="O409" s="151">
        <f t="shared" si="92"/>
        <v>34.663001324019518</v>
      </c>
      <c r="P409" s="154">
        <v>96.4</v>
      </c>
      <c r="Q409" s="16">
        <f t="shared" si="93"/>
        <v>48.2</v>
      </c>
      <c r="R409" s="152">
        <v>0</v>
      </c>
      <c r="S409" s="153">
        <f t="shared" si="94"/>
        <v>82.863001324019521</v>
      </c>
    </row>
    <row r="410" spans="1:19" ht="17.25" thickBot="1">
      <c r="A410" s="284">
        <v>4</v>
      </c>
      <c r="B410" s="284" t="s">
        <v>289</v>
      </c>
      <c r="C410" s="285" t="s">
        <v>68</v>
      </c>
      <c r="D410" s="286">
        <v>131840390</v>
      </c>
      <c r="E410" s="284">
        <v>80.653999999999996</v>
      </c>
      <c r="F410" s="287">
        <v>45539</v>
      </c>
      <c r="G410" s="288">
        <v>45369.688148148147</v>
      </c>
      <c r="H410" s="284" t="s">
        <v>230</v>
      </c>
      <c r="I410" s="148">
        <f t="shared" si="86"/>
        <v>0.80629754436766932</v>
      </c>
      <c r="J410" s="149">
        <f t="shared" si="87"/>
        <v>163513322</v>
      </c>
      <c r="K410" s="150">
        <f t="shared" si="88"/>
        <v>163464019.61603138</v>
      </c>
      <c r="L410" s="139">
        <f t="shared" si="89"/>
        <v>0.5</v>
      </c>
      <c r="M410" s="151">
        <f t="shared" si="90"/>
        <v>14.691853644996211</v>
      </c>
      <c r="N410" s="61">
        <f t="shared" si="91"/>
        <v>2</v>
      </c>
      <c r="O410" s="151">
        <f t="shared" si="92"/>
        <v>35.308146355003785</v>
      </c>
      <c r="P410" s="154">
        <v>96.4</v>
      </c>
      <c r="Q410" s="16">
        <f t="shared" si="93"/>
        <v>48.2</v>
      </c>
      <c r="R410" s="152">
        <v>0</v>
      </c>
      <c r="S410" s="153">
        <f t="shared" si="94"/>
        <v>83.508146355003788</v>
      </c>
    </row>
    <row r="411" spans="1:19" ht="17.25" thickBot="1">
      <c r="A411" s="284">
        <v>5</v>
      </c>
      <c r="B411" s="284" t="s">
        <v>242</v>
      </c>
      <c r="C411" s="285" t="s">
        <v>152</v>
      </c>
      <c r="D411" s="286">
        <v>131863000</v>
      </c>
      <c r="E411" s="284">
        <v>80.667900000000003</v>
      </c>
      <c r="F411" s="287">
        <v>45331</v>
      </c>
      <c r="G411" s="288">
        <v>45369.538287037038</v>
      </c>
      <c r="H411" s="284" t="s">
        <v>230</v>
      </c>
      <c r="I411" s="148">
        <f t="shared" si="86"/>
        <v>0.8064358205626817</v>
      </c>
      <c r="J411" s="149">
        <f t="shared" si="87"/>
        <v>163513322</v>
      </c>
      <c r="K411" s="150">
        <f t="shared" si="88"/>
        <v>163464019.61603138</v>
      </c>
      <c r="L411" s="139">
        <f t="shared" si="89"/>
        <v>0.5</v>
      </c>
      <c r="M411" s="151">
        <f t="shared" si="90"/>
        <v>14.664190064896921</v>
      </c>
      <c r="N411" s="61">
        <f t="shared" si="91"/>
        <v>2</v>
      </c>
      <c r="O411" s="151">
        <f t="shared" si="92"/>
        <v>35.335809935103079</v>
      </c>
      <c r="P411" s="154">
        <v>96.4</v>
      </c>
      <c r="Q411" s="16">
        <f t="shared" si="93"/>
        <v>48.2</v>
      </c>
      <c r="R411" s="152">
        <v>0</v>
      </c>
      <c r="S411" s="153">
        <f t="shared" si="94"/>
        <v>83.535809935103089</v>
      </c>
    </row>
    <row r="412" spans="1:19" ht="17.25" thickBot="1">
      <c r="A412" s="284">
        <v>6</v>
      </c>
      <c r="B412" s="284" t="s">
        <v>257</v>
      </c>
      <c r="C412" s="285" t="s">
        <v>220</v>
      </c>
      <c r="D412" s="286">
        <v>132165000</v>
      </c>
      <c r="E412" s="284">
        <v>80.852599999999995</v>
      </c>
      <c r="F412" s="287">
        <v>45455</v>
      </c>
      <c r="G412" s="288">
        <v>45369.704108796293</v>
      </c>
      <c r="H412" s="284" t="s">
        <v>230</v>
      </c>
      <c r="I412" s="148">
        <f t="shared" si="86"/>
        <v>0.80828276487465656</v>
      </c>
      <c r="J412" s="149">
        <f t="shared" si="87"/>
        <v>163513322</v>
      </c>
      <c r="K412" s="150">
        <f t="shared" si="88"/>
        <v>163464019.61603138</v>
      </c>
      <c r="L412" s="139">
        <f t="shared" si="89"/>
        <v>0.5</v>
      </c>
      <c r="M412" s="151">
        <f t="shared" si="90"/>
        <v>14.294689791124892</v>
      </c>
      <c r="N412" s="61">
        <f t="shared" si="91"/>
        <v>2</v>
      </c>
      <c r="O412" s="151">
        <f t="shared" si="92"/>
        <v>35.705310208875105</v>
      </c>
      <c r="P412" s="154">
        <v>96.4</v>
      </c>
      <c r="Q412" s="16">
        <f t="shared" si="93"/>
        <v>48.2</v>
      </c>
      <c r="R412" s="152">
        <v>0</v>
      </c>
      <c r="S412" s="153">
        <f t="shared" si="94"/>
        <v>83.905310208875107</v>
      </c>
    </row>
    <row r="413" spans="1:19" ht="17.25" thickBot="1">
      <c r="A413" s="284">
        <v>7</v>
      </c>
      <c r="B413" s="284" t="s">
        <v>241</v>
      </c>
      <c r="C413" s="285" t="s">
        <v>233</v>
      </c>
      <c r="D413" s="286">
        <v>132242000</v>
      </c>
      <c r="E413" s="284">
        <v>80.899699999999996</v>
      </c>
      <c r="F413" s="284" t="s">
        <v>291</v>
      </c>
      <c r="G413" s="288">
        <v>45370.392974537041</v>
      </c>
      <c r="H413" s="284"/>
      <c r="I413" s="148">
        <f t="shared" si="86"/>
        <v>0.80875367451711366</v>
      </c>
      <c r="J413" s="149">
        <f t="shared" si="87"/>
        <v>163513322</v>
      </c>
      <c r="K413" s="150">
        <f t="shared" si="88"/>
        <v>163464019.61603138</v>
      </c>
      <c r="L413" s="139">
        <f t="shared" si="89"/>
        <v>0.5</v>
      </c>
      <c r="M413" s="151">
        <f t="shared" si="90"/>
        <v>14.200479456421423</v>
      </c>
      <c r="N413" s="61">
        <f t="shared" si="91"/>
        <v>2</v>
      </c>
      <c r="O413" s="151">
        <f t="shared" si="92"/>
        <v>35.799520543578581</v>
      </c>
      <c r="P413" s="154">
        <v>99</v>
      </c>
      <c r="Q413" s="16">
        <f t="shared" si="93"/>
        <v>49.5</v>
      </c>
      <c r="R413" s="152">
        <v>0</v>
      </c>
      <c r="S413" s="153">
        <f t="shared" si="94"/>
        <v>85.299520543578581</v>
      </c>
    </row>
    <row r="414" spans="1:19" ht="17.25" thickBot="1">
      <c r="A414" s="305">
        <v>8</v>
      </c>
      <c r="B414" s="305" t="s">
        <v>79</v>
      </c>
      <c r="C414" s="306" t="s">
        <v>62</v>
      </c>
      <c r="D414" s="307">
        <v>132363000</v>
      </c>
      <c r="E414" s="305">
        <v>80.973699999999994</v>
      </c>
      <c r="F414" s="308">
        <v>45365</v>
      </c>
      <c r="G414" s="309">
        <v>45371.367800925924</v>
      </c>
      <c r="H414" s="305" t="s">
        <v>230</v>
      </c>
      <c r="I414" s="148">
        <f t="shared" si="86"/>
        <v>0.80949367538383199</v>
      </c>
      <c r="J414" s="149">
        <f t="shared" si="87"/>
        <v>163513322</v>
      </c>
      <c r="K414" s="150">
        <f t="shared" si="88"/>
        <v>163464019.61603138</v>
      </c>
      <c r="L414" s="139">
        <f t="shared" si="89"/>
        <v>0.5</v>
      </c>
      <c r="M414" s="151">
        <f t="shared" si="90"/>
        <v>14.052434644744549</v>
      </c>
      <c r="N414" s="61">
        <f t="shared" si="91"/>
        <v>2</v>
      </c>
      <c r="O414" s="151">
        <f t="shared" si="92"/>
        <v>35.947565355255449</v>
      </c>
      <c r="P414" s="154">
        <v>96.4</v>
      </c>
      <c r="Q414" s="16">
        <f t="shared" si="93"/>
        <v>48.2</v>
      </c>
      <c r="R414" s="152">
        <v>0</v>
      </c>
      <c r="S414" s="153">
        <f t="shared" si="94"/>
        <v>84.147565355255452</v>
      </c>
    </row>
    <row r="415" spans="1:19" ht="17.25" thickBot="1">
      <c r="A415" s="284">
        <v>9</v>
      </c>
      <c r="B415" s="284" t="s">
        <v>262</v>
      </c>
      <c r="C415" s="285" t="s">
        <v>153</v>
      </c>
      <c r="D415" s="286">
        <v>132406540</v>
      </c>
      <c r="E415" s="284">
        <v>81.000399999999999</v>
      </c>
      <c r="F415" s="287">
        <v>45359</v>
      </c>
      <c r="G415" s="288">
        <v>45370.70034722222</v>
      </c>
      <c r="H415" s="284"/>
      <c r="I415" s="148">
        <f t="shared" si="86"/>
        <v>0.80975995338165785</v>
      </c>
      <c r="J415" s="149">
        <f t="shared" si="87"/>
        <v>163513322</v>
      </c>
      <c r="K415" s="150">
        <f t="shared" si="88"/>
        <v>163464019.61603138</v>
      </c>
      <c r="L415" s="139">
        <f t="shared" si="89"/>
        <v>0.5</v>
      </c>
      <c r="M415" s="151">
        <f t="shared" si="90"/>
        <v>13.999162982757696</v>
      </c>
      <c r="N415" s="61">
        <f t="shared" si="91"/>
        <v>2</v>
      </c>
      <c r="O415" s="151">
        <f t="shared" si="92"/>
        <v>36.000837017242304</v>
      </c>
      <c r="P415" s="154">
        <v>96.4</v>
      </c>
      <c r="Q415" s="16">
        <f t="shared" si="93"/>
        <v>48.2</v>
      </c>
      <c r="R415" s="152">
        <v>0</v>
      </c>
      <c r="S415" s="153">
        <f t="shared" si="94"/>
        <v>84.200837017242307</v>
      </c>
    </row>
    <row r="416" spans="1:19" ht="17.25" thickBot="1">
      <c r="A416" s="284">
        <v>10</v>
      </c>
      <c r="B416" s="284" t="s">
        <v>228</v>
      </c>
      <c r="C416" s="285" t="s">
        <v>150</v>
      </c>
      <c r="D416" s="286">
        <v>132566000</v>
      </c>
      <c r="E416" s="284">
        <v>81.097899999999996</v>
      </c>
      <c r="F416" s="287">
        <v>45448</v>
      </c>
      <c r="G416" s="288">
        <v>45370.460393518515</v>
      </c>
      <c r="H416" s="284"/>
      <c r="I416" s="148">
        <f t="shared" si="86"/>
        <v>0.81073516444121907</v>
      </c>
      <c r="J416" s="149">
        <f t="shared" si="87"/>
        <v>163513322</v>
      </c>
      <c r="K416" s="150">
        <f t="shared" si="88"/>
        <v>163464019.61603138</v>
      </c>
      <c r="L416" s="139">
        <f t="shared" si="89"/>
        <v>0.5</v>
      </c>
      <c r="M416" s="151">
        <f t="shared" si="90"/>
        <v>13.804061944162704</v>
      </c>
      <c r="N416" s="61">
        <f t="shared" si="91"/>
        <v>2</v>
      </c>
      <c r="O416" s="151">
        <f t="shared" si="92"/>
        <v>36.195938055837296</v>
      </c>
      <c r="P416" s="154">
        <v>96.4</v>
      </c>
      <c r="Q416" s="16">
        <f t="shared" si="93"/>
        <v>48.2</v>
      </c>
      <c r="R416" s="152">
        <v>0</v>
      </c>
      <c r="S416" s="153">
        <f t="shared" si="94"/>
        <v>84.395938055837291</v>
      </c>
    </row>
    <row r="417" spans="1:19" ht="17.25" thickBot="1">
      <c r="A417" s="284">
        <v>11</v>
      </c>
      <c r="B417" s="284" t="s">
        <v>225</v>
      </c>
      <c r="C417" s="285" t="s">
        <v>226</v>
      </c>
      <c r="D417" s="286">
        <v>132699000</v>
      </c>
      <c r="E417" s="284">
        <v>81.179299999999998</v>
      </c>
      <c r="F417" s="284" t="s">
        <v>291</v>
      </c>
      <c r="G417" s="288">
        <v>45365.530532407407</v>
      </c>
      <c r="H417" s="284"/>
      <c r="I417" s="148">
        <f t="shared" si="86"/>
        <v>0.81154855382364499</v>
      </c>
      <c r="J417" s="149">
        <f t="shared" si="87"/>
        <v>163513322</v>
      </c>
      <c r="K417" s="150">
        <f t="shared" si="88"/>
        <v>163464019.61603138</v>
      </c>
      <c r="L417" s="139">
        <f t="shared" si="89"/>
        <v>0.5</v>
      </c>
      <c r="M417" s="151">
        <f t="shared" si="90"/>
        <v>13.641335002402165</v>
      </c>
      <c r="N417" s="61">
        <f t="shared" si="91"/>
        <v>2</v>
      </c>
      <c r="O417" s="151">
        <f t="shared" si="92"/>
        <v>36.358664997597835</v>
      </c>
      <c r="P417" s="154">
        <v>96.4</v>
      </c>
      <c r="Q417" s="16">
        <f t="shared" si="93"/>
        <v>48.2</v>
      </c>
      <c r="R417" s="152">
        <v>0</v>
      </c>
      <c r="S417" s="153">
        <f t="shared" si="94"/>
        <v>84.558664997597845</v>
      </c>
    </row>
    <row r="418" spans="1:19" ht="17.25" thickBot="1">
      <c r="A418" s="284">
        <v>12</v>
      </c>
      <c r="B418" s="284" t="s">
        <v>281</v>
      </c>
      <c r="C418" s="285" t="s">
        <v>282</v>
      </c>
      <c r="D418" s="286">
        <v>133275000</v>
      </c>
      <c r="E418" s="284">
        <v>81.531700000000001</v>
      </c>
      <c r="F418" s="287">
        <v>45454</v>
      </c>
      <c r="G418" s="288">
        <v>45369.580763888887</v>
      </c>
      <c r="H418" s="284"/>
      <c r="I418" s="148">
        <f t="shared" si="86"/>
        <v>0.81507120257761012</v>
      </c>
      <c r="J418" s="149">
        <f t="shared" si="87"/>
        <v>163513322</v>
      </c>
      <c r="K418" s="150">
        <f t="shared" si="88"/>
        <v>163464019.61603138</v>
      </c>
      <c r="L418" s="139">
        <f t="shared" si="89"/>
        <v>0.5</v>
      </c>
      <c r="M418" s="151">
        <f t="shared" si="90"/>
        <v>12.936592758386634</v>
      </c>
      <c r="N418" s="61">
        <f t="shared" si="91"/>
        <v>2</v>
      </c>
      <c r="O418" s="151">
        <f t="shared" si="92"/>
        <v>37.063407241613362</v>
      </c>
      <c r="P418" s="154">
        <v>96.4</v>
      </c>
      <c r="Q418" s="16">
        <f t="shared" si="93"/>
        <v>48.2</v>
      </c>
      <c r="R418" s="152">
        <v>0</v>
      </c>
      <c r="S418" s="153">
        <f t="shared" si="94"/>
        <v>85.263407241613365</v>
      </c>
    </row>
    <row r="419" spans="1:19" ht="17.25" thickBot="1">
      <c r="A419" s="284">
        <v>13</v>
      </c>
      <c r="B419" s="284" t="s">
        <v>254</v>
      </c>
      <c r="C419" s="285" t="s">
        <v>217</v>
      </c>
      <c r="D419" s="286">
        <v>133737540</v>
      </c>
      <c r="E419" s="284">
        <v>81.814599999999999</v>
      </c>
      <c r="F419" s="287">
        <v>45542</v>
      </c>
      <c r="G419" s="288">
        <v>45371.533761574072</v>
      </c>
      <c r="H419" s="284"/>
      <c r="I419" s="148">
        <f t="shared" si="86"/>
        <v>0.81789996291555989</v>
      </c>
      <c r="J419" s="149">
        <f t="shared" si="87"/>
        <v>163513322</v>
      </c>
      <c r="K419" s="150">
        <f t="shared" si="88"/>
        <v>163464019.61603138</v>
      </c>
      <c r="L419" s="139">
        <f t="shared" si="89"/>
        <v>0.5</v>
      </c>
      <c r="M419" s="151">
        <f t="shared" si="90"/>
        <v>12.370670054312093</v>
      </c>
      <c r="N419" s="61">
        <f t="shared" si="91"/>
        <v>2</v>
      </c>
      <c r="O419" s="151">
        <f t="shared" si="92"/>
        <v>37.629329945687907</v>
      </c>
      <c r="P419" s="154">
        <v>96.4</v>
      </c>
      <c r="Q419" s="16">
        <f t="shared" si="93"/>
        <v>48.2</v>
      </c>
      <c r="R419" s="152">
        <v>0</v>
      </c>
      <c r="S419" s="153">
        <f t="shared" si="94"/>
        <v>85.829329945687903</v>
      </c>
    </row>
    <row r="420" spans="1:19" ht="17.25" thickBot="1">
      <c r="A420" s="284">
        <v>14</v>
      </c>
      <c r="B420" s="284" t="s">
        <v>549</v>
      </c>
      <c r="C420" s="285" t="s">
        <v>415</v>
      </c>
      <c r="D420" s="286">
        <v>133835650</v>
      </c>
      <c r="E420" s="284">
        <v>81.874600000000001</v>
      </c>
      <c r="F420" s="287">
        <v>45641</v>
      </c>
      <c r="G420" s="288">
        <v>45364.650509259256</v>
      </c>
      <c r="H420" s="284"/>
      <c r="I420" s="148">
        <f t="shared" si="86"/>
        <v>0.81849997518856599</v>
      </c>
      <c r="J420" s="149">
        <f t="shared" si="87"/>
        <v>163513322</v>
      </c>
      <c r="K420" s="150">
        <f t="shared" si="88"/>
        <v>163464019.61603138</v>
      </c>
      <c r="L420" s="139">
        <f t="shared" si="89"/>
        <v>0.5</v>
      </c>
      <c r="M420" s="151">
        <f t="shared" si="90"/>
        <v>12.250631405769784</v>
      </c>
      <c r="N420" s="61">
        <f t="shared" si="91"/>
        <v>2</v>
      </c>
      <c r="O420" s="151">
        <f t="shared" si="92"/>
        <v>37.749368594230219</v>
      </c>
      <c r="P420" s="154">
        <v>96.4</v>
      </c>
      <c r="Q420" s="16">
        <f t="shared" si="93"/>
        <v>48.2</v>
      </c>
      <c r="R420" s="152">
        <v>0</v>
      </c>
      <c r="S420" s="153">
        <f t="shared" si="94"/>
        <v>85.949368594230222</v>
      </c>
    </row>
    <row r="421" spans="1:19" ht="17.25" thickBot="1">
      <c r="A421" s="284">
        <v>15</v>
      </c>
      <c r="B421" s="284" t="s">
        <v>268</v>
      </c>
      <c r="C421" s="285" t="s">
        <v>148</v>
      </c>
      <c r="D421" s="286">
        <v>134200000</v>
      </c>
      <c r="E421" s="284">
        <v>82.097499999999997</v>
      </c>
      <c r="F421" s="287">
        <v>45519</v>
      </c>
      <c r="G421" s="288">
        <v>45364.55841435185</v>
      </c>
      <c r="H421" s="284"/>
      <c r="I421" s="148">
        <f t="shared" si="86"/>
        <v>0.82072823399673822</v>
      </c>
      <c r="J421" s="149">
        <f t="shared" si="87"/>
        <v>163513322</v>
      </c>
      <c r="K421" s="150">
        <f t="shared" si="88"/>
        <v>163464019.61603138</v>
      </c>
      <c r="L421" s="139">
        <f t="shared" si="89"/>
        <v>0.5</v>
      </c>
      <c r="M421" s="151">
        <f t="shared" si="90"/>
        <v>11.804845231104766</v>
      </c>
      <c r="N421" s="61">
        <f t="shared" si="91"/>
        <v>2</v>
      </c>
      <c r="O421" s="151">
        <f t="shared" si="92"/>
        <v>38.195154768895236</v>
      </c>
      <c r="P421" s="154">
        <v>96.4</v>
      </c>
      <c r="Q421" s="16">
        <f t="shared" si="93"/>
        <v>48.2</v>
      </c>
      <c r="R421" s="152">
        <v>0</v>
      </c>
      <c r="S421" s="153">
        <f t="shared" si="94"/>
        <v>86.395154768895239</v>
      </c>
    </row>
    <row r="422" spans="1:19" ht="17.25" thickBot="1">
      <c r="A422" s="305">
        <v>16</v>
      </c>
      <c r="B422" s="305" t="s">
        <v>267</v>
      </c>
      <c r="C422" s="306" t="s">
        <v>66</v>
      </c>
      <c r="D422" s="307">
        <v>134244000</v>
      </c>
      <c r="E422" s="305">
        <v>82.124499999999998</v>
      </c>
      <c r="F422" s="308">
        <v>45422</v>
      </c>
      <c r="G422" s="309">
        <v>45370.953449074077</v>
      </c>
      <c r="H422" s="284"/>
      <c r="I422" s="148">
        <f t="shared" si="86"/>
        <v>0.82099732522099944</v>
      </c>
      <c r="J422" s="149">
        <f t="shared" si="87"/>
        <v>163513322</v>
      </c>
      <c r="K422" s="150">
        <f t="shared" si="88"/>
        <v>163464019.61603138</v>
      </c>
      <c r="L422" s="139">
        <f t="shared" si="89"/>
        <v>0.5</v>
      </c>
      <c r="M422" s="151">
        <f t="shared" si="90"/>
        <v>11.751010754131341</v>
      </c>
      <c r="N422" s="61">
        <f t="shared" si="91"/>
        <v>2</v>
      </c>
      <c r="O422" s="151">
        <f t="shared" si="92"/>
        <v>38.248989245868657</v>
      </c>
      <c r="P422" s="154">
        <v>96.4</v>
      </c>
      <c r="Q422" s="16">
        <f t="shared" si="93"/>
        <v>48.2</v>
      </c>
      <c r="R422" s="152">
        <v>0</v>
      </c>
      <c r="S422" s="153">
        <f t="shared" si="94"/>
        <v>86.44898924586866</v>
      </c>
    </row>
    <row r="423" spans="1:19" ht="17.25" thickBot="1">
      <c r="A423" s="284">
        <v>17</v>
      </c>
      <c r="B423" s="284" t="s">
        <v>255</v>
      </c>
      <c r="C423" s="285" t="s">
        <v>256</v>
      </c>
      <c r="D423" s="286">
        <v>135300000</v>
      </c>
      <c r="E423" s="284">
        <v>82.770499999999998</v>
      </c>
      <c r="F423" s="287">
        <v>45425</v>
      </c>
      <c r="G423" s="288">
        <v>45366.540011574078</v>
      </c>
      <c r="H423" s="284"/>
      <c r="I423" s="148">
        <f t="shared" si="86"/>
        <v>0.82745551460326883</v>
      </c>
      <c r="J423" s="149">
        <f t="shared" si="87"/>
        <v>163513322</v>
      </c>
      <c r="K423" s="150">
        <f t="shared" si="88"/>
        <v>163464019.61603138</v>
      </c>
      <c r="L423" s="139">
        <f t="shared" si="89"/>
        <v>0.5</v>
      </c>
      <c r="M423" s="151">
        <f t="shared" si="90"/>
        <v>10.458983306769554</v>
      </c>
      <c r="N423" s="61">
        <f t="shared" si="91"/>
        <v>2</v>
      </c>
      <c r="O423" s="151">
        <f t="shared" si="92"/>
        <v>39.541016693230446</v>
      </c>
      <c r="P423" s="154">
        <v>96.4</v>
      </c>
      <c r="Q423" s="16">
        <f t="shared" si="93"/>
        <v>48.2</v>
      </c>
      <c r="R423" s="152">
        <v>0</v>
      </c>
      <c r="S423" s="153">
        <f t="shared" si="94"/>
        <v>87.741016693230449</v>
      </c>
    </row>
    <row r="424" spans="1:19" ht="17.25" thickBot="1">
      <c r="A424" s="284">
        <v>18</v>
      </c>
      <c r="B424" s="284" t="s">
        <v>284</v>
      </c>
      <c r="C424" s="285" t="s">
        <v>285</v>
      </c>
      <c r="D424" s="286">
        <v>135300000</v>
      </c>
      <c r="E424" s="284">
        <v>82.770499999999998</v>
      </c>
      <c r="F424" s="287">
        <v>45507</v>
      </c>
      <c r="G424" s="288">
        <v>45370.737962962965</v>
      </c>
      <c r="H424" s="284"/>
      <c r="I424" s="148">
        <f t="shared" si="86"/>
        <v>0.82745551460326883</v>
      </c>
      <c r="J424" s="149">
        <f t="shared" si="87"/>
        <v>163513322</v>
      </c>
      <c r="K424" s="150">
        <f t="shared" si="88"/>
        <v>163464019.61603138</v>
      </c>
      <c r="L424" s="139">
        <f t="shared" si="89"/>
        <v>0.5</v>
      </c>
      <c r="M424" s="151">
        <f t="shared" si="90"/>
        <v>10.458983306769554</v>
      </c>
      <c r="N424" s="61">
        <f t="shared" si="91"/>
        <v>2</v>
      </c>
      <c r="O424" s="151">
        <f t="shared" si="92"/>
        <v>39.541016693230446</v>
      </c>
      <c r="P424" s="154">
        <v>96.4</v>
      </c>
      <c r="Q424" s="16">
        <f t="shared" si="93"/>
        <v>48.2</v>
      </c>
      <c r="R424" s="152">
        <v>0</v>
      </c>
      <c r="S424" s="153">
        <f t="shared" si="94"/>
        <v>87.741016693230449</v>
      </c>
    </row>
    <row r="425" spans="1:19" ht="17.25" thickBot="1">
      <c r="A425" s="284">
        <v>19</v>
      </c>
      <c r="B425" s="284" t="s">
        <v>263</v>
      </c>
      <c r="C425" s="285" t="s">
        <v>264</v>
      </c>
      <c r="D425" s="286">
        <v>135389030</v>
      </c>
      <c r="E425" s="284">
        <v>82.8249</v>
      </c>
      <c r="F425" s="287">
        <v>45424</v>
      </c>
      <c r="G425" s="288">
        <v>45364.54892361111</v>
      </c>
      <c r="H425" s="284"/>
      <c r="I425" s="148">
        <f t="shared" si="86"/>
        <v>0.82799999623272291</v>
      </c>
      <c r="J425" s="149">
        <f t="shared" si="87"/>
        <v>163513322</v>
      </c>
      <c r="K425" s="150">
        <f t="shared" si="88"/>
        <v>163464019.61603138</v>
      </c>
      <c r="L425" s="139">
        <f t="shared" si="89"/>
        <v>0.5</v>
      </c>
      <c r="M425" s="151">
        <f t="shared" si="90"/>
        <v>10.350054136657217</v>
      </c>
      <c r="N425" s="61">
        <f t="shared" si="91"/>
        <v>2</v>
      </c>
      <c r="O425" s="151">
        <f t="shared" si="92"/>
        <v>39.649945863342779</v>
      </c>
      <c r="P425" s="154">
        <v>96.4</v>
      </c>
      <c r="Q425" s="16">
        <f t="shared" si="93"/>
        <v>48.2</v>
      </c>
      <c r="R425" s="152">
        <v>0</v>
      </c>
      <c r="S425" s="153">
        <f t="shared" si="94"/>
        <v>87.849945863342782</v>
      </c>
    </row>
    <row r="426" spans="1:19" ht="17.25" thickBot="1">
      <c r="A426" s="284">
        <v>20</v>
      </c>
      <c r="B426" s="284" t="s">
        <v>574</v>
      </c>
      <c r="C426" s="285" t="s">
        <v>575</v>
      </c>
      <c r="D426" s="286">
        <v>136288300</v>
      </c>
      <c r="E426" s="284">
        <v>83.375100000000003</v>
      </c>
      <c r="F426" s="287">
        <v>45306</v>
      </c>
      <c r="G426" s="288">
        <v>45365.659247685187</v>
      </c>
      <c r="H426" s="284"/>
      <c r="I426" s="148">
        <f t="shared" si="86"/>
        <v>0.83349967044275453</v>
      </c>
      <c r="J426" s="149">
        <f t="shared" si="87"/>
        <v>163513322</v>
      </c>
      <c r="K426" s="150">
        <f t="shared" si="88"/>
        <v>163464019.61603138</v>
      </c>
      <c r="L426" s="139">
        <f t="shared" si="89"/>
        <v>0.5</v>
      </c>
      <c r="M426" s="151">
        <f t="shared" si="90"/>
        <v>9.2497875432963728</v>
      </c>
      <c r="N426" s="61">
        <f t="shared" si="91"/>
        <v>2</v>
      </c>
      <c r="O426" s="151">
        <f t="shared" si="92"/>
        <v>40.750212456703629</v>
      </c>
      <c r="P426" s="154">
        <v>96.4</v>
      </c>
      <c r="Q426" s="16">
        <f t="shared" si="93"/>
        <v>48.2</v>
      </c>
      <c r="R426" s="152">
        <v>0</v>
      </c>
      <c r="S426" s="153">
        <f t="shared" si="94"/>
        <v>88.950212456703639</v>
      </c>
    </row>
    <row r="427" spans="1:19" ht="17.25" thickBot="1">
      <c r="A427" s="284">
        <v>21</v>
      </c>
      <c r="B427" s="284" t="s">
        <v>239</v>
      </c>
      <c r="C427" s="285" t="s">
        <v>94</v>
      </c>
      <c r="D427" s="286">
        <v>136361000</v>
      </c>
      <c r="E427" s="284">
        <v>83.419499999999999</v>
      </c>
      <c r="F427" s="284" t="s">
        <v>288</v>
      </c>
      <c r="G427" s="288">
        <v>45371.356805555559</v>
      </c>
      <c r="H427" s="284"/>
      <c r="I427" s="148">
        <f t="shared" si="86"/>
        <v>0.83394428253374975</v>
      </c>
      <c r="J427" s="149">
        <f t="shared" si="87"/>
        <v>163513322</v>
      </c>
      <c r="K427" s="150">
        <f t="shared" si="88"/>
        <v>163464019.61603138</v>
      </c>
      <c r="L427" s="139">
        <f t="shared" si="89"/>
        <v>0.5</v>
      </c>
      <c r="M427" s="151">
        <f t="shared" si="90"/>
        <v>9.1608383052062194</v>
      </c>
      <c r="N427" s="61">
        <f t="shared" si="91"/>
        <v>2</v>
      </c>
      <c r="O427" s="151">
        <f t="shared" si="92"/>
        <v>40.839161694793781</v>
      </c>
      <c r="P427" s="154">
        <v>96.4</v>
      </c>
      <c r="Q427" s="16">
        <f t="shared" si="93"/>
        <v>48.2</v>
      </c>
      <c r="R427" s="152">
        <v>0</v>
      </c>
      <c r="S427" s="153">
        <f t="shared" si="94"/>
        <v>89.039161694793791</v>
      </c>
    </row>
    <row r="428" spans="1:19" ht="17.25" thickBot="1">
      <c r="A428" s="284">
        <v>22</v>
      </c>
      <c r="B428" s="284" t="s">
        <v>576</v>
      </c>
      <c r="C428" s="285" t="s">
        <v>328</v>
      </c>
      <c r="D428" s="286">
        <v>136440589</v>
      </c>
      <c r="E428" s="284">
        <v>83.468199999999996</v>
      </c>
      <c r="F428" s="287">
        <v>45549</v>
      </c>
      <c r="G428" s="288">
        <v>45369.479618055557</v>
      </c>
      <c r="H428" s="284"/>
      <c r="I428" s="148">
        <f t="shared" si="86"/>
        <v>0.83443102574847083</v>
      </c>
      <c r="J428" s="149">
        <f t="shared" si="87"/>
        <v>163513322</v>
      </c>
      <c r="K428" s="150">
        <f t="shared" si="88"/>
        <v>163464019.61603138</v>
      </c>
      <c r="L428" s="139">
        <f t="shared" si="89"/>
        <v>0.5</v>
      </c>
      <c r="M428" s="151">
        <f t="shared" si="90"/>
        <v>9.0634603009372086</v>
      </c>
      <c r="N428" s="61">
        <f t="shared" si="91"/>
        <v>2</v>
      </c>
      <c r="O428" s="151">
        <f t="shared" si="92"/>
        <v>40.936539699062791</v>
      </c>
      <c r="P428" s="154">
        <v>96.4</v>
      </c>
      <c r="Q428" s="16">
        <f t="shared" si="93"/>
        <v>48.2</v>
      </c>
      <c r="R428" s="152">
        <v>0</v>
      </c>
      <c r="S428" s="153">
        <f t="shared" si="94"/>
        <v>89.136539699062794</v>
      </c>
    </row>
    <row r="429" spans="1:19" ht="17.25" thickBot="1">
      <c r="A429" s="284">
        <v>23</v>
      </c>
      <c r="B429" s="284" t="s">
        <v>245</v>
      </c>
      <c r="C429" s="285" t="s">
        <v>246</v>
      </c>
      <c r="D429" s="286">
        <v>138542059</v>
      </c>
      <c r="E429" s="284">
        <v>84.753799999999998</v>
      </c>
      <c r="F429" s="287">
        <v>45545</v>
      </c>
      <c r="G429" s="288">
        <v>45366.476238425923</v>
      </c>
      <c r="H429" s="284"/>
      <c r="I429" s="148">
        <f t="shared" si="86"/>
        <v>0.84728300609047624</v>
      </c>
      <c r="J429" s="149">
        <f t="shared" si="87"/>
        <v>163513322</v>
      </c>
      <c r="K429" s="150">
        <f t="shared" si="88"/>
        <v>163464019.61603138</v>
      </c>
      <c r="L429" s="139">
        <f t="shared" si="89"/>
        <v>0.5</v>
      </c>
      <c r="M429" s="151">
        <f t="shared" si="90"/>
        <v>6.4922889753620261</v>
      </c>
      <c r="N429" s="61">
        <f t="shared" si="91"/>
        <v>2</v>
      </c>
      <c r="O429" s="151">
        <f t="shared" si="92"/>
        <v>43.50771102463797</v>
      </c>
      <c r="P429" s="154">
        <v>96.4</v>
      </c>
      <c r="Q429" s="16">
        <f t="shared" si="93"/>
        <v>48.2</v>
      </c>
      <c r="R429" s="152">
        <v>0</v>
      </c>
      <c r="S429" s="153">
        <f t="shared" si="94"/>
        <v>91.707711024637973</v>
      </c>
    </row>
    <row r="430" spans="1:19" ht="17.25" thickBot="1">
      <c r="A430" s="284">
        <v>24</v>
      </c>
      <c r="B430" s="284" t="s">
        <v>250</v>
      </c>
      <c r="C430" s="285" t="s">
        <v>221</v>
      </c>
      <c r="D430" s="286">
        <v>138678500</v>
      </c>
      <c r="E430" s="284">
        <v>84.837299999999999</v>
      </c>
      <c r="F430" s="287">
        <v>45597</v>
      </c>
      <c r="G430" s="288">
        <v>45368.77988425926</v>
      </c>
      <c r="H430" s="284"/>
      <c r="I430" s="148">
        <f t="shared" si="86"/>
        <v>0.84811743962978137</v>
      </c>
      <c r="J430" s="149">
        <f t="shared" si="87"/>
        <v>163513322</v>
      </c>
      <c r="K430" s="150">
        <f t="shared" si="88"/>
        <v>163464019.61603138</v>
      </c>
      <c r="L430" s="139">
        <f t="shared" si="89"/>
        <v>0.5</v>
      </c>
      <c r="M430" s="151">
        <f t="shared" si="90"/>
        <v>6.3253519328000163</v>
      </c>
      <c r="N430" s="61">
        <f t="shared" si="91"/>
        <v>2</v>
      </c>
      <c r="O430" s="151">
        <f t="shared" si="92"/>
        <v>43.674648067199982</v>
      </c>
      <c r="P430" s="154">
        <v>96.4</v>
      </c>
      <c r="Q430" s="16">
        <f t="shared" si="93"/>
        <v>48.2</v>
      </c>
      <c r="R430" s="152">
        <v>0</v>
      </c>
      <c r="S430" s="153">
        <f t="shared" si="94"/>
        <v>91.874648067199985</v>
      </c>
    </row>
    <row r="431" spans="1:19" ht="17.25" thickBot="1">
      <c r="A431" s="284">
        <v>25</v>
      </c>
      <c r="B431" s="284" t="s">
        <v>243</v>
      </c>
      <c r="C431" s="285" t="s">
        <v>244</v>
      </c>
      <c r="D431" s="286">
        <v>138980200</v>
      </c>
      <c r="E431" s="284">
        <v>85.021900000000002</v>
      </c>
      <c r="F431" s="287">
        <v>45477</v>
      </c>
      <c r="G431" s="288">
        <v>45364.633217592593</v>
      </c>
      <c r="H431" s="284"/>
      <c r="I431" s="148">
        <f t="shared" si="86"/>
        <v>0.8499625492288635</v>
      </c>
      <c r="J431" s="149">
        <f t="shared" si="87"/>
        <v>163513322</v>
      </c>
      <c r="K431" s="150">
        <f t="shared" si="88"/>
        <v>163464019.61603138</v>
      </c>
      <c r="L431" s="139">
        <f t="shared" si="89"/>
        <v>0.5</v>
      </c>
      <c r="M431" s="151">
        <f t="shared" si="90"/>
        <v>5.9562187122800703</v>
      </c>
      <c r="N431" s="61">
        <f t="shared" si="91"/>
        <v>2</v>
      </c>
      <c r="O431" s="151">
        <f t="shared" si="92"/>
        <v>44.043781287719931</v>
      </c>
      <c r="P431" s="154">
        <v>96.4</v>
      </c>
      <c r="Q431" s="16">
        <f t="shared" si="93"/>
        <v>48.2</v>
      </c>
      <c r="R431" s="152">
        <v>0</v>
      </c>
      <c r="S431" s="153">
        <f t="shared" si="94"/>
        <v>92.243781287719941</v>
      </c>
    </row>
    <row r="432" spans="1:19" ht="17.25" thickBot="1">
      <c r="A432" s="284">
        <v>26</v>
      </c>
      <c r="B432" s="284" t="s">
        <v>577</v>
      </c>
      <c r="C432" s="285" t="s">
        <v>578</v>
      </c>
      <c r="D432" s="286">
        <v>139637000</v>
      </c>
      <c r="E432" s="284">
        <v>85.423699999999997</v>
      </c>
      <c r="F432" s="287">
        <v>45513</v>
      </c>
      <c r="G432" s="288">
        <v>45369.390208333331</v>
      </c>
      <c r="H432" s="284"/>
      <c r="I432" s="148">
        <f t="shared" si="86"/>
        <v>0.85397934732192649</v>
      </c>
      <c r="J432" s="149">
        <f t="shared" si="87"/>
        <v>163513322</v>
      </c>
      <c r="K432" s="150">
        <f t="shared" si="88"/>
        <v>163464019.61603138</v>
      </c>
      <c r="L432" s="139">
        <f t="shared" si="89"/>
        <v>0.5</v>
      </c>
      <c r="M432" s="151">
        <f t="shared" si="90"/>
        <v>5.1526167923679145</v>
      </c>
      <c r="N432" s="61">
        <f t="shared" si="91"/>
        <v>2</v>
      </c>
      <c r="O432" s="151">
        <f t="shared" si="92"/>
        <v>44.847383207632085</v>
      </c>
      <c r="P432" s="154">
        <v>96.4</v>
      </c>
      <c r="Q432" s="16">
        <f t="shared" si="93"/>
        <v>48.2</v>
      </c>
      <c r="R432" s="152">
        <v>0</v>
      </c>
      <c r="S432" s="153">
        <f t="shared" si="94"/>
        <v>93.047383207632095</v>
      </c>
    </row>
    <row r="433" spans="1:19" ht="17.25" thickBot="1">
      <c r="A433" s="284">
        <v>27</v>
      </c>
      <c r="B433" s="284" t="s">
        <v>593</v>
      </c>
      <c r="C433" s="285" t="s">
        <v>592</v>
      </c>
      <c r="D433" s="286">
        <v>141100000</v>
      </c>
      <c r="E433" s="284">
        <v>86.318700000000007</v>
      </c>
      <c r="F433" s="287">
        <v>45448</v>
      </c>
      <c r="G433" s="288">
        <v>45370.693368055552</v>
      </c>
      <c r="H433" s="284"/>
      <c r="I433" s="148">
        <f t="shared" si="86"/>
        <v>0.86292663052861218</v>
      </c>
      <c r="J433" s="149">
        <f t="shared" si="87"/>
        <v>163513322</v>
      </c>
      <c r="K433" s="150">
        <f t="shared" si="88"/>
        <v>163464019.61603138</v>
      </c>
      <c r="L433" s="139">
        <f t="shared" si="89"/>
        <v>0.5</v>
      </c>
      <c r="M433" s="151">
        <f t="shared" si="90"/>
        <v>3.3626204330021059</v>
      </c>
      <c r="N433" s="61">
        <f t="shared" si="91"/>
        <v>2</v>
      </c>
      <c r="O433" s="151">
        <f t="shared" si="92"/>
        <v>46.637379566997893</v>
      </c>
      <c r="P433" s="154">
        <v>96.4</v>
      </c>
      <c r="Q433" s="16">
        <f t="shared" si="93"/>
        <v>48.2</v>
      </c>
      <c r="R433" s="152">
        <v>0</v>
      </c>
      <c r="S433" s="153">
        <f t="shared" si="94"/>
        <v>94.837379566997896</v>
      </c>
    </row>
    <row r="434" spans="1:19" ht="17.25" thickBot="1">
      <c r="A434" s="284">
        <v>28</v>
      </c>
      <c r="B434" s="284" t="s">
        <v>551</v>
      </c>
      <c r="C434" s="285" t="s">
        <v>478</v>
      </c>
      <c r="D434" s="286">
        <v>141129000</v>
      </c>
      <c r="E434" s="284">
        <v>86.336399999999998</v>
      </c>
      <c r="F434" s="287">
        <v>45635</v>
      </c>
      <c r="G434" s="288">
        <v>45365.541030092594</v>
      </c>
      <c r="H434" s="284"/>
      <c r="I434" s="148">
        <f t="shared" si="86"/>
        <v>0.86310398610823891</v>
      </c>
      <c r="J434" s="149">
        <f t="shared" si="87"/>
        <v>163513322</v>
      </c>
      <c r="K434" s="150">
        <f t="shared" si="88"/>
        <v>163464019.61603138</v>
      </c>
      <c r="L434" s="139">
        <f t="shared" si="89"/>
        <v>0.5</v>
      </c>
      <c r="M434" s="151">
        <f t="shared" si="90"/>
        <v>3.3271386186332519</v>
      </c>
      <c r="N434" s="61">
        <f t="shared" si="91"/>
        <v>2</v>
      </c>
      <c r="O434" s="151">
        <f t="shared" si="92"/>
        <v>46.672861381366751</v>
      </c>
      <c r="P434" s="154">
        <v>96.4</v>
      </c>
      <c r="Q434" s="16">
        <f t="shared" si="93"/>
        <v>48.2</v>
      </c>
      <c r="R434" s="152">
        <v>0</v>
      </c>
      <c r="S434" s="153">
        <f t="shared" si="94"/>
        <v>94.872861381366761</v>
      </c>
    </row>
    <row r="435" spans="1:19" ht="17.25" thickBot="1">
      <c r="A435" s="284">
        <v>29</v>
      </c>
      <c r="B435" s="284" t="s">
        <v>260</v>
      </c>
      <c r="C435" s="285" t="s">
        <v>261</v>
      </c>
      <c r="D435" s="286">
        <v>141439100</v>
      </c>
      <c r="E435" s="284">
        <v>86.5261</v>
      </c>
      <c r="F435" s="287">
        <v>45456</v>
      </c>
      <c r="G435" s="288">
        <v>45365.453518518516</v>
      </c>
      <c r="H435" s="284"/>
      <c r="I435" s="148">
        <f t="shared" si="86"/>
        <v>0.8650004676683164</v>
      </c>
      <c r="J435" s="149">
        <f t="shared" si="87"/>
        <v>163513322</v>
      </c>
      <c r="K435" s="150">
        <f t="shared" si="88"/>
        <v>163464019.61603138</v>
      </c>
      <c r="L435" s="139">
        <f t="shared" si="89"/>
        <v>0.5</v>
      </c>
      <c r="M435" s="151">
        <f t="shared" si="90"/>
        <v>2.9477279070547535</v>
      </c>
      <c r="N435" s="61">
        <f t="shared" si="91"/>
        <v>2</v>
      </c>
      <c r="O435" s="151">
        <f t="shared" si="92"/>
        <v>47.052272092945245</v>
      </c>
      <c r="P435" s="154">
        <v>96.4</v>
      </c>
      <c r="Q435" s="16">
        <f t="shared" si="93"/>
        <v>48.2</v>
      </c>
      <c r="R435" s="152">
        <v>0</v>
      </c>
      <c r="S435" s="153">
        <f t="shared" si="94"/>
        <v>95.252272092945248</v>
      </c>
    </row>
    <row r="436" spans="1:19" ht="17.25" thickBot="1">
      <c r="A436" s="284">
        <v>30</v>
      </c>
      <c r="B436" s="284" t="s">
        <v>251</v>
      </c>
      <c r="C436" s="285" t="s">
        <v>234</v>
      </c>
      <c r="D436" s="286">
        <v>143401183</v>
      </c>
      <c r="E436" s="284">
        <v>87.726399999999998</v>
      </c>
      <c r="F436" s="287">
        <v>45597</v>
      </c>
      <c r="G436" s="288">
        <v>45364.65483796296</v>
      </c>
      <c r="H436" s="284"/>
      <c r="I436" s="148">
        <f t="shared" si="86"/>
        <v>0.87699999759041036</v>
      </c>
      <c r="J436" s="149">
        <f t="shared" si="87"/>
        <v>163513322</v>
      </c>
      <c r="K436" s="150">
        <f t="shared" si="88"/>
        <v>163464019.61603138</v>
      </c>
      <c r="L436" s="139">
        <f t="shared" si="89"/>
        <v>0.5</v>
      </c>
      <c r="M436" s="151">
        <f t="shared" si="90"/>
        <v>0.54709808697712692</v>
      </c>
      <c r="N436" s="61">
        <f t="shared" si="91"/>
        <v>2</v>
      </c>
      <c r="O436" s="151">
        <f t="shared" si="92"/>
        <v>49.45290191302287</v>
      </c>
      <c r="P436" s="154">
        <v>96.4</v>
      </c>
      <c r="Q436" s="16">
        <f t="shared" si="93"/>
        <v>48.2</v>
      </c>
      <c r="R436" s="152">
        <v>0</v>
      </c>
      <c r="S436" s="153">
        <f t="shared" si="94"/>
        <v>97.652901913022873</v>
      </c>
    </row>
    <row r="437" spans="1:19" ht="17.25" thickBot="1">
      <c r="A437" s="284">
        <v>31</v>
      </c>
      <c r="B437" s="284" t="s">
        <v>283</v>
      </c>
      <c r="C437" s="285" t="s">
        <v>147</v>
      </c>
      <c r="D437" s="286">
        <v>143453200</v>
      </c>
      <c r="E437" s="284">
        <v>87.758200000000002</v>
      </c>
      <c r="F437" s="287">
        <v>45396</v>
      </c>
      <c r="G437" s="288">
        <v>45365.364502314813</v>
      </c>
      <c r="H437" s="284"/>
      <c r="I437" s="148">
        <f t="shared" si="86"/>
        <v>0.87731811845887397</v>
      </c>
      <c r="J437" s="149">
        <f t="shared" si="87"/>
        <v>163513322</v>
      </c>
      <c r="K437" s="150">
        <f t="shared" si="88"/>
        <v>163464019.61603138</v>
      </c>
      <c r="L437" s="139">
        <f t="shared" si="89"/>
        <v>0.5</v>
      </c>
      <c r="M437" s="151">
        <f t="shared" si="90"/>
        <v>0.48345472359698771</v>
      </c>
      <c r="N437" s="61">
        <f t="shared" si="91"/>
        <v>2</v>
      </c>
      <c r="O437" s="151">
        <f t="shared" si="92"/>
        <v>49.516545276403015</v>
      </c>
      <c r="P437" s="154">
        <v>96.4</v>
      </c>
      <c r="Q437" s="16">
        <f t="shared" si="93"/>
        <v>48.2</v>
      </c>
      <c r="R437" s="152">
        <v>0</v>
      </c>
      <c r="S437" s="153">
        <f t="shared" si="94"/>
        <v>97.716545276403025</v>
      </c>
    </row>
    <row r="438" spans="1:19" ht="17.25" thickBot="1">
      <c r="A438" s="284">
        <v>32</v>
      </c>
      <c r="B438" s="284" t="s">
        <v>223</v>
      </c>
      <c r="C438" s="285" t="s">
        <v>224</v>
      </c>
      <c r="D438" s="286">
        <v>158440000</v>
      </c>
      <c r="E438" s="284">
        <v>96.926500000000004</v>
      </c>
      <c r="F438" s="287">
        <v>45353</v>
      </c>
      <c r="G438" s="288">
        <v>45369.764247685183</v>
      </c>
      <c r="H438" s="284" t="s">
        <v>230</v>
      </c>
      <c r="I438" s="148">
        <f t="shared" si="86"/>
        <v>0.96897303572610427</v>
      </c>
      <c r="J438" s="149">
        <f t="shared" si="87"/>
        <v>163513322</v>
      </c>
      <c r="K438" s="150">
        <f t="shared" si="88"/>
        <v>163464019.61603138</v>
      </c>
      <c r="L438" s="139">
        <f t="shared" si="89"/>
        <v>0.5</v>
      </c>
      <c r="M438" s="151">
        <f t="shared" si="90"/>
        <v>17.853057537881977</v>
      </c>
      <c r="N438" s="61">
        <f t="shared" si="91"/>
        <v>35</v>
      </c>
      <c r="O438" s="151">
        <f t="shared" si="92"/>
        <v>35</v>
      </c>
      <c r="P438" s="154">
        <v>96.4</v>
      </c>
      <c r="Q438" s="16">
        <f t="shared" si="93"/>
        <v>48.2</v>
      </c>
      <c r="R438" s="152">
        <v>0</v>
      </c>
      <c r="S438" s="153">
        <f t="shared" si="94"/>
        <v>83.2</v>
      </c>
    </row>
    <row r="439" spans="1:19" ht="17.25" thickBot="1">
      <c r="A439" s="284">
        <v>33</v>
      </c>
      <c r="B439" s="284" t="s">
        <v>77</v>
      </c>
      <c r="C439" s="285" t="s">
        <v>78</v>
      </c>
      <c r="D439" s="286">
        <v>163513322</v>
      </c>
      <c r="E439" s="284">
        <v>100.0301</v>
      </c>
      <c r="F439" s="287">
        <v>45397</v>
      </c>
      <c r="G439" s="288">
        <v>45365.692025462966</v>
      </c>
      <c r="H439" s="284" t="s">
        <v>230</v>
      </c>
      <c r="I439" s="148">
        <f t="shared" si="86"/>
        <v>1</v>
      </c>
      <c r="J439" s="149">
        <f t="shared" si="87"/>
        <v>163513322</v>
      </c>
      <c r="K439" s="150">
        <f t="shared" si="88"/>
        <v>163464019.61603138</v>
      </c>
      <c r="L439" s="139">
        <f t="shared" si="89"/>
        <v>0.5</v>
      </c>
      <c r="M439" s="151">
        <f t="shared" si="90"/>
        <v>24.060322001238465</v>
      </c>
      <c r="N439" s="61">
        <f t="shared" si="91"/>
        <v>2</v>
      </c>
      <c r="O439" s="151">
        <f t="shared" si="92"/>
        <v>25.939677998761535</v>
      </c>
      <c r="P439" s="154">
        <v>96.4</v>
      </c>
      <c r="Q439" s="16">
        <f t="shared" si="93"/>
        <v>48.2</v>
      </c>
      <c r="R439" s="152">
        <v>0</v>
      </c>
      <c r="S439" s="153">
        <f t="shared" si="94"/>
        <v>74.139677998761542</v>
      </c>
    </row>
    <row r="440" spans="1:19" ht="17.25" thickBot="1">
      <c r="A440" s="284">
        <v>34</v>
      </c>
      <c r="B440" s="284" t="s">
        <v>265</v>
      </c>
      <c r="C440" s="285" t="s">
        <v>235</v>
      </c>
      <c r="D440" s="286">
        <v>176600000</v>
      </c>
      <c r="E440" s="284">
        <v>108.036</v>
      </c>
      <c r="F440" s="287">
        <v>45365</v>
      </c>
      <c r="G440" s="288">
        <v>45370.573182870372</v>
      </c>
      <c r="H440" s="284" t="s">
        <v>230</v>
      </c>
      <c r="I440" s="148">
        <f t="shared" si="86"/>
        <v>1.0800343228302829</v>
      </c>
      <c r="J440" s="149">
        <f t="shared" si="87"/>
        <v>163513322</v>
      </c>
      <c r="K440" s="150">
        <f t="shared" si="88"/>
        <v>163464019.61603138</v>
      </c>
      <c r="L440" s="139">
        <f t="shared" si="89"/>
        <v>0.5</v>
      </c>
      <c r="M440" s="151">
        <f t="shared" si="90"/>
        <v>40.072014397815956</v>
      </c>
      <c r="N440" s="61">
        <f t="shared" si="91"/>
        <v>2</v>
      </c>
      <c r="O440" s="151">
        <f t="shared" si="92"/>
        <v>9.9279856021840445</v>
      </c>
      <c r="P440" s="154">
        <v>96.4</v>
      </c>
      <c r="Q440" s="16">
        <f t="shared" si="93"/>
        <v>48.2</v>
      </c>
      <c r="R440" s="152">
        <v>0</v>
      </c>
      <c r="S440" s="153">
        <f t="shared" si="94"/>
        <v>58.127985602184047</v>
      </c>
    </row>
    <row r="441" spans="1:19" ht="17.25" thickBot="1">
      <c r="A441" s="284">
        <v>35</v>
      </c>
      <c r="B441" s="284" t="s">
        <v>247</v>
      </c>
      <c r="C441" s="285" t="s">
        <v>232</v>
      </c>
      <c r="D441" s="286">
        <v>178300000</v>
      </c>
      <c r="E441" s="284">
        <v>109.07599999999999</v>
      </c>
      <c r="F441" s="287">
        <v>45352</v>
      </c>
      <c r="G441" s="288">
        <v>45366.590300925927</v>
      </c>
      <c r="H441" s="284" t="s">
        <v>230</v>
      </c>
      <c r="I441" s="148">
        <f t="shared" si="86"/>
        <v>1.0904310292221939</v>
      </c>
      <c r="J441" s="149">
        <f t="shared" si="87"/>
        <v>163513322</v>
      </c>
      <c r="K441" s="150">
        <f t="shared" si="88"/>
        <v>163464019.61603138</v>
      </c>
      <c r="L441" s="139">
        <f t="shared" si="89"/>
        <v>0.5</v>
      </c>
      <c r="M441" s="151">
        <f t="shared" si="90"/>
        <v>42.151982826333992</v>
      </c>
      <c r="N441" s="61">
        <f t="shared" si="91"/>
        <v>2</v>
      </c>
      <c r="O441" s="151">
        <f t="shared" si="92"/>
        <v>7.8480171736660083</v>
      </c>
      <c r="P441" s="154">
        <v>96.4</v>
      </c>
      <c r="Q441" s="16">
        <f t="shared" si="93"/>
        <v>48.2</v>
      </c>
      <c r="R441" s="152">
        <v>0</v>
      </c>
      <c r="S441" s="153">
        <f t="shared" si="94"/>
        <v>56.048017173666011</v>
      </c>
    </row>
    <row r="442" spans="1:19" ht="17.25" thickBot="1">
      <c r="A442" s="284">
        <v>36</v>
      </c>
      <c r="B442" s="284" t="s">
        <v>229</v>
      </c>
      <c r="C442" s="285" t="s">
        <v>222</v>
      </c>
      <c r="D442" s="286">
        <v>200000000</v>
      </c>
      <c r="E442" s="284">
        <v>122.351</v>
      </c>
      <c r="F442" s="287">
        <v>45611</v>
      </c>
      <c r="G442" s="288">
        <v>45365.556111111109</v>
      </c>
      <c r="H442" s="284" t="s">
        <v>230</v>
      </c>
      <c r="I442" s="148">
        <f t="shared" si="86"/>
        <v>1.2231419284601166</v>
      </c>
      <c r="J442" s="149">
        <f t="shared" si="87"/>
        <v>163513322</v>
      </c>
      <c r="K442" s="150">
        <f t="shared" si="88"/>
        <v>163464019.61603138</v>
      </c>
      <c r="L442" s="139">
        <f t="shared" si="89"/>
        <v>0.5</v>
      </c>
      <c r="M442" s="151">
        <f t="shared" si="90"/>
        <v>68.70216806094669</v>
      </c>
      <c r="N442" s="61">
        <f t="shared" si="91"/>
        <v>2</v>
      </c>
      <c r="O442" s="151">
        <f t="shared" si="92"/>
        <v>2</v>
      </c>
      <c r="P442" s="154">
        <v>96.4</v>
      </c>
      <c r="Q442" s="16">
        <f t="shared" si="93"/>
        <v>48.2</v>
      </c>
      <c r="R442" s="152">
        <v>0</v>
      </c>
      <c r="S442" s="153">
        <f t="shared" si="94"/>
        <v>50.2</v>
      </c>
    </row>
    <row r="443" spans="1:19">
      <c r="A443" s="310"/>
      <c r="B443" s="310"/>
      <c r="C443" s="339"/>
      <c r="D443" s="340"/>
      <c r="E443" s="310"/>
      <c r="F443" s="311"/>
      <c r="G443" s="312"/>
      <c r="H443" s="310"/>
    </row>
    <row r="444" spans="1:19" ht="17.25" thickBot="1">
      <c r="A444" s="341" t="s">
        <v>602</v>
      </c>
      <c r="B444" s="342"/>
      <c r="C444" s="342"/>
      <c r="E444" s="54"/>
      <c r="F444"/>
    </row>
    <row r="445" spans="1:19" ht="57.75" thickBot="1">
      <c r="A445" s="99" t="s">
        <v>270</v>
      </c>
      <c r="B445" s="102" t="s">
        <v>599</v>
      </c>
      <c r="C445" s="99" t="s">
        <v>272</v>
      </c>
      <c r="D445" s="102" t="s">
        <v>600</v>
      </c>
      <c r="E445" s="54"/>
      <c r="F445"/>
    </row>
    <row r="446" spans="1:19" ht="17.25" thickBot="1">
      <c r="A446" s="99" t="s">
        <v>274</v>
      </c>
      <c r="B446" s="276">
        <v>0.82354000000000005</v>
      </c>
      <c r="C446" s="99" t="s">
        <v>275</v>
      </c>
      <c r="D446" s="102" t="s">
        <v>601</v>
      </c>
      <c r="E446" s="54"/>
      <c r="F446"/>
    </row>
    <row r="447" spans="1:19" ht="17.25" thickBot="1">
      <c r="E447" s="54"/>
      <c r="F447"/>
    </row>
    <row r="448" spans="1:19" ht="17.25" thickBot="1">
      <c r="A448" s="43">
        <v>1</v>
      </c>
      <c r="B448" s="43" t="s">
        <v>241</v>
      </c>
      <c r="C448" s="44" t="s">
        <v>233</v>
      </c>
      <c r="D448" s="45">
        <v>87803000</v>
      </c>
      <c r="E448" s="43">
        <v>80.085099999999997</v>
      </c>
      <c r="F448" s="101">
        <v>45327</v>
      </c>
      <c r="G448" s="46">
        <v>45415.591307870367</v>
      </c>
      <c r="H448" s="43" t="s">
        <v>230</v>
      </c>
    </row>
    <row r="449" spans="1:8" ht="17.25" thickBot="1">
      <c r="A449" s="43">
        <v>2</v>
      </c>
      <c r="B449" s="43" t="s">
        <v>260</v>
      </c>
      <c r="C449" s="44" t="s">
        <v>261</v>
      </c>
      <c r="D449" s="45">
        <v>88713250</v>
      </c>
      <c r="E449" s="43">
        <v>80.915400000000005</v>
      </c>
      <c r="F449" s="101">
        <v>45302</v>
      </c>
      <c r="G449" s="46">
        <v>45411.584317129629</v>
      </c>
      <c r="H449" s="43" t="s">
        <v>230</v>
      </c>
    </row>
    <row r="450" spans="1:8" ht="17.25" thickBot="1">
      <c r="A450" s="43">
        <v>3</v>
      </c>
      <c r="B450" s="43" t="s">
        <v>289</v>
      </c>
      <c r="C450" s="44" t="s">
        <v>68</v>
      </c>
      <c r="D450" s="45">
        <v>89090760</v>
      </c>
      <c r="E450" s="43">
        <v>81.259699999999995</v>
      </c>
      <c r="F450" s="101">
        <v>45423</v>
      </c>
      <c r="G450" s="46">
        <v>45416.027337962965</v>
      </c>
      <c r="H450" s="43" t="s">
        <v>230</v>
      </c>
    </row>
    <row r="451" spans="1:8" ht="17.25" thickBot="1">
      <c r="A451" s="43">
        <v>4</v>
      </c>
      <c r="B451" s="43" t="s">
        <v>281</v>
      </c>
      <c r="C451" s="44" t="s">
        <v>282</v>
      </c>
      <c r="D451" s="45">
        <v>90290500</v>
      </c>
      <c r="E451" s="43">
        <v>82.353999999999999</v>
      </c>
      <c r="F451" s="101">
        <v>45610</v>
      </c>
      <c r="G451" s="46">
        <v>45415.367291666669</v>
      </c>
      <c r="H451" s="43"/>
    </row>
    <row r="452" spans="1:8" ht="17.25" thickBot="1">
      <c r="A452" s="43">
        <v>5</v>
      </c>
      <c r="B452" s="43" t="s">
        <v>254</v>
      </c>
      <c r="C452" s="44" t="s">
        <v>217</v>
      </c>
      <c r="D452" s="45">
        <v>90402100</v>
      </c>
      <c r="E452" s="43">
        <v>82.455799999999996</v>
      </c>
      <c r="F452" s="101">
        <v>45540</v>
      </c>
      <c r="G452" s="46">
        <v>45419.401886574073</v>
      </c>
      <c r="H452" s="43"/>
    </row>
    <row r="453" spans="1:8" ht="17.25" thickBot="1">
      <c r="A453" s="43">
        <v>6</v>
      </c>
      <c r="B453" s="43" t="s">
        <v>242</v>
      </c>
      <c r="C453" s="44" t="s">
        <v>152</v>
      </c>
      <c r="D453" s="45">
        <v>90517000</v>
      </c>
      <c r="E453" s="43">
        <v>82.560599999999994</v>
      </c>
      <c r="F453" s="101">
        <v>45303</v>
      </c>
      <c r="G453" s="46">
        <v>45412.331956018519</v>
      </c>
      <c r="H453" s="43"/>
    </row>
    <row r="454" spans="1:8" ht="17.25" thickBot="1">
      <c r="A454" s="43">
        <v>7</v>
      </c>
      <c r="B454" s="43" t="s">
        <v>268</v>
      </c>
      <c r="C454" s="44" t="s">
        <v>148</v>
      </c>
      <c r="D454" s="45">
        <v>91000000</v>
      </c>
      <c r="E454" s="43">
        <v>83.001099999999994</v>
      </c>
      <c r="F454" s="101">
        <v>45628</v>
      </c>
      <c r="G454" s="46">
        <v>45412.385648148149</v>
      </c>
      <c r="H454" s="43"/>
    </row>
    <row r="455" spans="1:8" ht="29.25" thickBot="1">
      <c r="A455" s="43">
        <v>8</v>
      </c>
      <c r="B455" s="43" t="s">
        <v>280</v>
      </c>
      <c r="C455" s="44" t="s">
        <v>598</v>
      </c>
      <c r="D455" s="45">
        <v>91250000</v>
      </c>
      <c r="E455" s="43">
        <v>83.229200000000006</v>
      </c>
      <c r="F455" s="101">
        <v>45294</v>
      </c>
      <c r="G455" s="46">
        <v>45411.67</v>
      </c>
      <c r="H455" s="43"/>
    </row>
    <row r="456" spans="1:8" ht="17.25" thickBot="1">
      <c r="A456" s="43">
        <v>9</v>
      </c>
      <c r="B456" s="43" t="s">
        <v>257</v>
      </c>
      <c r="C456" s="44" t="s">
        <v>220</v>
      </c>
      <c r="D456" s="45">
        <v>91700000</v>
      </c>
      <c r="E456" s="43">
        <v>83.639600000000002</v>
      </c>
      <c r="F456" s="101">
        <v>45571</v>
      </c>
      <c r="G456" s="46">
        <v>45414.714201388888</v>
      </c>
      <c r="H456" s="43"/>
    </row>
    <row r="457" spans="1:8" ht="17.25" thickBot="1">
      <c r="A457" s="43">
        <v>10</v>
      </c>
      <c r="B457" s="43" t="s">
        <v>239</v>
      </c>
      <c r="C457" s="44" t="s">
        <v>94</v>
      </c>
      <c r="D457" s="45">
        <v>91724000</v>
      </c>
      <c r="E457" s="43">
        <v>83.661500000000004</v>
      </c>
      <c r="F457" s="101">
        <v>45570</v>
      </c>
      <c r="G457" s="46">
        <v>45415.376539351855</v>
      </c>
      <c r="H457" s="43"/>
    </row>
    <row r="458" spans="1:8" ht="17.25" thickBot="1">
      <c r="A458" s="43">
        <v>11</v>
      </c>
      <c r="B458" s="43" t="s">
        <v>574</v>
      </c>
      <c r="C458" s="44" t="s">
        <v>575</v>
      </c>
      <c r="D458" s="45">
        <v>92264600</v>
      </c>
      <c r="E458" s="43">
        <v>84.154600000000002</v>
      </c>
      <c r="F458" s="101">
        <v>45301</v>
      </c>
      <c r="G458" s="46">
        <v>45411.6559375</v>
      </c>
      <c r="H458" s="43"/>
    </row>
    <row r="459" spans="1:8" ht="17.25" thickBot="1">
      <c r="A459" s="43">
        <v>12</v>
      </c>
      <c r="B459" s="43" t="s">
        <v>539</v>
      </c>
      <c r="C459" s="44" t="s">
        <v>75</v>
      </c>
      <c r="D459" s="45">
        <v>92342300</v>
      </c>
      <c r="E459" s="43">
        <v>84.225399999999993</v>
      </c>
      <c r="F459" s="101">
        <v>45519</v>
      </c>
      <c r="G459" s="46">
        <v>45419.403645833336</v>
      </c>
      <c r="H459" s="43"/>
    </row>
    <row r="460" spans="1:8" ht="17.25" thickBot="1">
      <c r="A460" s="43">
        <v>13</v>
      </c>
      <c r="B460" s="43" t="s">
        <v>576</v>
      </c>
      <c r="C460" s="44" t="s">
        <v>328</v>
      </c>
      <c r="D460" s="45">
        <v>92720029</v>
      </c>
      <c r="E460" s="43">
        <v>84.57</v>
      </c>
      <c r="F460" s="101">
        <v>45486</v>
      </c>
      <c r="G460" s="46">
        <v>45412.48814814815</v>
      </c>
      <c r="H460" s="43"/>
    </row>
    <row r="461" spans="1:8" ht="17.25" thickBot="1">
      <c r="A461" s="43">
        <v>14</v>
      </c>
      <c r="B461" s="43" t="s">
        <v>245</v>
      </c>
      <c r="C461" s="44" t="s">
        <v>246</v>
      </c>
      <c r="D461" s="45">
        <v>93812869</v>
      </c>
      <c r="E461" s="43">
        <v>85.566699999999997</v>
      </c>
      <c r="F461" s="101">
        <v>45447</v>
      </c>
      <c r="G461" s="46">
        <v>45411.702546296299</v>
      </c>
      <c r="H461" s="43"/>
    </row>
    <row r="462" spans="1:8" ht="17.25" thickBot="1">
      <c r="A462" s="43">
        <v>15</v>
      </c>
      <c r="B462" s="43" t="s">
        <v>243</v>
      </c>
      <c r="C462" s="44" t="s">
        <v>244</v>
      </c>
      <c r="D462" s="45">
        <v>94115000</v>
      </c>
      <c r="E462" s="43">
        <v>85.842299999999994</v>
      </c>
      <c r="F462" s="101">
        <v>45549</v>
      </c>
      <c r="G462" s="46">
        <v>45412.367025462961</v>
      </c>
      <c r="H462" s="43"/>
    </row>
    <row r="463" spans="1:8" ht="17.25" thickBot="1">
      <c r="A463" s="43">
        <v>16</v>
      </c>
      <c r="B463" s="43" t="s">
        <v>551</v>
      </c>
      <c r="C463" s="44" t="s">
        <v>478</v>
      </c>
      <c r="D463" s="45">
        <v>96811774</v>
      </c>
      <c r="E463" s="43">
        <v>88.302099999999996</v>
      </c>
      <c r="F463" s="101">
        <v>45513</v>
      </c>
      <c r="G463" s="46">
        <v>45414.554108796299</v>
      </c>
      <c r="H463" s="43"/>
    </row>
    <row r="464" spans="1:8" ht="17.25" thickBot="1">
      <c r="A464" s="43">
        <v>17</v>
      </c>
      <c r="B464" s="43" t="s">
        <v>577</v>
      </c>
      <c r="C464" s="44" t="s">
        <v>578</v>
      </c>
      <c r="D464" s="45">
        <v>96915300</v>
      </c>
      <c r="E464" s="43">
        <v>88.396500000000003</v>
      </c>
      <c r="F464" s="101">
        <v>45636</v>
      </c>
      <c r="G464" s="46">
        <v>45413.464270833334</v>
      </c>
      <c r="H464" s="43"/>
    </row>
    <row r="465" spans="1:8" ht="17.25" thickBot="1">
      <c r="A465" s="43">
        <v>18</v>
      </c>
      <c r="B465" s="43" t="s">
        <v>283</v>
      </c>
      <c r="C465" s="44" t="s">
        <v>147</v>
      </c>
      <c r="D465" s="45">
        <v>97020000</v>
      </c>
      <c r="E465" s="43">
        <v>88.492000000000004</v>
      </c>
      <c r="F465" s="101">
        <v>45366</v>
      </c>
      <c r="G465" s="46">
        <v>45412.654247685183</v>
      </c>
      <c r="H465" s="43"/>
    </row>
    <row r="466" spans="1:8" ht="17.25" thickBot="1">
      <c r="A466" s="43">
        <v>19</v>
      </c>
      <c r="B466" s="43" t="s">
        <v>247</v>
      </c>
      <c r="C466" s="44" t="s">
        <v>232</v>
      </c>
      <c r="D466" s="45">
        <v>97775000</v>
      </c>
      <c r="E466" s="43">
        <v>89.180599999999998</v>
      </c>
      <c r="F466" s="101">
        <v>45394</v>
      </c>
      <c r="G466" s="46">
        <v>45415.433379629627</v>
      </c>
      <c r="H466" s="43"/>
    </row>
    <row r="467" spans="1:8" ht="17.25" thickBot="1">
      <c r="A467" s="43">
        <v>20</v>
      </c>
      <c r="B467" s="43" t="s">
        <v>549</v>
      </c>
      <c r="C467" s="44" t="s">
        <v>415</v>
      </c>
      <c r="D467" s="45">
        <v>99649800</v>
      </c>
      <c r="E467" s="43">
        <v>90.890600000000006</v>
      </c>
      <c r="F467" s="101">
        <v>45633</v>
      </c>
      <c r="G467" s="46">
        <v>45415.45820601852</v>
      </c>
      <c r="H467" s="43"/>
    </row>
    <row r="468" spans="1:8" ht="17.25" thickBot="1">
      <c r="A468" s="43">
        <v>21</v>
      </c>
      <c r="B468" s="43" t="s">
        <v>279</v>
      </c>
      <c r="C468" s="44" t="s">
        <v>218</v>
      </c>
      <c r="D468" s="45">
        <v>99943000</v>
      </c>
      <c r="E468" s="43">
        <v>91.158000000000001</v>
      </c>
      <c r="F468" s="101">
        <v>45547</v>
      </c>
      <c r="G468" s="46">
        <v>45414.593587962961</v>
      </c>
      <c r="H468" s="43"/>
    </row>
    <row r="469" spans="1:8" ht="17.25" thickBot="1">
      <c r="A469" s="43">
        <v>22</v>
      </c>
      <c r="B469" s="43" t="s">
        <v>255</v>
      </c>
      <c r="C469" s="44" t="s">
        <v>256</v>
      </c>
      <c r="D469" s="45">
        <v>100991000</v>
      </c>
      <c r="E469" s="43">
        <v>92.113900000000001</v>
      </c>
      <c r="F469" s="101">
        <v>45597</v>
      </c>
      <c r="G469" s="46">
        <v>45412.431562500002</v>
      </c>
      <c r="H469" s="43"/>
    </row>
    <row r="470" spans="1:8" ht="17.25" thickBot="1">
      <c r="A470" s="43">
        <v>23</v>
      </c>
      <c r="B470" s="43" t="s">
        <v>290</v>
      </c>
      <c r="C470" s="44" t="s">
        <v>93</v>
      </c>
      <c r="D470" s="45">
        <v>105100000</v>
      </c>
      <c r="E470" s="43">
        <v>95.861699999999999</v>
      </c>
      <c r="F470" s="101">
        <v>45335</v>
      </c>
      <c r="G470" s="46">
        <v>45411.610682870371</v>
      </c>
      <c r="H470" s="43" t="s">
        <v>230</v>
      </c>
    </row>
    <row r="471" spans="1:8" ht="17.25" thickBot="1">
      <c r="A471" s="43">
        <v>24</v>
      </c>
      <c r="B471" s="43" t="s">
        <v>223</v>
      </c>
      <c r="C471" s="44" t="s">
        <v>224</v>
      </c>
      <c r="D471" s="45">
        <v>108000000</v>
      </c>
      <c r="E471" s="43">
        <v>98.506799999999998</v>
      </c>
      <c r="F471" s="101">
        <v>45327</v>
      </c>
      <c r="G471" s="46">
        <v>45414.104305555556</v>
      </c>
      <c r="H471" s="43" t="s">
        <v>230</v>
      </c>
    </row>
    <row r="472" spans="1:8" ht="17.25" thickBot="1">
      <c r="A472" s="43">
        <v>25</v>
      </c>
      <c r="B472" s="43" t="s">
        <v>240</v>
      </c>
      <c r="C472" s="44" t="s">
        <v>92</v>
      </c>
      <c r="D472" s="45">
        <v>110000000</v>
      </c>
      <c r="E472" s="43">
        <v>100.331</v>
      </c>
      <c r="F472" s="101">
        <v>45610</v>
      </c>
      <c r="G472" s="46">
        <v>45414.678541666668</v>
      </c>
      <c r="H472" s="43" t="s">
        <v>230</v>
      </c>
    </row>
    <row r="473" spans="1:8" ht="17.25" thickBot="1">
      <c r="A473" s="43">
        <v>26</v>
      </c>
      <c r="B473" s="43" t="s">
        <v>284</v>
      </c>
      <c r="C473" s="44" t="s">
        <v>285</v>
      </c>
      <c r="D473" s="45">
        <v>110000000</v>
      </c>
      <c r="E473" s="43">
        <v>100.331</v>
      </c>
      <c r="F473" s="101">
        <v>45640</v>
      </c>
      <c r="G473" s="46">
        <v>45419.364004629628</v>
      </c>
      <c r="H473" s="43" t="s">
        <v>230</v>
      </c>
    </row>
    <row r="474" spans="1:8" ht="17.25" thickBot="1">
      <c r="A474" s="43">
        <v>27</v>
      </c>
      <c r="B474" s="43" t="s">
        <v>77</v>
      </c>
      <c r="C474" s="44" t="s">
        <v>78</v>
      </c>
      <c r="D474" s="45">
        <v>110722000</v>
      </c>
      <c r="E474" s="43">
        <v>100.9896</v>
      </c>
      <c r="F474" s="101">
        <v>45605</v>
      </c>
      <c r="G474" s="46">
        <v>45411.588819444441</v>
      </c>
      <c r="H474" s="43" t="s">
        <v>230</v>
      </c>
    </row>
    <row r="475" spans="1:8" ht="17.25" thickBot="1">
      <c r="A475" s="43">
        <v>28</v>
      </c>
      <c r="B475" s="43" t="s">
        <v>262</v>
      </c>
      <c r="C475" s="44" t="s">
        <v>153</v>
      </c>
      <c r="D475" s="45">
        <v>110722000</v>
      </c>
      <c r="E475" s="43">
        <v>100.9896</v>
      </c>
      <c r="F475" s="101">
        <v>45364</v>
      </c>
      <c r="G475" s="46">
        <v>45414.725324074076</v>
      </c>
      <c r="H475" s="43" t="s">
        <v>230</v>
      </c>
    </row>
    <row r="476" spans="1:8" ht="17.25" thickBot="1">
      <c r="A476" s="43">
        <v>29</v>
      </c>
      <c r="B476" s="43" t="s">
        <v>227</v>
      </c>
      <c r="C476" s="44" t="s">
        <v>149</v>
      </c>
      <c r="D476" s="45">
        <v>111000000</v>
      </c>
      <c r="E476" s="43">
        <v>101.2431</v>
      </c>
      <c r="F476" s="101">
        <v>45359</v>
      </c>
      <c r="G476" s="46">
        <v>45415.540312500001</v>
      </c>
      <c r="H476" s="43" t="s">
        <v>230</v>
      </c>
    </row>
    <row r="477" spans="1:8" ht="17.25" thickBot="1">
      <c r="A477" s="43">
        <v>30</v>
      </c>
      <c r="B477" s="43" t="s">
        <v>265</v>
      </c>
      <c r="C477" s="44" t="s">
        <v>235</v>
      </c>
      <c r="D477" s="45">
        <v>118480000</v>
      </c>
      <c r="E477" s="43">
        <v>108.06570000000001</v>
      </c>
      <c r="F477" s="101">
        <v>45395</v>
      </c>
      <c r="G477" s="46">
        <v>45414.623923611114</v>
      </c>
      <c r="H477" s="43" t="s">
        <v>230</v>
      </c>
    </row>
    <row r="478" spans="1:8" ht="29.25" thickBot="1">
      <c r="A478" s="43">
        <v>31</v>
      </c>
      <c r="B478" s="43" t="s">
        <v>229</v>
      </c>
      <c r="C478" s="44" t="s">
        <v>222</v>
      </c>
      <c r="D478" s="45">
        <v>150000000</v>
      </c>
      <c r="E478" s="43">
        <v>136.8151</v>
      </c>
      <c r="F478" s="101">
        <v>45477</v>
      </c>
      <c r="G478" s="46">
        <v>45419.540069444447</v>
      </c>
      <c r="H478" s="43" t="s">
        <v>230</v>
      </c>
    </row>
    <row r="479" spans="1:8" ht="17.25" thickBot="1">
      <c r="A479" s="43">
        <v>32</v>
      </c>
      <c r="B479" s="43" t="s">
        <v>228</v>
      </c>
      <c r="C479" s="44" t="s">
        <v>150</v>
      </c>
      <c r="D479" s="45">
        <v>180000000</v>
      </c>
      <c r="E479" s="43">
        <v>164.1781</v>
      </c>
      <c r="F479" s="101">
        <v>45598</v>
      </c>
      <c r="G479" s="46">
        <v>45414.552939814814</v>
      </c>
      <c r="H479" s="43" t="s">
        <v>230</v>
      </c>
    </row>
    <row r="480" spans="1:8" ht="17.25" thickBot="1">
      <c r="A480" s="245">
        <v>33</v>
      </c>
      <c r="B480" s="245" t="s">
        <v>267</v>
      </c>
      <c r="C480" s="246" t="s">
        <v>66</v>
      </c>
      <c r="D480" s="247">
        <v>195000000</v>
      </c>
      <c r="E480" s="245">
        <v>177.8596</v>
      </c>
      <c r="F480" s="253">
        <v>45482</v>
      </c>
      <c r="G480" s="249">
        <v>45412.667048611111</v>
      </c>
      <c r="H480" s="245" t="s">
        <v>230</v>
      </c>
    </row>
    <row r="481" spans="1:8" ht="17.25" thickBot="1">
      <c r="A481" s="43">
        <v>34</v>
      </c>
      <c r="B481" s="43" t="s">
        <v>225</v>
      </c>
      <c r="C481" s="44" t="s">
        <v>226</v>
      </c>
      <c r="D481" s="45">
        <v>200000000</v>
      </c>
      <c r="E481" s="43">
        <v>182.42009999999999</v>
      </c>
      <c r="F481" s="101">
        <v>45519</v>
      </c>
      <c r="G481" s="46">
        <v>45412.425046296295</v>
      </c>
      <c r="H481" s="43" t="s">
        <v>230</v>
      </c>
    </row>
    <row r="482" spans="1:8" ht="17.25" thickBot="1">
      <c r="A482" s="245">
        <v>35</v>
      </c>
      <c r="B482" s="245" t="s">
        <v>79</v>
      </c>
      <c r="C482" s="246" t="s">
        <v>62</v>
      </c>
      <c r="D482" s="247">
        <v>250000000</v>
      </c>
      <c r="E482" s="245">
        <v>228.02520000000001</v>
      </c>
      <c r="F482" s="253">
        <v>45599</v>
      </c>
      <c r="G482" s="249">
        <v>45418.900868055556</v>
      </c>
      <c r="H482" s="245" t="s">
        <v>230</v>
      </c>
    </row>
    <row r="483" spans="1:8" ht="17.25" thickBot="1">
      <c r="A483" s="43"/>
      <c r="B483" s="43"/>
      <c r="C483" s="44"/>
      <c r="D483" s="45"/>
      <c r="E483" s="320"/>
      <c r="F483" s="323"/>
      <c r="G483" s="324"/>
      <c r="H483" s="320"/>
    </row>
    <row r="484" spans="1:8" ht="17.25" thickBot="1">
      <c r="A484" s="341" t="s">
        <v>611</v>
      </c>
      <c r="B484" s="341" t="s">
        <v>610</v>
      </c>
      <c r="C484" s="345"/>
      <c r="D484" s="346"/>
      <c r="E484" s="320"/>
      <c r="F484" s="323"/>
      <c r="G484" s="324"/>
      <c r="H484" s="320"/>
    </row>
    <row r="485" spans="1:8" ht="43.5" thickBot="1">
      <c r="A485" s="99" t="s">
        <v>270</v>
      </c>
      <c r="B485" s="102" t="s">
        <v>607</v>
      </c>
      <c r="C485" s="99" t="s">
        <v>272</v>
      </c>
      <c r="D485" s="102" t="s">
        <v>608</v>
      </c>
      <c r="E485" s="54"/>
      <c r="F485"/>
    </row>
    <row r="486" spans="1:8" ht="17.25" thickBot="1">
      <c r="A486" s="99" t="s">
        <v>274</v>
      </c>
      <c r="B486" s="276">
        <v>0.809392</v>
      </c>
      <c r="C486" s="99" t="s">
        <v>275</v>
      </c>
      <c r="D486" s="102" t="s">
        <v>609</v>
      </c>
      <c r="E486" s="54"/>
      <c r="F486"/>
    </row>
    <row r="487" spans="1:8" ht="17.25" thickBot="1">
      <c r="A487" s="43">
        <v>1</v>
      </c>
      <c r="B487" s="43" t="s">
        <v>289</v>
      </c>
      <c r="C487" s="44" t="s">
        <v>68</v>
      </c>
      <c r="D487" s="45">
        <v>340333070</v>
      </c>
      <c r="E487" s="43">
        <v>66.010300000000001</v>
      </c>
      <c r="F487" s="101">
        <v>45549</v>
      </c>
      <c r="G487" s="46">
        <v>45457.466215277775</v>
      </c>
      <c r="H487" s="43" t="s">
        <v>230</v>
      </c>
    </row>
    <row r="488" spans="1:8" ht="17.25" thickBot="1">
      <c r="A488" s="43">
        <v>2</v>
      </c>
      <c r="B488" s="43" t="s">
        <v>240</v>
      </c>
      <c r="C488" s="44" t="s">
        <v>92</v>
      </c>
      <c r="D488" s="45">
        <v>413424000</v>
      </c>
      <c r="E488" s="43">
        <v>80.186899999999994</v>
      </c>
      <c r="F488" s="101">
        <v>45640</v>
      </c>
      <c r="G488" s="46">
        <v>45460.351631944446</v>
      </c>
      <c r="H488" s="43" t="s">
        <v>230</v>
      </c>
    </row>
    <row r="489" spans="1:8" ht="17.25" thickBot="1">
      <c r="A489" s="43">
        <v>3</v>
      </c>
      <c r="B489" s="43" t="s">
        <v>539</v>
      </c>
      <c r="C489" s="44" t="s">
        <v>75</v>
      </c>
      <c r="D489" s="45">
        <v>414385000</v>
      </c>
      <c r="E489" s="43">
        <v>80.3733</v>
      </c>
      <c r="F489" s="101">
        <v>45515</v>
      </c>
      <c r="G489" s="46">
        <v>45460.398194444446</v>
      </c>
      <c r="H489" s="43" t="s">
        <v>230</v>
      </c>
    </row>
    <row r="490" spans="1:8" ht="17.25" thickBot="1">
      <c r="A490" s="43">
        <v>4</v>
      </c>
      <c r="B490" s="43" t="s">
        <v>227</v>
      </c>
      <c r="C490" s="44" t="s">
        <v>149</v>
      </c>
      <c r="D490" s="45">
        <v>414540000</v>
      </c>
      <c r="E490" s="43">
        <v>80.403400000000005</v>
      </c>
      <c r="F490" s="101">
        <v>45326</v>
      </c>
      <c r="G490" s="46">
        <v>45460.545520833337</v>
      </c>
      <c r="H490" s="43" t="s">
        <v>230</v>
      </c>
    </row>
    <row r="491" spans="1:8" ht="17.25" thickBot="1">
      <c r="A491" s="43">
        <v>5</v>
      </c>
      <c r="B491" s="43" t="s">
        <v>77</v>
      </c>
      <c r="C491" s="44" t="s">
        <v>78</v>
      </c>
      <c r="D491" s="45">
        <v>414640000</v>
      </c>
      <c r="E491" s="43">
        <v>80.422799999999995</v>
      </c>
      <c r="F491" s="101">
        <v>45580</v>
      </c>
      <c r="G491" s="46">
        <v>45455.48909722222</v>
      </c>
      <c r="H491" s="43" t="s">
        <v>230</v>
      </c>
    </row>
    <row r="492" spans="1:8" ht="17.25" thickBot="1">
      <c r="A492" s="43">
        <v>6</v>
      </c>
      <c r="B492" s="43" t="s">
        <v>223</v>
      </c>
      <c r="C492" s="44" t="s">
        <v>224</v>
      </c>
      <c r="D492" s="45">
        <v>414845200</v>
      </c>
      <c r="E492" s="43">
        <v>80.462599999999995</v>
      </c>
      <c r="F492" s="101">
        <v>45539</v>
      </c>
      <c r="G492" s="46">
        <v>45460.874594907407</v>
      </c>
      <c r="H492" s="43" t="s">
        <v>230</v>
      </c>
    </row>
    <row r="493" spans="1:8" ht="17.25" thickBot="1">
      <c r="A493" s="43">
        <v>7</v>
      </c>
      <c r="B493" s="43" t="s">
        <v>241</v>
      </c>
      <c r="C493" s="44" t="s">
        <v>233</v>
      </c>
      <c r="D493" s="45">
        <v>414948000</v>
      </c>
      <c r="E493" s="43">
        <v>80.482500000000002</v>
      </c>
      <c r="F493" s="101">
        <v>45570</v>
      </c>
      <c r="G493" s="46">
        <v>45461.381724537037</v>
      </c>
      <c r="H493" s="43" t="s">
        <v>230</v>
      </c>
    </row>
    <row r="494" spans="1:8" ht="17.25" thickBot="1">
      <c r="A494" s="43">
        <v>8</v>
      </c>
      <c r="B494" s="43" t="s">
        <v>228</v>
      </c>
      <c r="C494" s="44" t="s">
        <v>150</v>
      </c>
      <c r="D494" s="45">
        <v>415211000</v>
      </c>
      <c r="E494" s="43">
        <v>80.533500000000004</v>
      </c>
      <c r="F494" s="101">
        <v>45567</v>
      </c>
      <c r="G494" s="46">
        <v>45461.582905092589</v>
      </c>
      <c r="H494" s="43" t="s">
        <v>230</v>
      </c>
    </row>
    <row r="495" spans="1:8" ht="17.25" thickBot="1">
      <c r="A495" s="43">
        <v>9</v>
      </c>
      <c r="B495" s="43" t="s">
        <v>290</v>
      </c>
      <c r="C495" s="44" t="s">
        <v>93</v>
      </c>
      <c r="D495" s="45">
        <v>415624900</v>
      </c>
      <c r="E495" s="43">
        <v>80.613799999999998</v>
      </c>
      <c r="F495" s="101">
        <v>45326</v>
      </c>
      <c r="G495" s="46">
        <v>45461.471539351849</v>
      </c>
      <c r="H495" s="43" t="s">
        <v>230</v>
      </c>
    </row>
    <row r="496" spans="1:8" ht="17.25" thickBot="1">
      <c r="A496" s="43">
        <v>10</v>
      </c>
      <c r="B496" s="43" t="s">
        <v>257</v>
      </c>
      <c r="C496" s="44" t="s">
        <v>220</v>
      </c>
      <c r="D496" s="45">
        <v>415800000</v>
      </c>
      <c r="E496" s="43">
        <v>80.647800000000004</v>
      </c>
      <c r="F496" s="101">
        <v>45332</v>
      </c>
      <c r="G496" s="46">
        <v>45454.670856481483</v>
      </c>
      <c r="H496" s="43" t="s">
        <v>230</v>
      </c>
    </row>
    <row r="497" spans="1:8" ht="17.25" thickBot="1">
      <c r="A497" s="43">
        <v>11</v>
      </c>
      <c r="B497" s="43" t="s">
        <v>225</v>
      </c>
      <c r="C497" s="44" t="s">
        <v>226</v>
      </c>
      <c r="D497" s="45">
        <v>416716000</v>
      </c>
      <c r="E497" s="43">
        <v>80.825400000000002</v>
      </c>
      <c r="F497" s="101">
        <v>45418</v>
      </c>
      <c r="G497" s="46">
        <v>45455.412604166668</v>
      </c>
      <c r="H497" s="43" t="s">
        <v>230</v>
      </c>
    </row>
    <row r="498" spans="1:8" ht="17.25" thickBot="1">
      <c r="A498" s="245">
        <v>12</v>
      </c>
      <c r="B498" s="245" t="s">
        <v>79</v>
      </c>
      <c r="C498" s="246" t="s">
        <v>62</v>
      </c>
      <c r="D498" s="247">
        <v>417170000</v>
      </c>
      <c r="E498" s="245">
        <v>80.913499999999999</v>
      </c>
      <c r="F498" s="253">
        <v>45388</v>
      </c>
      <c r="G498" s="249">
        <v>45456.989942129629</v>
      </c>
      <c r="H498" s="245" t="s">
        <v>230</v>
      </c>
    </row>
    <row r="499" spans="1:8" ht="17.25" thickBot="1">
      <c r="A499" s="43">
        <v>13</v>
      </c>
      <c r="B499" s="43" t="s">
        <v>262</v>
      </c>
      <c r="C499" s="44" t="s">
        <v>153</v>
      </c>
      <c r="D499" s="45">
        <v>417302700</v>
      </c>
      <c r="E499" s="43">
        <v>80.9392</v>
      </c>
      <c r="F499" s="101">
        <v>45330</v>
      </c>
      <c r="G499" s="46">
        <v>45456.688935185186</v>
      </c>
      <c r="H499" s="43"/>
    </row>
    <row r="500" spans="1:8" ht="17.25" thickBot="1">
      <c r="A500" s="43">
        <v>14</v>
      </c>
      <c r="B500" s="43" t="s">
        <v>281</v>
      </c>
      <c r="C500" s="44" t="s">
        <v>282</v>
      </c>
      <c r="D500" s="45">
        <v>417486200</v>
      </c>
      <c r="E500" s="43">
        <v>80.974800000000002</v>
      </c>
      <c r="F500" s="101">
        <v>45299</v>
      </c>
      <c r="G500" s="46">
        <v>45455.985092592593</v>
      </c>
      <c r="H500" s="43" t="s">
        <v>230</v>
      </c>
    </row>
    <row r="501" spans="1:8" ht="17.25" thickBot="1">
      <c r="A501" s="43">
        <v>15</v>
      </c>
      <c r="B501" s="43" t="s">
        <v>242</v>
      </c>
      <c r="C501" s="44" t="s">
        <v>152</v>
      </c>
      <c r="D501" s="45">
        <v>418037000</v>
      </c>
      <c r="E501" s="43">
        <v>81.081699999999998</v>
      </c>
      <c r="F501" s="101">
        <v>45305</v>
      </c>
      <c r="G501" s="46">
        <v>45456.634988425925</v>
      </c>
      <c r="H501" s="43"/>
    </row>
    <row r="502" spans="1:8" ht="29.25" thickBot="1">
      <c r="A502" s="43">
        <v>16</v>
      </c>
      <c r="B502" s="43" t="s">
        <v>280</v>
      </c>
      <c r="C502" s="44" t="s">
        <v>598</v>
      </c>
      <c r="D502" s="45">
        <v>419155000</v>
      </c>
      <c r="E502" s="43">
        <v>81.298500000000004</v>
      </c>
      <c r="F502" s="101">
        <v>45601</v>
      </c>
      <c r="G502" s="46">
        <v>45457.64634259259</v>
      </c>
      <c r="H502" s="43" t="s">
        <v>230</v>
      </c>
    </row>
    <row r="503" spans="1:8" ht="17.25" thickBot="1">
      <c r="A503" s="43">
        <v>17</v>
      </c>
      <c r="B503" s="43" t="s">
        <v>549</v>
      </c>
      <c r="C503" s="44" t="s">
        <v>415</v>
      </c>
      <c r="D503" s="45">
        <v>419693300</v>
      </c>
      <c r="E503" s="43">
        <v>81.402900000000002</v>
      </c>
      <c r="F503" s="101">
        <v>45475</v>
      </c>
      <c r="G503" s="46">
        <v>45455.436307870368</v>
      </c>
      <c r="H503" s="43"/>
    </row>
    <row r="504" spans="1:8" ht="17.25" thickBot="1">
      <c r="A504" s="43">
        <v>18</v>
      </c>
      <c r="B504" s="43" t="s">
        <v>268</v>
      </c>
      <c r="C504" s="44" t="s">
        <v>148</v>
      </c>
      <c r="D504" s="45">
        <v>419750000</v>
      </c>
      <c r="E504" s="43">
        <v>81.413899999999998</v>
      </c>
      <c r="F504" s="101">
        <v>45610</v>
      </c>
      <c r="G504" s="46">
        <v>45454.726840277777</v>
      </c>
      <c r="H504" s="43"/>
    </row>
    <row r="505" spans="1:8" ht="17.25" thickBot="1">
      <c r="A505" s="245">
        <v>19</v>
      </c>
      <c r="B505" s="245" t="s">
        <v>267</v>
      </c>
      <c r="C505" s="246" t="s">
        <v>66</v>
      </c>
      <c r="D505" s="247">
        <v>420460000</v>
      </c>
      <c r="E505" s="245">
        <v>81.551599999999993</v>
      </c>
      <c r="F505" s="253">
        <v>45336</v>
      </c>
      <c r="G505" s="249">
        <v>45457.367534722223</v>
      </c>
      <c r="H505" s="245" t="s">
        <v>230</v>
      </c>
    </row>
    <row r="506" spans="1:8" ht="17.25" thickBot="1">
      <c r="A506" s="43">
        <v>20</v>
      </c>
      <c r="B506" s="43" t="s">
        <v>550</v>
      </c>
      <c r="C506" s="44" t="s">
        <v>442</v>
      </c>
      <c r="D506" s="45">
        <v>420720000</v>
      </c>
      <c r="E506" s="43">
        <v>81.602000000000004</v>
      </c>
      <c r="F506" s="101">
        <v>45458</v>
      </c>
      <c r="G506" s="46">
        <v>45460.721921296295</v>
      </c>
      <c r="H506" s="43"/>
    </row>
    <row r="507" spans="1:8" ht="17.25" thickBot="1">
      <c r="A507" s="43">
        <v>21</v>
      </c>
      <c r="B507" s="43" t="s">
        <v>239</v>
      </c>
      <c r="C507" s="44" t="s">
        <v>94</v>
      </c>
      <c r="D507" s="45">
        <v>422824000</v>
      </c>
      <c r="E507" s="43">
        <v>82.010099999999994</v>
      </c>
      <c r="F507" s="101">
        <v>45636</v>
      </c>
      <c r="G507" s="46">
        <v>45460.34988425926</v>
      </c>
      <c r="H507" s="43"/>
    </row>
    <row r="508" spans="1:8" ht="17.25" thickBot="1">
      <c r="A508" s="43">
        <v>22</v>
      </c>
      <c r="B508" s="43" t="s">
        <v>263</v>
      </c>
      <c r="C508" s="44" t="s">
        <v>264</v>
      </c>
      <c r="D508" s="45">
        <v>423855050</v>
      </c>
      <c r="E508" s="43">
        <v>82.210099999999997</v>
      </c>
      <c r="F508" s="101">
        <v>45425</v>
      </c>
      <c r="G508" s="46">
        <v>45456.708912037036</v>
      </c>
      <c r="H508" s="43"/>
    </row>
    <row r="509" spans="1:8" ht="17.25" thickBot="1">
      <c r="A509" s="43">
        <v>23</v>
      </c>
      <c r="B509" s="43" t="s">
        <v>247</v>
      </c>
      <c r="C509" s="44" t="s">
        <v>232</v>
      </c>
      <c r="D509" s="45">
        <v>424030000</v>
      </c>
      <c r="E509" s="43">
        <v>82.244</v>
      </c>
      <c r="F509" s="101">
        <v>45550</v>
      </c>
      <c r="G509" s="46">
        <v>45460.416261574072</v>
      </c>
      <c r="H509" s="43"/>
    </row>
    <row r="510" spans="1:8" ht="17.25" thickBot="1">
      <c r="A510" s="43">
        <v>24</v>
      </c>
      <c r="B510" s="43" t="s">
        <v>255</v>
      </c>
      <c r="C510" s="44" t="s">
        <v>256</v>
      </c>
      <c r="D510" s="45">
        <v>425140000</v>
      </c>
      <c r="E510" s="43">
        <v>82.459299999999999</v>
      </c>
      <c r="F510" s="101">
        <v>45579</v>
      </c>
      <c r="G510" s="46">
        <v>45455.409803240742</v>
      </c>
      <c r="H510" s="43"/>
    </row>
    <row r="511" spans="1:8" ht="17.25" thickBot="1">
      <c r="A511" s="43">
        <v>25</v>
      </c>
      <c r="B511" s="43" t="s">
        <v>284</v>
      </c>
      <c r="C511" s="44" t="s">
        <v>285</v>
      </c>
      <c r="D511" s="45">
        <v>426030000</v>
      </c>
      <c r="E511" s="43">
        <v>82.632000000000005</v>
      </c>
      <c r="F511" s="101">
        <v>45482</v>
      </c>
      <c r="G511" s="46">
        <v>45461.362326388888</v>
      </c>
      <c r="H511" s="43"/>
    </row>
    <row r="512" spans="1:8" ht="17.25" thickBot="1">
      <c r="A512" s="43">
        <v>26</v>
      </c>
      <c r="B512" s="43" t="s">
        <v>574</v>
      </c>
      <c r="C512" s="44" t="s">
        <v>575</v>
      </c>
      <c r="D512" s="45">
        <v>426568100</v>
      </c>
      <c r="E512" s="43">
        <v>82.7363</v>
      </c>
      <c r="F512" s="101">
        <v>45396</v>
      </c>
      <c r="G512" s="46">
        <v>45454.657349537039</v>
      </c>
      <c r="H512" s="43"/>
    </row>
    <row r="513" spans="1:8" ht="17.25" thickBot="1">
      <c r="A513" s="43">
        <v>27</v>
      </c>
      <c r="B513" s="43" t="s">
        <v>260</v>
      </c>
      <c r="C513" s="44" t="s">
        <v>261</v>
      </c>
      <c r="D513" s="45">
        <v>427976178</v>
      </c>
      <c r="E513" s="43">
        <v>83.009399999999999</v>
      </c>
      <c r="F513" s="101">
        <v>45458</v>
      </c>
      <c r="G513" s="46">
        <v>45454.649861111109</v>
      </c>
      <c r="H513" s="43"/>
    </row>
    <row r="514" spans="1:8" ht="17.25" thickBot="1">
      <c r="A514" s="43">
        <v>28</v>
      </c>
      <c r="B514" s="43" t="s">
        <v>576</v>
      </c>
      <c r="C514" s="44" t="s">
        <v>328</v>
      </c>
      <c r="D514" s="45">
        <v>428273553</v>
      </c>
      <c r="E514" s="43">
        <v>83.067099999999996</v>
      </c>
      <c r="F514" s="101">
        <v>45421</v>
      </c>
      <c r="G514" s="46">
        <v>45457.728807870371</v>
      </c>
      <c r="H514" s="43"/>
    </row>
    <row r="515" spans="1:8" ht="17.25" thickBot="1">
      <c r="A515" s="43">
        <v>29</v>
      </c>
      <c r="B515" s="43" t="s">
        <v>245</v>
      </c>
      <c r="C515" s="44" t="s">
        <v>246</v>
      </c>
      <c r="D515" s="45">
        <v>433855059</v>
      </c>
      <c r="E515" s="43">
        <v>84.149699999999996</v>
      </c>
      <c r="F515" s="101">
        <v>45578</v>
      </c>
      <c r="G515" s="46">
        <v>45454.649791666663</v>
      </c>
      <c r="H515" s="43"/>
    </row>
    <row r="516" spans="1:8" ht="17.25" thickBot="1">
      <c r="A516" s="43">
        <v>30</v>
      </c>
      <c r="B516" s="43" t="s">
        <v>243</v>
      </c>
      <c r="C516" s="44" t="s">
        <v>244</v>
      </c>
      <c r="D516" s="45">
        <v>435328200</v>
      </c>
      <c r="E516" s="43">
        <v>84.435400000000001</v>
      </c>
      <c r="F516" s="101">
        <v>45475</v>
      </c>
      <c r="G516" s="46">
        <v>45455.390381944446</v>
      </c>
      <c r="H516" s="43"/>
    </row>
    <row r="517" spans="1:8" ht="17.25" thickBot="1">
      <c r="A517" s="43">
        <v>31</v>
      </c>
      <c r="B517" s="43" t="s">
        <v>279</v>
      </c>
      <c r="C517" s="44" t="s">
        <v>218</v>
      </c>
      <c r="D517" s="45">
        <v>441962000</v>
      </c>
      <c r="E517" s="43">
        <v>85.722099999999998</v>
      </c>
      <c r="F517" s="101">
        <v>45359</v>
      </c>
      <c r="G517" s="46">
        <v>45457.443645833337</v>
      </c>
      <c r="H517" s="43"/>
    </row>
    <row r="518" spans="1:8" ht="17.25" thickBot="1">
      <c r="A518" s="43">
        <v>32</v>
      </c>
      <c r="B518" s="43" t="s">
        <v>577</v>
      </c>
      <c r="C518" s="44" t="s">
        <v>578</v>
      </c>
      <c r="D518" s="45">
        <v>442014000</v>
      </c>
      <c r="E518" s="43">
        <v>85.732200000000006</v>
      </c>
      <c r="F518" s="101">
        <v>45579</v>
      </c>
      <c r="G518" s="46">
        <v>45455.591400462959</v>
      </c>
      <c r="H518" s="43"/>
    </row>
    <row r="519" spans="1:8" ht="17.25" thickBot="1">
      <c r="A519" s="43">
        <v>33</v>
      </c>
      <c r="B519" s="43" t="s">
        <v>551</v>
      </c>
      <c r="C519" s="44" t="s">
        <v>478</v>
      </c>
      <c r="D519" s="45">
        <v>447591000</v>
      </c>
      <c r="E519" s="43">
        <v>86.813900000000004</v>
      </c>
      <c r="F519" s="101">
        <v>45579</v>
      </c>
      <c r="G519" s="46">
        <v>45455.457118055558</v>
      </c>
      <c r="H519" s="43"/>
    </row>
    <row r="520" spans="1:8" ht="17.25" thickBot="1">
      <c r="A520" s="43">
        <v>34</v>
      </c>
      <c r="B520" s="43" t="s">
        <v>283</v>
      </c>
      <c r="C520" s="44" t="s">
        <v>147</v>
      </c>
      <c r="D520" s="45">
        <v>448494860</v>
      </c>
      <c r="E520" s="43">
        <v>86.989199999999997</v>
      </c>
      <c r="F520" s="101">
        <v>45414</v>
      </c>
      <c r="G520" s="46">
        <v>45460.487141203703</v>
      </c>
      <c r="H520" s="43"/>
    </row>
    <row r="521" spans="1:8" ht="17.25" thickBot="1">
      <c r="A521" s="43">
        <v>35</v>
      </c>
      <c r="B521" s="43" t="s">
        <v>251</v>
      </c>
      <c r="C521" s="44" t="s">
        <v>234</v>
      </c>
      <c r="D521" s="45">
        <v>449398969</v>
      </c>
      <c r="E521" s="43">
        <v>87.164599999999993</v>
      </c>
      <c r="F521" s="101">
        <v>45383</v>
      </c>
      <c r="G521" s="46">
        <v>45460.686724537038</v>
      </c>
      <c r="H521" s="43"/>
    </row>
    <row r="522" spans="1:8" ht="29.25" thickBot="1">
      <c r="A522" s="43">
        <v>36</v>
      </c>
      <c r="B522" s="43" t="s">
        <v>229</v>
      </c>
      <c r="C522" s="44" t="s">
        <v>222</v>
      </c>
      <c r="D522" s="45">
        <v>461461000</v>
      </c>
      <c r="E522" s="43">
        <v>89.504099999999994</v>
      </c>
      <c r="F522" s="101">
        <v>45334</v>
      </c>
      <c r="G522" s="46">
        <v>45455.318865740737</v>
      </c>
      <c r="H522" s="43"/>
    </row>
    <row r="523" spans="1:8" ht="17.25" thickBot="1">
      <c r="A523" s="43">
        <v>37</v>
      </c>
      <c r="B523" s="43" t="s">
        <v>265</v>
      </c>
      <c r="C523" s="44" t="s">
        <v>235</v>
      </c>
      <c r="D523" s="45">
        <v>537500000</v>
      </c>
      <c r="E523" s="43">
        <v>104.2525</v>
      </c>
      <c r="F523" s="101">
        <v>45357</v>
      </c>
      <c r="G523" s="46">
        <v>45457.339629629627</v>
      </c>
      <c r="H523" s="43" t="s">
        <v>230</v>
      </c>
    </row>
    <row r="525" spans="1:8" ht="17.25" thickBot="1">
      <c r="A525" s="347" t="s">
        <v>612</v>
      </c>
      <c r="B525" s="347" t="s">
        <v>613</v>
      </c>
      <c r="C525" s="348"/>
      <c r="D525" s="348"/>
    </row>
    <row r="526" spans="1:8" ht="57.75" thickBot="1">
      <c r="A526" s="99" t="s">
        <v>270</v>
      </c>
      <c r="B526" s="102" t="s">
        <v>614</v>
      </c>
      <c r="C526" s="99" t="s">
        <v>272</v>
      </c>
      <c r="D526" s="102" t="s">
        <v>615</v>
      </c>
    </row>
    <row r="527" spans="1:8" ht="17.25" thickBot="1">
      <c r="A527" s="99" t="s">
        <v>274</v>
      </c>
      <c r="B527" s="276">
        <v>0.87441000000000002</v>
      </c>
      <c r="C527" s="99" t="s">
        <v>275</v>
      </c>
      <c r="D527" s="102" t="s">
        <v>616</v>
      </c>
    </row>
    <row r="528" spans="1:8" ht="17.25" thickBot="1">
      <c r="A528" s="43">
        <v>1</v>
      </c>
      <c r="B528" s="43" t="s">
        <v>576</v>
      </c>
      <c r="C528" s="44" t="s">
        <v>328</v>
      </c>
      <c r="D528" s="45">
        <v>6184380</v>
      </c>
      <c r="E528" s="43">
        <v>83.336200000000005</v>
      </c>
      <c r="F528" s="101">
        <v>45456</v>
      </c>
      <c r="G528" s="46">
        <v>45461.432256944441</v>
      </c>
      <c r="H528" s="43" t="s">
        <v>230</v>
      </c>
    </row>
    <row r="529" spans="1:8" ht="17.25" thickBot="1">
      <c r="A529" s="43">
        <v>2</v>
      </c>
      <c r="B529" s="43" t="s">
        <v>268</v>
      </c>
      <c r="C529" s="44" t="s">
        <v>148</v>
      </c>
      <c r="D529" s="45">
        <v>6200000</v>
      </c>
      <c r="E529" s="43">
        <v>83.546599999999998</v>
      </c>
      <c r="F529" s="101">
        <v>45549</v>
      </c>
      <c r="G529" s="46">
        <v>45457.4059375</v>
      </c>
      <c r="H529" s="43" t="s">
        <v>230</v>
      </c>
    </row>
    <row r="530" spans="1:8" ht="17.25" thickBot="1">
      <c r="A530" s="43">
        <v>3</v>
      </c>
      <c r="B530" s="43" t="s">
        <v>248</v>
      </c>
      <c r="C530" s="44" t="s">
        <v>95</v>
      </c>
      <c r="D530" s="45">
        <v>6416000</v>
      </c>
      <c r="E530" s="43">
        <v>86.457300000000004</v>
      </c>
      <c r="F530" s="101">
        <v>45519</v>
      </c>
      <c r="G530" s="46">
        <v>45463.414525462962</v>
      </c>
      <c r="H530" s="43" t="s">
        <v>230</v>
      </c>
    </row>
    <row r="531" spans="1:8" ht="17.25" thickBot="1">
      <c r="A531" s="43">
        <v>4</v>
      </c>
      <c r="B531" s="43" t="s">
        <v>577</v>
      </c>
      <c r="C531" s="44" t="s">
        <v>578</v>
      </c>
      <c r="D531" s="45">
        <v>6421200</v>
      </c>
      <c r="E531" s="43">
        <v>86.5274</v>
      </c>
      <c r="F531" s="101">
        <v>45510</v>
      </c>
      <c r="G531" s="46">
        <v>45457.409062500003</v>
      </c>
      <c r="H531" s="43" t="s">
        <v>230</v>
      </c>
    </row>
    <row r="532" spans="1:8" ht="17.25" thickBot="1">
      <c r="A532" s="43">
        <v>5</v>
      </c>
      <c r="B532" s="43" t="s">
        <v>289</v>
      </c>
      <c r="C532" s="44" t="s">
        <v>68</v>
      </c>
      <c r="D532" s="45">
        <v>6447430</v>
      </c>
      <c r="E532" s="43">
        <v>86.880799999999994</v>
      </c>
      <c r="F532" s="101">
        <v>45325</v>
      </c>
      <c r="G532" s="46">
        <v>45457.476747685185</v>
      </c>
      <c r="H532" s="43" t="s">
        <v>230</v>
      </c>
    </row>
    <row r="533" spans="1:8" ht="17.25" thickBot="1">
      <c r="A533" s="43">
        <v>6</v>
      </c>
      <c r="B533" s="43" t="s">
        <v>260</v>
      </c>
      <c r="C533" s="44" t="s">
        <v>261</v>
      </c>
      <c r="D533" s="45">
        <v>6456880</v>
      </c>
      <c r="E533" s="43">
        <v>87.008200000000002</v>
      </c>
      <c r="F533" s="101">
        <v>45605</v>
      </c>
      <c r="G533" s="46">
        <v>45456.424756944441</v>
      </c>
      <c r="H533" s="43" t="s">
        <v>230</v>
      </c>
    </row>
    <row r="534" spans="1:8" ht="17.25" thickBot="1">
      <c r="A534" s="43">
        <v>7</v>
      </c>
      <c r="B534" s="43" t="s">
        <v>245</v>
      </c>
      <c r="C534" s="44" t="s">
        <v>246</v>
      </c>
      <c r="D534" s="45">
        <v>6464260</v>
      </c>
      <c r="E534" s="43">
        <v>87.107600000000005</v>
      </c>
      <c r="F534" s="101">
        <v>45549</v>
      </c>
      <c r="G534" s="46">
        <v>45456.469722222224</v>
      </c>
      <c r="H534" s="43" t="s">
        <v>230</v>
      </c>
    </row>
    <row r="535" spans="1:8" ht="29.25" thickBot="1">
      <c r="A535" s="43">
        <v>8</v>
      </c>
      <c r="B535" s="43" t="s">
        <v>280</v>
      </c>
      <c r="C535" s="44" t="s">
        <v>598</v>
      </c>
      <c r="D535" s="45">
        <v>6468000</v>
      </c>
      <c r="E535" s="43">
        <v>87.158000000000001</v>
      </c>
      <c r="F535" s="101">
        <v>45636</v>
      </c>
      <c r="G535" s="46">
        <v>45457.649074074077</v>
      </c>
      <c r="H535" s="43" t="s">
        <v>230</v>
      </c>
    </row>
    <row r="536" spans="1:8" ht="17.25" thickBot="1">
      <c r="A536" s="43">
        <v>9</v>
      </c>
      <c r="B536" s="43" t="s">
        <v>249</v>
      </c>
      <c r="C536" s="44" t="s">
        <v>219</v>
      </c>
      <c r="D536" s="45">
        <v>6489000</v>
      </c>
      <c r="E536" s="43">
        <v>87.441000000000003</v>
      </c>
      <c r="F536" s="101">
        <v>45366</v>
      </c>
      <c r="G536" s="46">
        <v>45463.375567129631</v>
      </c>
      <c r="H536" s="43"/>
    </row>
    <row r="537" spans="1:8" ht="17.25" thickBot="1">
      <c r="A537" s="43">
        <v>10</v>
      </c>
      <c r="B537" s="43" t="s">
        <v>251</v>
      </c>
      <c r="C537" s="44" t="s">
        <v>234</v>
      </c>
      <c r="D537" s="45">
        <v>6489436</v>
      </c>
      <c r="E537" s="43">
        <v>87.446899999999999</v>
      </c>
      <c r="F537" s="101">
        <v>45360</v>
      </c>
      <c r="G537" s="46">
        <v>45460.687141203707</v>
      </c>
      <c r="H537" s="43"/>
    </row>
    <row r="538" spans="1:8" ht="17.25" thickBot="1">
      <c r="A538" s="43">
        <v>11</v>
      </c>
      <c r="B538" s="43" t="s">
        <v>290</v>
      </c>
      <c r="C538" s="44" t="s">
        <v>93</v>
      </c>
      <c r="D538" s="45">
        <v>6490800</v>
      </c>
      <c r="E538" s="43">
        <v>87.465299999999999</v>
      </c>
      <c r="F538" s="101">
        <v>45517</v>
      </c>
      <c r="G538" s="46">
        <v>45463.407060185185</v>
      </c>
      <c r="H538" s="43"/>
    </row>
    <row r="539" spans="1:8" ht="17.25" thickBot="1">
      <c r="A539" s="43">
        <v>12</v>
      </c>
      <c r="B539" s="43" t="s">
        <v>257</v>
      </c>
      <c r="C539" s="44" t="s">
        <v>220</v>
      </c>
      <c r="D539" s="45">
        <v>6563000</v>
      </c>
      <c r="E539" s="43">
        <v>88.438199999999995</v>
      </c>
      <c r="F539" s="101">
        <v>45517</v>
      </c>
      <c r="G539" s="46">
        <v>45457.41646990741</v>
      </c>
      <c r="H539" s="43"/>
    </row>
    <row r="540" spans="1:8" ht="17.25" thickBot="1">
      <c r="A540" s="43">
        <v>13</v>
      </c>
      <c r="B540" s="43" t="s">
        <v>243</v>
      </c>
      <c r="C540" s="44" t="s">
        <v>244</v>
      </c>
      <c r="D540" s="45">
        <v>6600000</v>
      </c>
      <c r="E540" s="43">
        <v>88.936800000000005</v>
      </c>
      <c r="F540" s="101">
        <v>45419</v>
      </c>
      <c r="G540" s="46">
        <v>45457.380740740744</v>
      </c>
      <c r="H540" s="43" t="s">
        <v>230</v>
      </c>
    </row>
    <row r="541" spans="1:8" ht="17.25" thickBot="1">
      <c r="A541" s="43">
        <v>14</v>
      </c>
      <c r="B541" s="43" t="s">
        <v>539</v>
      </c>
      <c r="C541" s="44" t="s">
        <v>75</v>
      </c>
      <c r="D541" s="45">
        <v>6720000</v>
      </c>
      <c r="E541" s="43">
        <v>90.553799999999995</v>
      </c>
      <c r="F541" s="101">
        <v>45427</v>
      </c>
      <c r="G541" s="46">
        <v>45462.391365740739</v>
      </c>
      <c r="H541" s="43" t="s">
        <v>230</v>
      </c>
    </row>
    <row r="542" spans="1:8" ht="17.25" thickBot="1">
      <c r="A542" s="43">
        <v>15</v>
      </c>
      <c r="B542" s="43" t="s">
        <v>281</v>
      </c>
      <c r="C542" s="44" t="s">
        <v>282</v>
      </c>
      <c r="D542" s="45">
        <v>7007500</v>
      </c>
      <c r="E542" s="43">
        <v>94.427899999999994</v>
      </c>
      <c r="F542" s="101">
        <v>45295</v>
      </c>
      <c r="G542" s="46">
        <v>45457.441435185188</v>
      </c>
      <c r="H542" s="43" t="s">
        <v>230</v>
      </c>
    </row>
    <row r="543" spans="1:8" ht="17.25" thickBot="1">
      <c r="A543" s="43">
        <v>16</v>
      </c>
      <c r="B543" s="43" t="s">
        <v>551</v>
      </c>
      <c r="C543" s="44" t="s">
        <v>478</v>
      </c>
      <c r="D543" s="45">
        <v>7022400</v>
      </c>
      <c r="E543" s="43">
        <v>94.628699999999995</v>
      </c>
      <c r="F543" s="101">
        <v>45333</v>
      </c>
      <c r="G543" s="46">
        <v>45460.56659722222</v>
      </c>
      <c r="H543" s="43" t="s">
        <v>230</v>
      </c>
    </row>
    <row r="544" spans="1:8" ht="17.25" thickBot="1">
      <c r="A544" s="43">
        <v>17</v>
      </c>
      <c r="B544" s="43" t="s">
        <v>549</v>
      </c>
      <c r="C544" s="44" t="s">
        <v>415</v>
      </c>
      <c r="D544" s="45">
        <v>7170000</v>
      </c>
      <c r="E544" s="43">
        <v>96.617699999999999</v>
      </c>
      <c r="F544" s="101">
        <v>45568</v>
      </c>
      <c r="G544" s="46">
        <v>45461.409768518519</v>
      </c>
      <c r="H544" s="43" t="s">
        <v>230</v>
      </c>
    </row>
    <row r="545" spans="1:8" ht="17.25" thickBot="1">
      <c r="A545" s="43">
        <v>18</v>
      </c>
      <c r="B545" s="43" t="s">
        <v>239</v>
      </c>
      <c r="C545" s="44" t="s">
        <v>94</v>
      </c>
      <c r="D545" s="45">
        <v>7300000</v>
      </c>
      <c r="E545" s="43">
        <v>98.369399999999999</v>
      </c>
      <c r="F545" s="101">
        <v>45422</v>
      </c>
      <c r="G545" s="46">
        <v>45460.350439814814</v>
      </c>
      <c r="H545" s="43"/>
    </row>
    <row r="546" spans="1:8" ht="17.25" thickBot="1">
      <c r="A546" s="43">
        <v>19</v>
      </c>
      <c r="B546" s="43" t="s">
        <v>240</v>
      </c>
      <c r="C546" s="44" t="s">
        <v>92</v>
      </c>
      <c r="D546" s="45">
        <v>7390000</v>
      </c>
      <c r="E546" s="43">
        <v>99.5822</v>
      </c>
      <c r="F546" s="101">
        <v>45518</v>
      </c>
      <c r="G546" s="46">
        <v>45460.35087962963</v>
      </c>
      <c r="H546" s="43"/>
    </row>
    <row r="547" spans="1:8" ht="17.25" thickBot="1">
      <c r="A547" s="43">
        <v>20</v>
      </c>
      <c r="B547" s="43" t="s">
        <v>77</v>
      </c>
      <c r="C547" s="44" t="s">
        <v>78</v>
      </c>
      <c r="D547" s="45">
        <v>7392000</v>
      </c>
      <c r="E547" s="43">
        <v>99.609200000000001</v>
      </c>
      <c r="F547" s="101">
        <v>45301</v>
      </c>
      <c r="G547" s="46">
        <v>45456.454155092593</v>
      </c>
      <c r="H547" s="43" t="s">
        <v>230</v>
      </c>
    </row>
    <row r="548" spans="1:8" ht="17.25" thickBot="1">
      <c r="A548" s="43">
        <v>21</v>
      </c>
      <c r="B548" s="43" t="s">
        <v>241</v>
      </c>
      <c r="C548" s="44" t="s">
        <v>233</v>
      </c>
      <c r="D548" s="45">
        <v>7405000</v>
      </c>
      <c r="E548" s="43">
        <v>99.784300000000002</v>
      </c>
      <c r="F548" s="101">
        <v>45514</v>
      </c>
      <c r="G548" s="46">
        <v>45461.768229166664</v>
      </c>
      <c r="H548" s="43"/>
    </row>
    <row r="549" spans="1:8" ht="17.25" thickBot="1">
      <c r="A549" s="43">
        <v>22</v>
      </c>
      <c r="B549" s="43" t="s">
        <v>247</v>
      </c>
      <c r="C549" s="44" t="s">
        <v>232</v>
      </c>
      <c r="D549" s="45">
        <v>7465920</v>
      </c>
      <c r="E549" s="43">
        <v>100.6053</v>
      </c>
      <c r="F549" s="101">
        <v>45479</v>
      </c>
      <c r="G549" s="46">
        <v>45460.418576388889</v>
      </c>
      <c r="H549" s="43" t="s">
        <v>230</v>
      </c>
    </row>
    <row r="550" spans="1:8" ht="17.25" thickBot="1">
      <c r="A550" s="43">
        <v>23</v>
      </c>
      <c r="B550" s="43" t="s">
        <v>255</v>
      </c>
      <c r="C550" s="44" t="s">
        <v>256</v>
      </c>
      <c r="D550" s="45">
        <v>7500000</v>
      </c>
      <c r="E550" s="43">
        <v>101.0645</v>
      </c>
      <c r="F550" s="101">
        <v>45352</v>
      </c>
      <c r="G550" s="46">
        <v>45461.548657407409</v>
      </c>
      <c r="H550" s="43" t="s">
        <v>230</v>
      </c>
    </row>
    <row r="551" spans="1:8" ht="17.25" thickBot="1">
      <c r="A551" s="43">
        <v>24</v>
      </c>
      <c r="B551" s="43" t="s">
        <v>263</v>
      </c>
      <c r="C551" s="44" t="s">
        <v>264</v>
      </c>
      <c r="D551" s="45">
        <v>7539840</v>
      </c>
      <c r="E551" s="43">
        <v>101.6014</v>
      </c>
      <c r="F551" s="101">
        <v>45392</v>
      </c>
      <c r="G551" s="46">
        <v>45456.742407407408</v>
      </c>
      <c r="H551" s="43" t="s">
        <v>230</v>
      </c>
    </row>
    <row r="552" spans="1:8" ht="17.25" thickBot="1">
      <c r="A552" s="43">
        <v>25</v>
      </c>
      <c r="B552" s="43" t="s">
        <v>223</v>
      </c>
      <c r="C552" s="44" t="s">
        <v>224</v>
      </c>
      <c r="D552" s="45">
        <v>7688000</v>
      </c>
      <c r="E552" s="43">
        <v>103.59780000000001</v>
      </c>
      <c r="F552" s="101">
        <v>45390</v>
      </c>
      <c r="G552" s="46">
        <v>45456.491273148145</v>
      </c>
      <c r="H552" s="43" t="s">
        <v>230</v>
      </c>
    </row>
    <row r="553" spans="1:8" ht="17.25" thickBot="1">
      <c r="A553" s="43">
        <v>26</v>
      </c>
      <c r="B553" s="43" t="s">
        <v>265</v>
      </c>
      <c r="C553" s="44" t="s">
        <v>235</v>
      </c>
      <c r="D553" s="45">
        <v>7770000</v>
      </c>
      <c r="E553" s="43">
        <v>104.7028</v>
      </c>
      <c r="F553" s="101">
        <v>45395</v>
      </c>
      <c r="G553" s="46">
        <v>45457.344097222223</v>
      </c>
      <c r="H553" s="43" t="s">
        <v>230</v>
      </c>
    </row>
    <row r="554" spans="1:8" ht="17.25" thickBot="1">
      <c r="A554" s="43">
        <v>27</v>
      </c>
      <c r="B554" s="43" t="s">
        <v>227</v>
      </c>
      <c r="C554" s="44" t="s">
        <v>149</v>
      </c>
      <c r="D554" s="45">
        <v>8000000</v>
      </c>
      <c r="E554" s="43">
        <v>107.8021</v>
      </c>
      <c r="F554" s="101">
        <v>45326</v>
      </c>
      <c r="G554" s="46">
        <v>45456.472881944443</v>
      </c>
      <c r="H554" s="43" t="s">
        <v>230</v>
      </c>
    </row>
    <row r="555" spans="1:8" ht="17.25" thickBot="1">
      <c r="A555" s="43">
        <v>28</v>
      </c>
      <c r="B555" s="43" t="s">
        <v>284</v>
      </c>
      <c r="C555" s="44" t="s">
        <v>285</v>
      </c>
      <c r="D555" s="45">
        <v>8800000</v>
      </c>
      <c r="E555" s="43">
        <v>118.58240000000001</v>
      </c>
      <c r="F555" s="101">
        <v>45541</v>
      </c>
      <c r="G555" s="46">
        <v>45462.736226851855</v>
      </c>
      <c r="H555" s="43" t="s">
        <v>230</v>
      </c>
    </row>
    <row r="556" spans="1:8" ht="17.25" thickBot="1">
      <c r="A556" s="43">
        <v>29</v>
      </c>
      <c r="B556" s="43" t="s">
        <v>228</v>
      </c>
      <c r="C556" s="44" t="s">
        <v>150</v>
      </c>
      <c r="D556" s="45">
        <v>10000000</v>
      </c>
      <c r="E556" s="43">
        <v>134.7527</v>
      </c>
      <c r="F556" s="101">
        <v>45360</v>
      </c>
      <c r="G556" s="46">
        <v>45456.425196759257</v>
      </c>
      <c r="H556" s="43" t="s">
        <v>230</v>
      </c>
    </row>
    <row r="557" spans="1:8" ht="29.25" thickBot="1">
      <c r="A557" s="43">
        <v>30</v>
      </c>
      <c r="B557" s="43" t="s">
        <v>229</v>
      </c>
      <c r="C557" s="44" t="s">
        <v>222</v>
      </c>
      <c r="D557" s="45">
        <v>15000000</v>
      </c>
      <c r="E557" s="43">
        <v>202.12899999999999</v>
      </c>
      <c r="F557" s="101">
        <v>45331</v>
      </c>
      <c r="G557" s="46">
        <v>45457.350011574075</v>
      </c>
      <c r="H557" s="43" t="s">
        <v>230</v>
      </c>
    </row>
    <row r="558" spans="1:8" ht="17.25" thickBot="1">
      <c r="A558" s="43">
        <v>31</v>
      </c>
      <c r="B558" s="43" t="s">
        <v>225</v>
      </c>
      <c r="C558" s="44" t="s">
        <v>226</v>
      </c>
      <c r="D558" s="45">
        <v>20000000</v>
      </c>
      <c r="E558" s="43">
        <v>269.50540000000001</v>
      </c>
      <c r="F558" s="101">
        <v>45413</v>
      </c>
      <c r="G558" s="46">
        <v>45456.647974537038</v>
      </c>
      <c r="H558" s="43" t="s">
        <v>230</v>
      </c>
    </row>
    <row r="559" spans="1:8" ht="17.25" thickBot="1">
      <c r="A559" s="43">
        <v>32</v>
      </c>
      <c r="B559" s="43" t="s">
        <v>262</v>
      </c>
      <c r="C559" s="44" t="s">
        <v>153</v>
      </c>
      <c r="D559" s="45">
        <v>30000000</v>
      </c>
      <c r="E559" s="43">
        <v>404.25810000000001</v>
      </c>
      <c r="F559" s="101">
        <v>45445</v>
      </c>
      <c r="G559" s="46">
        <v>45456.686076388891</v>
      </c>
      <c r="H559" s="43" t="s">
        <v>230</v>
      </c>
    </row>
    <row r="560" spans="1:8" ht="17.25" thickBot="1">
      <c r="A560" s="245">
        <v>33</v>
      </c>
      <c r="B560" s="245" t="s">
        <v>79</v>
      </c>
      <c r="C560" s="246" t="s">
        <v>62</v>
      </c>
      <c r="D560" s="247">
        <v>65100000</v>
      </c>
      <c r="E560" s="245">
        <v>877.24019999999996</v>
      </c>
      <c r="F560" s="253">
        <v>45426</v>
      </c>
      <c r="G560" s="249">
        <v>45462.976886574077</v>
      </c>
      <c r="H560" s="245" t="s">
        <v>230</v>
      </c>
    </row>
    <row r="561" spans="1:9" ht="17.25" thickBot="1">
      <c r="A561" s="245">
        <v>34</v>
      </c>
      <c r="B561" s="245" t="s">
        <v>267</v>
      </c>
      <c r="C561" s="246" t="s">
        <v>66</v>
      </c>
      <c r="D561" s="247">
        <v>69000000</v>
      </c>
      <c r="E561" s="245">
        <v>929.79380000000003</v>
      </c>
      <c r="F561" s="253">
        <v>45365</v>
      </c>
      <c r="G561" s="249">
        <v>45463.351481481484</v>
      </c>
      <c r="H561" s="245" t="s">
        <v>230</v>
      </c>
    </row>
    <row r="562" spans="1:9" ht="17.25" thickBot="1">
      <c r="A562" s="43"/>
      <c r="B562" s="43"/>
      <c r="C562" s="44"/>
      <c r="D562" s="45"/>
      <c r="E562" s="320"/>
      <c r="F562" s="323"/>
      <c r="G562" s="324"/>
      <c r="H562" s="320"/>
    </row>
    <row r="563" spans="1:9" ht="17.25" thickBot="1">
      <c r="A563" s="341" t="s">
        <v>620</v>
      </c>
      <c r="B563" s="341" t="s">
        <v>621</v>
      </c>
      <c r="C563" s="345"/>
      <c r="D563" s="346"/>
      <c r="E563" s="320"/>
      <c r="F563" s="323"/>
      <c r="G563" s="324"/>
      <c r="H563" s="320"/>
    </row>
    <row r="564" spans="1:9" ht="57.75" thickBot="1">
      <c r="A564" s="99" t="s">
        <v>270</v>
      </c>
      <c r="B564" s="102" t="s">
        <v>617</v>
      </c>
      <c r="C564" s="99" t="s">
        <v>272</v>
      </c>
      <c r="D564" s="102" t="s">
        <v>618</v>
      </c>
    </row>
    <row r="565" spans="1:9" ht="17.25" thickBot="1">
      <c r="A565" s="99" t="s">
        <v>274</v>
      </c>
      <c r="B565" s="276">
        <v>0.811172</v>
      </c>
      <c r="C565" s="99" t="s">
        <v>275</v>
      </c>
      <c r="D565" s="102" t="s">
        <v>619</v>
      </c>
    </row>
    <row r="566" spans="1:9" ht="17.25" thickBot="1">
      <c r="A566" s="43">
        <v>1</v>
      </c>
      <c r="B566" s="43" t="s">
        <v>260</v>
      </c>
      <c r="C566" s="44" t="s">
        <v>261</v>
      </c>
      <c r="D566" s="45">
        <v>339253130</v>
      </c>
      <c r="E566" s="43">
        <v>80.382900000000006</v>
      </c>
      <c r="F566" s="101">
        <v>45513</v>
      </c>
      <c r="G566" s="46">
        <v>45450.504432870373</v>
      </c>
      <c r="H566" s="43" t="s">
        <v>230</v>
      </c>
    </row>
    <row r="567" spans="1:9" ht="17.25" thickBot="1">
      <c r="A567" s="43">
        <v>2</v>
      </c>
      <c r="B567" s="43" t="s">
        <v>240</v>
      </c>
      <c r="C567" s="44" t="s">
        <v>92</v>
      </c>
      <c r="D567" s="45">
        <v>341274000</v>
      </c>
      <c r="E567" s="43">
        <v>80.861800000000002</v>
      </c>
      <c r="F567" s="101">
        <v>45641</v>
      </c>
      <c r="G567" s="46">
        <v>45456.352337962962</v>
      </c>
      <c r="H567" s="43" t="s">
        <v>230</v>
      </c>
    </row>
    <row r="568" spans="1:9" ht="17.25" thickBot="1">
      <c r="A568" s="350">
        <v>3</v>
      </c>
      <c r="B568" s="350" t="s">
        <v>77</v>
      </c>
      <c r="C568" s="351" t="s">
        <v>78</v>
      </c>
      <c r="D568" s="352">
        <v>342352000</v>
      </c>
      <c r="E568" s="350">
        <v>81.117199999999997</v>
      </c>
      <c r="F568" s="353">
        <v>45297</v>
      </c>
      <c r="G568" s="354">
        <v>45455.492476851854</v>
      </c>
      <c r="H568" s="350"/>
      <c r="I568" s="356" t="s">
        <v>631</v>
      </c>
    </row>
    <row r="569" spans="1:9" ht="17.25" thickBot="1">
      <c r="A569" s="43">
        <v>4</v>
      </c>
      <c r="B569" s="43" t="s">
        <v>241</v>
      </c>
      <c r="C569" s="44" t="s">
        <v>233</v>
      </c>
      <c r="D569" s="45">
        <v>342606000</v>
      </c>
      <c r="E569" s="43">
        <v>81.177400000000006</v>
      </c>
      <c r="F569" s="101">
        <v>45389</v>
      </c>
      <c r="G569" s="46">
        <v>45455.703414351854</v>
      </c>
      <c r="H569" s="43"/>
    </row>
    <row r="570" spans="1:9" ht="17.25" thickBot="1">
      <c r="A570" s="43">
        <v>5</v>
      </c>
      <c r="B570" s="43" t="s">
        <v>228</v>
      </c>
      <c r="C570" s="44" t="s">
        <v>150</v>
      </c>
      <c r="D570" s="45">
        <v>342816000</v>
      </c>
      <c r="E570" s="43">
        <v>81.227099999999993</v>
      </c>
      <c r="F570" s="101">
        <v>45456</v>
      </c>
      <c r="G570" s="46">
        <v>45457.371400462966</v>
      </c>
      <c r="H570" s="43"/>
    </row>
    <row r="571" spans="1:9" ht="17.25" thickBot="1">
      <c r="A571" s="43">
        <v>6</v>
      </c>
      <c r="B571" s="43" t="s">
        <v>290</v>
      </c>
      <c r="C571" s="44" t="s">
        <v>93</v>
      </c>
      <c r="D571" s="45">
        <v>343205400</v>
      </c>
      <c r="E571" s="43">
        <v>81.319400000000002</v>
      </c>
      <c r="F571" s="101">
        <v>45579</v>
      </c>
      <c r="G571" s="46">
        <v>45457.36445601852</v>
      </c>
      <c r="H571" s="43"/>
    </row>
    <row r="572" spans="1:9" ht="17.25" thickBot="1">
      <c r="A572" s="43">
        <v>7</v>
      </c>
      <c r="B572" s="43" t="s">
        <v>257</v>
      </c>
      <c r="C572" s="44" t="s">
        <v>220</v>
      </c>
      <c r="D572" s="45">
        <v>344000000</v>
      </c>
      <c r="E572" s="43">
        <v>81.5077</v>
      </c>
      <c r="F572" s="101">
        <v>45611</v>
      </c>
      <c r="G572" s="46">
        <v>45453.426388888889</v>
      </c>
      <c r="H572" s="43"/>
    </row>
    <row r="573" spans="1:9" ht="17.25" thickBot="1">
      <c r="A573" s="43">
        <v>8</v>
      </c>
      <c r="B573" s="43" t="s">
        <v>225</v>
      </c>
      <c r="C573" s="44" t="s">
        <v>226</v>
      </c>
      <c r="D573" s="45">
        <v>344044000</v>
      </c>
      <c r="E573" s="43">
        <v>81.518100000000004</v>
      </c>
      <c r="F573" s="101">
        <v>45385</v>
      </c>
      <c r="G573" s="46">
        <v>45455.412210648145</v>
      </c>
      <c r="H573" s="43"/>
    </row>
    <row r="574" spans="1:9" ht="17.25" thickBot="1">
      <c r="A574" s="245">
        <v>9</v>
      </c>
      <c r="B574" s="245" t="s">
        <v>79</v>
      </c>
      <c r="C574" s="246" t="s">
        <v>62</v>
      </c>
      <c r="D574" s="247">
        <v>344400000</v>
      </c>
      <c r="E574" s="245">
        <v>81.602400000000003</v>
      </c>
      <c r="F574" s="253">
        <v>45546</v>
      </c>
      <c r="G574" s="249">
        <v>45456.991053240738</v>
      </c>
      <c r="H574" s="245"/>
    </row>
    <row r="575" spans="1:9" ht="17.25" thickBot="1">
      <c r="A575" s="43">
        <v>10</v>
      </c>
      <c r="B575" s="43" t="s">
        <v>255</v>
      </c>
      <c r="C575" s="44" t="s">
        <v>256</v>
      </c>
      <c r="D575" s="45">
        <v>344410000</v>
      </c>
      <c r="E575" s="43">
        <v>81.604799999999997</v>
      </c>
      <c r="F575" s="101">
        <v>45627</v>
      </c>
      <c r="G575" s="46">
        <v>45455.410590277781</v>
      </c>
      <c r="H575" s="43"/>
    </row>
    <row r="576" spans="1:9" ht="17.25" thickBot="1">
      <c r="A576" s="43">
        <v>11</v>
      </c>
      <c r="B576" s="43" t="s">
        <v>262</v>
      </c>
      <c r="C576" s="44" t="s">
        <v>153</v>
      </c>
      <c r="D576" s="45">
        <v>344549942</v>
      </c>
      <c r="E576" s="43">
        <v>81.638000000000005</v>
      </c>
      <c r="F576" s="101">
        <v>45421</v>
      </c>
      <c r="G576" s="46">
        <v>45456.689513888887</v>
      </c>
      <c r="H576" s="43"/>
    </row>
    <row r="577" spans="1:8" ht="17.25" thickBot="1">
      <c r="A577" s="43">
        <v>12</v>
      </c>
      <c r="B577" s="43" t="s">
        <v>254</v>
      </c>
      <c r="C577" s="44" t="s">
        <v>217</v>
      </c>
      <c r="D577" s="45">
        <v>345513410</v>
      </c>
      <c r="E577" s="43">
        <v>81.866200000000006</v>
      </c>
      <c r="F577" s="101">
        <v>45359</v>
      </c>
      <c r="G577" s="46">
        <v>45457.36309027778</v>
      </c>
      <c r="H577" s="43"/>
    </row>
    <row r="578" spans="1:8" ht="17.25" thickBot="1">
      <c r="A578" s="43">
        <v>13</v>
      </c>
      <c r="B578" s="43" t="s">
        <v>242</v>
      </c>
      <c r="C578" s="44" t="s">
        <v>152</v>
      </c>
      <c r="D578" s="45">
        <v>345883000</v>
      </c>
      <c r="E578" s="43">
        <v>81.953800000000001</v>
      </c>
      <c r="F578" s="101">
        <v>45397</v>
      </c>
      <c r="G578" s="46">
        <v>45453.408136574071</v>
      </c>
      <c r="H578" s="43"/>
    </row>
    <row r="579" spans="1:8" ht="17.25" thickBot="1">
      <c r="A579" s="43">
        <v>14</v>
      </c>
      <c r="B579" s="43" t="s">
        <v>268</v>
      </c>
      <c r="C579" s="44" t="s">
        <v>148</v>
      </c>
      <c r="D579" s="45">
        <v>346000000</v>
      </c>
      <c r="E579" s="43">
        <v>81.981499999999997</v>
      </c>
      <c r="F579" s="101">
        <v>45578</v>
      </c>
      <c r="G579" s="46">
        <v>45453.580567129633</v>
      </c>
      <c r="H579" s="43"/>
    </row>
    <row r="580" spans="1:8" ht="29.25" thickBot="1">
      <c r="A580" s="43">
        <v>15</v>
      </c>
      <c r="B580" s="43" t="s">
        <v>280</v>
      </c>
      <c r="C580" s="44" t="s">
        <v>598</v>
      </c>
      <c r="D580" s="45">
        <v>346368000</v>
      </c>
      <c r="E580" s="43">
        <v>82.068700000000007</v>
      </c>
      <c r="F580" s="101">
        <v>45517</v>
      </c>
      <c r="G580" s="46">
        <v>45454.456006944441</v>
      </c>
      <c r="H580" s="43"/>
    </row>
    <row r="581" spans="1:8" ht="17.25" thickBot="1">
      <c r="A581" s="43">
        <v>16</v>
      </c>
      <c r="B581" s="43" t="s">
        <v>281</v>
      </c>
      <c r="C581" s="44" t="s">
        <v>282</v>
      </c>
      <c r="D581" s="45">
        <v>346551400</v>
      </c>
      <c r="E581" s="43">
        <v>82.112200000000001</v>
      </c>
      <c r="F581" s="101">
        <v>45396</v>
      </c>
      <c r="G581" s="46">
        <v>45455.982893518521</v>
      </c>
      <c r="H581" s="43"/>
    </row>
    <row r="582" spans="1:8" ht="17.25" thickBot="1">
      <c r="A582" s="245">
        <v>17</v>
      </c>
      <c r="B582" s="245" t="s">
        <v>267</v>
      </c>
      <c r="C582" s="246" t="s">
        <v>66</v>
      </c>
      <c r="D582" s="247">
        <v>347120000</v>
      </c>
      <c r="E582" s="245">
        <v>82.246899999999997</v>
      </c>
      <c r="F582" s="253">
        <v>45568</v>
      </c>
      <c r="G582" s="249">
        <v>45457.366747685184</v>
      </c>
      <c r="H582" s="245"/>
    </row>
    <row r="583" spans="1:8" ht="17.25" thickBot="1">
      <c r="A583" s="43">
        <v>18</v>
      </c>
      <c r="B583" s="43" t="s">
        <v>550</v>
      </c>
      <c r="C583" s="44" t="s">
        <v>442</v>
      </c>
      <c r="D583" s="45">
        <v>347250000</v>
      </c>
      <c r="E583" s="43">
        <v>82.277699999999996</v>
      </c>
      <c r="F583" s="101">
        <v>45516</v>
      </c>
      <c r="G583" s="46">
        <v>45456.772800925923</v>
      </c>
      <c r="H583" s="43"/>
    </row>
    <row r="584" spans="1:8" ht="17.25" thickBot="1">
      <c r="A584" s="43">
        <v>19</v>
      </c>
      <c r="B584" s="43" t="s">
        <v>239</v>
      </c>
      <c r="C584" s="44" t="s">
        <v>94</v>
      </c>
      <c r="D584" s="45">
        <v>348680000</v>
      </c>
      <c r="E584" s="43">
        <v>82.616500000000002</v>
      </c>
      <c r="F584" s="101">
        <v>45605</v>
      </c>
      <c r="G584" s="46">
        <v>45456.356828703705</v>
      </c>
      <c r="H584" s="43"/>
    </row>
    <row r="585" spans="1:8" ht="17.25" thickBot="1">
      <c r="A585" s="43">
        <v>20</v>
      </c>
      <c r="B585" s="43" t="s">
        <v>549</v>
      </c>
      <c r="C585" s="44" t="s">
        <v>415</v>
      </c>
      <c r="D585" s="45">
        <v>348987800</v>
      </c>
      <c r="E585" s="43">
        <v>82.689499999999995</v>
      </c>
      <c r="F585" s="101">
        <v>45395</v>
      </c>
      <c r="G585" s="46">
        <v>45453.657812500001</v>
      </c>
      <c r="H585" s="43"/>
    </row>
    <row r="586" spans="1:8" ht="17.25" thickBot="1">
      <c r="A586" s="43">
        <v>21</v>
      </c>
      <c r="B586" s="43" t="s">
        <v>263</v>
      </c>
      <c r="C586" s="44" t="s">
        <v>264</v>
      </c>
      <c r="D586" s="45">
        <v>349960950</v>
      </c>
      <c r="E586" s="43">
        <v>82.92</v>
      </c>
      <c r="F586" s="101">
        <v>45611</v>
      </c>
      <c r="G586" s="46">
        <v>45454.424675925926</v>
      </c>
      <c r="H586" s="43"/>
    </row>
    <row r="587" spans="1:8" ht="17.25" thickBot="1">
      <c r="A587" s="43">
        <v>22</v>
      </c>
      <c r="B587" s="43" t="s">
        <v>247</v>
      </c>
      <c r="C587" s="44" t="s">
        <v>232</v>
      </c>
      <c r="D587" s="45">
        <v>350100000</v>
      </c>
      <c r="E587" s="43">
        <v>82.953000000000003</v>
      </c>
      <c r="F587" s="101">
        <v>45514</v>
      </c>
      <c r="G587" s="46">
        <v>45456.646562499998</v>
      </c>
      <c r="H587" s="43"/>
    </row>
    <row r="588" spans="1:8" ht="17.25" thickBot="1">
      <c r="A588" s="43">
        <v>23</v>
      </c>
      <c r="B588" s="43" t="s">
        <v>284</v>
      </c>
      <c r="C588" s="44" t="s">
        <v>285</v>
      </c>
      <c r="D588" s="45">
        <v>352000000</v>
      </c>
      <c r="E588" s="43">
        <v>83.403199999999998</v>
      </c>
      <c r="F588" s="101">
        <v>45482</v>
      </c>
      <c r="G588" s="46">
        <v>45457.397256944445</v>
      </c>
      <c r="H588" s="43"/>
    </row>
    <row r="589" spans="1:8" ht="17.25" thickBot="1">
      <c r="A589" s="43">
        <v>24</v>
      </c>
      <c r="B589" s="43" t="s">
        <v>574</v>
      </c>
      <c r="C589" s="44" t="s">
        <v>575</v>
      </c>
      <c r="D589" s="45">
        <v>352200000</v>
      </c>
      <c r="E589" s="43">
        <v>83.450599999999994</v>
      </c>
      <c r="F589" s="101">
        <v>45576</v>
      </c>
      <c r="G589" s="46">
        <v>45454.661006944443</v>
      </c>
      <c r="H589" s="43"/>
    </row>
    <row r="590" spans="1:8" ht="17.25" thickBot="1">
      <c r="A590" s="43">
        <v>25</v>
      </c>
      <c r="B590" s="43" t="s">
        <v>576</v>
      </c>
      <c r="C590" s="44" t="s">
        <v>328</v>
      </c>
      <c r="D590" s="45">
        <v>353608131</v>
      </c>
      <c r="E590" s="43">
        <v>83.784199999999998</v>
      </c>
      <c r="F590" s="101">
        <v>45639</v>
      </c>
      <c r="G590" s="46">
        <v>45455.677349537036</v>
      </c>
      <c r="H590" s="43"/>
    </row>
    <row r="591" spans="1:8" ht="17.25" thickBot="1">
      <c r="A591" s="43">
        <v>26</v>
      </c>
      <c r="B591" s="43" t="s">
        <v>245</v>
      </c>
      <c r="C591" s="44" t="s">
        <v>246</v>
      </c>
      <c r="D591" s="45">
        <v>358216554</v>
      </c>
      <c r="E591" s="43">
        <v>84.876099999999994</v>
      </c>
      <c r="F591" s="101">
        <v>45451</v>
      </c>
      <c r="G591" s="46">
        <v>45454.584131944444</v>
      </c>
      <c r="H591" s="43"/>
    </row>
    <row r="592" spans="1:8" ht="17.25" thickBot="1">
      <c r="A592" s="43">
        <v>27</v>
      </c>
      <c r="B592" s="43" t="s">
        <v>243</v>
      </c>
      <c r="C592" s="44" t="s">
        <v>244</v>
      </c>
      <c r="D592" s="45">
        <v>359432800</v>
      </c>
      <c r="E592" s="43">
        <v>85.164299999999997</v>
      </c>
      <c r="F592" s="101">
        <v>45423</v>
      </c>
      <c r="G592" s="46">
        <v>45455.390115740738</v>
      </c>
      <c r="H592" s="43"/>
    </row>
    <row r="593" spans="1:9" ht="17.25" thickBot="1">
      <c r="A593" s="43">
        <v>28</v>
      </c>
      <c r="B593" s="43" t="s">
        <v>279</v>
      </c>
      <c r="C593" s="44" t="s">
        <v>218</v>
      </c>
      <c r="D593" s="45">
        <v>364187000</v>
      </c>
      <c r="E593" s="43">
        <v>86.290800000000004</v>
      </c>
      <c r="F593" s="101">
        <v>45572</v>
      </c>
      <c r="G593" s="46">
        <v>45453.569386574076</v>
      </c>
      <c r="H593" s="43"/>
    </row>
    <row r="594" spans="1:9" ht="17.25" thickBot="1">
      <c r="A594" s="43">
        <v>29</v>
      </c>
      <c r="B594" s="43" t="s">
        <v>577</v>
      </c>
      <c r="C594" s="44" t="s">
        <v>578</v>
      </c>
      <c r="D594" s="45">
        <v>364490000</v>
      </c>
      <c r="E594" s="43">
        <v>86.3626</v>
      </c>
      <c r="F594" s="101">
        <v>45358</v>
      </c>
      <c r="G594" s="46">
        <v>45450.45511574074</v>
      </c>
      <c r="H594" s="43"/>
    </row>
    <row r="595" spans="1:9" ht="17.25" thickBot="1">
      <c r="A595" s="43">
        <v>30</v>
      </c>
      <c r="B595" s="43" t="s">
        <v>283</v>
      </c>
      <c r="C595" s="44" t="s">
        <v>147</v>
      </c>
      <c r="D595" s="45">
        <v>370387500</v>
      </c>
      <c r="E595" s="43">
        <v>87.759900000000002</v>
      </c>
      <c r="F595" s="101">
        <v>45509</v>
      </c>
      <c r="G595" s="46">
        <v>45453.373692129629</v>
      </c>
      <c r="H595" s="43"/>
    </row>
    <row r="596" spans="1:9" ht="17.25" thickBot="1">
      <c r="A596" s="43">
        <v>31</v>
      </c>
      <c r="B596" s="43" t="s">
        <v>250</v>
      </c>
      <c r="C596" s="44" t="s">
        <v>221</v>
      </c>
      <c r="D596" s="45">
        <v>370656000</v>
      </c>
      <c r="E596" s="43">
        <v>87.823599999999999</v>
      </c>
      <c r="F596" s="101">
        <v>45397</v>
      </c>
      <c r="G596" s="46">
        <v>45457.397199074076</v>
      </c>
      <c r="H596" s="43"/>
    </row>
    <row r="597" spans="1:9" ht="17.25" thickBot="1">
      <c r="A597" s="43">
        <v>32</v>
      </c>
      <c r="B597" s="43" t="s">
        <v>551</v>
      </c>
      <c r="C597" s="44" t="s">
        <v>478</v>
      </c>
      <c r="D597" s="45">
        <v>370747900</v>
      </c>
      <c r="E597" s="43">
        <v>87.845299999999995</v>
      </c>
      <c r="F597" s="101">
        <v>45568</v>
      </c>
      <c r="G597" s="46">
        <v>45454.386701388888</v>
      </c>
      <c r="H597" s="43"/>
    </row>
    <row r="598" spans="1:9" ht="29.25" thickBot="1">
      <c r="A598" s="43">
        <v>33</v>
      </c>
      <c r="B598" s="43" t="s">
        <v>229</v>
      </c>
      <c r="C598" s="44" t="s">
        <v>222</v>
      </c>
      <c r="D598" s="45">
        <v>381381000</v>
      </c>
      <c r="E598" s="43">
        <v>90.364699999999999</v>
      </c>
      <c r="F598" s="101">
        <v>45477</v>
      </c>
      <c r="G598" s="46">
        <v>45455.317118055558</v>
      </c>
      <c r="H598" s="43"/>
    </row>
    <row r="599" spans="1:9" ht="17.25" thickBot="1">
      <c r="A599" s="43">
        <v>34</v>
      </c>
      <c r="B599" s="43" t="s">
        <v>223</v>
      </c>
      <c r="C599" s="44" t="s">
        <v>224</v>
      </c>
      <c r="D599" s="45">
        <v>431100000</v>
      </c>
      <c r="E599" s="43">
        <v>102.1452</v>
      </c>
      <c r="F599" s="101">
        <v>45396</v>
      </c>
      <c r="G599" s="46">
        <v>45455.882465277777</v>
      </c>
      <c r="H599" s="43" t="s">
        <v>230</v>
      </c>
    </row>
    <row r="600" spans="1:9" ht="17.25" thickBot="1">
      <c r="A600" s="43">
        <v>35</v>
      </c>
      <c r="B600" s="43" t="s">
        <v>265</v>
      </c>
      <c r="C600" s="44" t="s">
        <v>235</v>
      </c>
      <c r="D600" s="45">
        <v>443790000</v>
      </c>
      <c r="E600" s="43">
        <v>105.152</v>
      </c>
      <c r="F600" s="101">
        <v>45511</v>
      </c>
      <c r="G600" s="46">
        <v>45457.340069444443</v>
      </c>
      <c r="H600" s="43" t="s">
        <v>230</v>
      </c>
    </row>
    <row r="601" spans="1:9" ht="17.25" thickBot="1">
      <c r="A601" s="43"/>
      <c r="B601" s="43"/>
      <c r="C601" s="44"/>
      <c r="D601" s="45"/>
      <c r="E601" s="320"/>
      <c r="F601" s="323"/>
      <c r="G601" s="324"/>
      <c r="H601" s="320"/>
    </row>
    <row r="602" spans="1:9" ht="17.25" thickBot="1">
      <c r="A602" s="341" t="s">
        <v>625</v>
      </c>
      <c r="B602" s="349" t="s">
        <v>626</v>
      </c>
      <c r="C602" s="345"/>
      <c r="D602" s="346"/>
      <c r="E602" s="320"/>
      <c r="F602" s="323"/>
      <c r="G602" s="324"/>
      <c r="H602" s="320"/>
    </row>
    <row r="603" spans="1:9" ht="57.75" thickBot="1">
      <c r="A603" s="99" t="s">
        <v>270</v>
      </c>
      <c r="B603" s="102" t="s">
        <v>622</v>
      </c>
      <c r="C603" s="99" t="s">
        <v>272</v>
      </c>
      <c r="D603" s="102" t="s">
        <v>623</v>
      </c>
    </row>
    <row r="604" spans="1:9" ht="17.25" thickBot="1">
      <c r="A604" s="99" t="s">
        <v>274</v>
      </c>
      <c r="B604" s="276">
        <v>0.81220999999999999</v>
      </c>
      <c r="C604" s="99" t="s">
        <v>275</v>
      </c>
      <c r="D604" s="102" t="s">
        <v>624</v>
      </c>
    </row>
    <row r="605" spans="1:9" ht="17.25" thickBot="1">
      <c r="A605" s="43">
        <v>1</v>
      </c>
      <c r="B605" s="43" t="s">
        <v>260</v>
      </c>
      <c r="C605" s="44" t="s">
        <v>261</v>
      </c>
      <c r="D605" s="45">
        <v>331571950</v>
      </c>
      <c r="E605" s="43">
        <v>80.791899999999998</v>
      </c>
      <c r="F605" s="101">
        <v>45518</v>
      </c>
      <c r="G605" s="46">
        <v>45450.507118055553</v>
      </c>
      <c r="H605" s="43" t="s">
        <v>230</v>
      </c>
    </row>
    <row r="606" spans="1:9" ht="17.25" thickBot="1">
      <c r="A606" s="350">
        <v>2</v>
      </c>
      <c r="B606" s="350" t="s">
        <v>240</v>
      </c>
      <c r="C606" s="351" t="s">
        <v>92</v>
      </c>
      <c r="D606" s="352">
        <v>333333000</v>
      </c>
      <c r="E606" s="350">
        <v>81.221000000000004</v>
      </c>
      <c r="F606" s="353">
        <v>45357</v>
      </c>
      <c r="G606" s="354">
        <v>45456.353182870371</v>
      </c>
      <c r="H606" s="355"/>
      <c r="I606" s="355" t="s">
        <v>631</v>
      </c>
    </row>
    <row r="607" spans="1:9" ht="17.25" thickBot="1">
      <c r="A607" s="43">
        <v>3</v>
      </c>
      <c r="B607" s="43" t="s">
        <v>255</v>
      </c>
      <c r="C607" s="44" t="s">
        <v>256</v>
      </c>
      <c r="D607" s="45">
        <v>334730000</v>
      </c>
      <c r="E607" s="43">
        <v>81.561400000000006</v>
      </c>
      <c r="F607" s="101">
        <v>45609</v>
      </c>
      <c r="G607" s="46">
        <v>45455.41028935185</v>
      </c>
      <c r="H607" s="43"/>
    </row>
    <row r="608" spans="1:9" ht="17.25" thickBot="1">
      <c r="A608" s="43">
        <v>4</v>
      </c>
      <c r="B608" s="43" t="s">
        <v>77</v>
      </c>
      <c r="C608" s="44" t="s">
        <v>78</v>
      </c>
      <c r="D608" s="45">
        <v>334780000</v>
      </c>
      <c r="E608" s="43">
        <v>81.573599999999999</v>
      </c>
      <c r="F608" s="101">
        <v>45305</v>
      </c>
      <c r="G608" s="46">
        <v>45455.491400462961</v>
      </c>
      <c r="H608" s="43"/>
    </row>
    <row r="609" spans="1:8" ht="17.25" thickBot="1">
      <c r="A609" s="43">
        <v>5</v>
      </c>
      <c r="B609" s="43" t="s">
        <v>241</v>
      </c>
      <c r="C609" s="44" t="s">
        <v>233</v>
      </c>
      <c r="D609" s="45">
        <v>335028000</v>
      </c>
      <c r="E609" s="43">
        <v>81.634100000000004</v>
      </c>
      <c r="F609" s="101">
        <v>45306</v>
      </c>
      <c r="G609" s="46">
        <v>45455.703738425924</v>
      </c>
      <c r="H609" s="43"/>
    </row>
    <row r="610" spans="1:8" ht="17.25" thickBot="1">
      <c r="A610" s="43">
        <v>6</v>
      </c>
      <c r="B610" s="43" t="s">
        <v>242</v>
      </c>
      <c r="C610" s="44" t="s">
        <v>152</v>
      </c>
      <c r="D610" s="45">
        <v>335080000</v>
      </c>
      <c r="E610" s="43">
        <v>81.646699999999996</v>
      </c>
      <c r="F610" s="101">
        <v>45421</v>
      </c>
      <c r="G610" s="46">
        <v>45453.407766203702</v>
      </c>
      <c r="H610" s="43"/>
    </row>
    <row r="611" spans="1:8" ht="17.25" thickBot="1">
      <c r="A611" s="43">
        <v>7</v>
      </c>
      <c r="B611" s="43" t="s">
        <v>228</v>
      </c>
      <c r="C611" s="44" t="s">
        <v>150</v>
      </c>
      <c r="D611" s="45">
        <v>335234000</v>
      </c>
      <c r="E611" s="43">
        <v>81.684200000000004</v>
      </c>
      <c r="F611" s="101">
        <v>45542</v>
      </c>
      <c r="G611" s="46">
        <v>45457.368506944447</v>
      </c>
      <c r="H611" s="43"/>
    </row>
    <row r="612" spans="1:8" ht="17.25" thickBot="1">
      <c r="A612" s="43">
        <v>8</v>
      </c>
      <c r="B612" s="43" t="s">
        <v>290</v>
      </c>
      <c r="C612" s="44" t="s">
        <v>93</v>
      </c>
      <c r="D612" s="45">
        <v>335613700</v>
      </c>
      <c r="E612" s="43">
        <v>81.776799999999994</v>
      </c>
      <c r="F612" s="101">
        <v>45566</v>
      </c>
      <c r="G612" s="46">
        <v>45457.365162037036</v>
      </c>
      <c r="H612" s="43"/>
    </row>
    <row r="613" spans="1:8" ht="17.25" thickBot="1">
      <c r="A613" s="43">
        <v>9</v>
      </c>
      <c r="B613" s="43" t="s">
        <v>257</v>
      </c>
      <c r="C613" s="44" t="s">
        <v>220</v>
      </c>
      <c r="D613" s="45">
        <v>335700000</v>
      </c>
      <c r="E613" s="43">
        <v>81.797799999999995</v>
      </c>
      <c r="F613" s="101">
        <v>45506</v>
      </c>
      <c r="G613" s="46">
        <v>45453.426030092596</v>
      </c>
      <c r="H613" s="43"/>
    </row>
    <row r="614" spans="1:8" ht="17.25" thickBot="1">
      <c r="A614" s="43">
        <v>10</v>
      </c>
      <c r="B614" s="43" t="s">
        <v>225</v>
      </c>
      <c r="C614" s="44" t="s">
        <v>226</v>
      </c>
      <c r="D614" s="45">
        <v>336433000</v>
      </c>
      <c r="E614" s="43">
        <v>81.976399999999998</v>
      </c>
      <c r="F614" s="101">
        <v>45455</v>
      </c>
      <c r="G614" s="46">
        <v>45455.411840277775</v>
      </c>
      <c r="H614" s="43"/>
    </row>
    <row r="615" spans="1:8" ht="17.25" thickBot="1">
      <c r="A615" s="245">
        <v>11</v>
      </c>
      <c r="B615" s="245" t="s">
        <v>79</v>
      </c>
      <c r="C615" s="246" t="s">
        <v>62</v>
      </c>
      <c r="D615" s="247">
        <v>336780000</v>
      </c>
      <c r="E615" s="245">
        <v>82.061000000000007</v>
      </c>
      <c r="F615" s="253">
        <v>45450</v>
      </c>
      <c r="G615" s="249">
        <v>45456.988796296297</v>
      </c>
      <c r="H615" s="245"/>
    </row>
    <row r="616" spans="1:8" ht="17.25" thickBot="1">
      <c r="A616" s="43">
        <v>12</v>
      </c>
      <c r="B616" s="43" t="s">
        <v>262</v>
      </c>
      <c r="C616" s="44" t="s">
        <v>153</v>
      </c>
      <c r="D616" s="45">
        <v>336928928</v>
      </c>
      <c r="E616" s="43">
        <v>82.097200000000001</v>
      </c>
      <c r="F616" s="101">
        <v>45365</v>
      </c>
      <c r="G616" s="46">
        <v>45456.69604166667</v>
      </c>
      <c r="H616" s="43"/>
    </row>
    <row r="617" spans="1:8" ht="17.25" thickBot="1">
      <c r="A617" s="43">
        <v>13</v>
      </c>
      <c r="B617" s="43" t="s">
        <v>281</v>
      </c>
      <c r="C617" s="44" t="s">
        <v>282</v>
      </c>
      <c r="D617" s="45">
        <v>337387800</v>
      </c>
      <c r="E617" s="43">
        <v>82.209100000000007</v>
      </c>
      <c r="F617" s="101">
        <v>45573</v>
      </c>
      <c r="G617" s="46">
        <v>45455.983993055554</v>
      </c>
      <c r="H617" s="43"/>
    </row>
    <row r="618" spans="1:8" ht="17.25" thickBot="1">
      <c r="A618" s="43">
        <v>14</v>
      </c>
      <c r="B618" s="43" t="s">
        <v>254</v>
      </c>
      <c r="C618" s="44" t="s">
        <v>217</v>
      </c>
      <c r="D618" s="45">
        <v>337664440</v>
      </c>
      <c r="E618" s="43">
        <v>82.276499999999999</v>
      </c>
      <c r="F618" s="101">
        <v>45536</v>
      </c>
      <c r="G618" s="46">
        <v>45457.363703703704</v>
      </c>
      <c r="H618" s="43"/>
    </row>
    <row r="619" spans="1:8" ht="17.25" thickBot="1">
      <c r="A619" s="43">
        <v>15</v>
      </c>
      <c r="B619" s="43" t="s">
        <v>549</v>
      </c>
      <c r="C619" s="44" t="s">
        <v>415</v>
      </c>
      <c r="D619" s="45">
        <v>338412700</v>
      </c>
      <c r="E619" s="43">
        <v>82.458799999999997</v>
      </c>
      <c r="F619" s="101">
        <v>45395</v>
      </c>
      <c r="G619" s="46">
        <v>45453.659074074072</v>
      </c>
      <c r="H619" s="43"/>
    </row>
    <row r="620" spans="1:8" ht="29.25" thickBot="1">
      <c r="A620" s="43">
        <v>16</v>
      </c>
      <c r="B620" s="43" t="s">
        <v>280</v>
      </c>
      <c r="C620" s="44" t="s">
        <v>598</v>
      </c>
      <c r="D620" s="45">
        <v>338415000</v>
      </c>
      <c r="E620" s="43">
        <v>82.459299999999999</v>
      </c>
      <c r="F620" s="101">
        <v>45517</v>
      </c>
      <c r="G620" s="46">
        <v>45454.457361111112</v>
      </c>
      <c r="H620" s="43"/>
    </row>
    <row r="621" spans="1:8" ht="17.25" thickBot="1">
      <c r="A621" s="43">
        <v>17</v>
      </c>
      <c r="B621" s="43" t="s">
        <v>268</v>
      </c>
      <c r="C621" s="44" t="s">
        <v>148</v>
      </c>
      <c r="D621" s="45">
        <v>339000000</v>
      </c>
      <c r="E621" s="43">
        <v>82.601900000000001</v>
      </c>
      <c r="F621" s="101">
        <v>45511</v>
      </c>
      <c r="G621" s="46">
        <v>45453.579224537039</v>
      </c>
      <c r="H621" s="43"/>
    </row>
    <row r="622" spans="1:8" ht="17.25" thickBot="1">
      <c r="A622" s="245">
        <v>18</v>
      </c>
      <c r="B622" s="245" t="s">
        <v>267</v>
      </c>
      <c r="C622" s="246" t="s">
        <v>66</v>
      </c>
      <c r="D622" s="247">
        <v>339440000</v>
      </c>
      <c r="E622" s="245">
        <v>82.709100000000007</v>
      </c>
      <c r="F622" s="253">
        <v>45300</v>
      </c>
      <c r="G622" s="249">
        <v>45457.368344907409</v>
      </c>
      <c r="H622" s="245"/>
    </row>
    <row r="623" spans="1:8" ht="17.25" thickBot="1">
      <c r="A623" s="43">
        <v>19</v>
      </c>
      <c r="B623" s="43" t="s">
        <v>550</v>
      </c>
      <c r="C623" s="44" t="s">
        <v>442</v>
      </c>
      <c r="D623" s="45">
        <v>339570000</v>
      </c>
      <c r="E623" s="43">
        <v>82.740799999999993</v>
      </c>
      <c r="F623" s="101">
        <v>45357</v>
      </c>
      <c r="G623" s="46">
        <v>45456.772453703707</v>
      </c>
      <c r="H623" s="43"/>
    </row>
    <row r="624" spans="1:8" ht="17.25" thickBot="1">
      <c r="A624" s="43">
        <v>20</v>
      </c>
      <c r="B624" s="43" t="s">
        <v>239</v>
      </c>
      <c r="C624" s="44" t="s">
        <v>94</v>
      </c>
      <c r="D624" s="45">
        <v>340880000</v>
      </c>
      <c r="E624" s="43">
        <v>83.06</v>
      </c>
      <c r="F624" s="101">
        <v>45483</v>
      </c>
      <c r="G624" s="46">
        <v>45456.355983796297</v>
      </c>
      <c r="H624" s="43"/>
    </row>
    <row r="625" spans="1:8" ht="17.25" thickBot="1">
      <c r="A625" s="43">
        <v>21</v>
      </c>
      <c r="B625" s="43" t="s">
        <v>263</v>
      </c>
      <c r="C625" s="44" t="s">
        <v>264</v>
      </c>
      <c r="D625" s="45">
        <v>342219270</v>
      </c>
      <c r="E625" s="43">
        <v>83.386300000000006</v>
      </c>
      <c r="F625" s="101">
        <v>45332</v>
      </c>
      <c r="G625" s="46">
        <v>45454.424340277779</v>
      </c>
      <c r="H625" s="43"/>
    </row>
    <row r="626" spans="1:8" ht="17.25" thickBot="1">
      <c r="A626" s="43">
        <v>22</v>
      </c>
      <c r="B626" s="43" t="s">
        <v>247</v>
      </c>
      <c r="C626" s="44" t="s">
        <v>232</v>
      </c>
      <c r="D626" s="45">
        <v>342360000</v>
      </c>
      <c r="E626" s="43">
        <v>83.420599999999993</v>
      </c>
      <c r="F626" s="101">
        <v>45546</v>
      </c>
      <c r="G626" s="46">
        <v>45456.645057870373</v>
      </c>
      <c r="H626" s="43"/>
    </row>
    <row r="627" spans="1:8" ht="17.25" thickBot="1">
      <c r="A627" s="43">
        <v>23</v>
      </c>
      <c r="B627" s="43" t="s">
        <v>284</v>
      </c>
      <c r="C627" s="44" t="s">
        <v>285</v>
      </c>
      <c r="D627" s="45">
        <v>343860000</v>
      </c>
      <c r="E627" s="43">
        <v>83.786100000000005</v>
      </c>
      <c r="F627" s="101">
        <v>45474</v>
      </c>
      <c r="G627" s="46">
        <v>45457.397881944446</v>
      </c>
      <c r="H627" s="43"/>
    </row>
    <row r="628" spans="1:8" ht="17.25" thickBot="1">
      <c r="A628" s="43">
        <v>24</v>
      </c>
      <c r="B628" s="43" t="s">
        <v>574</v>
      </c>
      <c r="C628" s="44" t="s">
        <v>575</v>
      </c>
      <c r="D628" s="45">
        <v>344409800</v>
      </c>
      <c r="E628" s="43">
        <v>83.920100000000005</v>
      </c>
      <c r="F628" s="101">
        <v>45332</v>
      </c>
      <c r="G628" s="46">
        <v>45454.661608796298</v>
      </c>
      <c r="H628" s="43"/>
    </row>
    <row r="629" spans="1:8" ht="17.25" thickBot="1">
      <c r="A629" s="43">
        <v>25</v>
      </c>
      <c r="B629" s="43" t="s">
        <v>576</v>
      </c>
      <c r="C629" s="44" t="s">
        <v>328</v>
      </c>
      <c r="D629" s="45">
        <v>345786761</v>
      </c>
      <c r="E629" s="43">
        <v>84.255600000000001</v>
      </c>
      <c r="F629" s="101">
        <v>45572</v>
      </c>
      <c r="G629" s="46">
        <v>45455.676458333335</v>
      </c>
      <c r="H629" s="43"/>
    </row>
    <row r="630" spans="1:8" ht="17.25" thickBot="1">
      <c r="A630" s="43">
        <v>26</v>
      </c>
      <c r="B630" s="43" t="s">
        <v>245</v>
      </c>
      <c r="C630" s="44" t="s">
        <v>246</v>
      </c>
      <c r="D630" s="45">
        <v>350293252</v>
      </c>
      <c r="E630" s="43">
        <v>85.3536</v>
      </c>
      <c r="F630" s="101">
        <v>45516</v>
      </c>
      <c r="G630" s="46">
        <v>45454.583321759259</v>
      </c>
      <c r="H630" s="43"/>
    </row>
    <row r="631" spans="1:8" ht="17.25" thickBot="1">
      <c r="A631" s="43">
        <v>27</v>
      </c>
      <c r="B631" s="43" t="s">
        <v>243</v>
      </c>
      <c r="C631" s="44" t="s">
        <v>244</v>
      </c>
      <c r="D631" s="45">
        <v>351482900</v>
      </c>
      <c r="E631" s="43">
        <v>85.643500000000003</v>
      </c>
      <c r="F631" s="101">
        <v>45296</v>
      </c>
      <c r="G631" s="46">
        <v>45455.389756944445</v>
      </c>
      <c r="H631" s="43"/>
    </row>
    <row r="632" spans="1:8" ht="17.25" thickBot="1">
      <c r="A632" s="43">
        <v>28</v>
      </c>
      <c r="B632" s="43" t="s">
        <v>577</v>
      </c>
      <c r="C632" s="44" t="s">
        <v>578</v>
      </c>
      <c r="D632" s="45">
        <v>356428000</v>
      </c>
      <c r="E632" s="43">
        <v>86.848500000000001</v>
      </c>
      <c r="F632" s="101">
        <v>45362</v>
      </c>
      <c r="G632" s="46">
        <v>45450.456006944441</v>
      </c>
      <c r="H632" s="43"/>
    </row>
    <row r="633" spans="1:8" ht="17.25" thickBot="1">
      <c r="A633" s="43">
        <v>29</v>
      </c>
      <c r="B633" s="43" t="s">
        <v>279</v>
      </c>
      <c r="C633" s="44" t="s">
        <v>218</v>
      </c>
      <c r="D633" s="45">
        <v>356550000</v>
      </c>
      <c r="E633" s="43">
        <v>86.878200000000007</v>
      </c>
      <c r="F633" s="101">
        <v>45366</v>
      </c>
      <c r="G633" s="46">
        <v>45453.568460648145</v>
      </c>
      <c r="H633" s="43"/>
    </row>
    <row r="634" spans="1:8" ht="17.25" thickBot="1">
      <c r="A634" s="43">
        <v>30</v>
      </c>
      <c r="B634" s="43" t="s">
        <v>250</v>
      </c>
      <c r="C634" s="44" t="s">
        <v>221</v>
      </c>
      <c r="D634" s="45">
        <v>363300000</v>
      </c>
      <c r="E634" s="43">
        <v>88.522900000000007</v>
      </c>
      <c r="F634" s="101">
        <v>45450</v>
      </c>
      <c r="G634" s="46">
        <v>45457.398761574077</v>
      </c>
      <c r="H634" s="43"/>
    </row>
    <row r="635" spans="1:8" ht="17.25" thickBot="1">
      <c r="A635" s="43">
        <v>31</v>
      </c>
      <c r="B635" s="43" t="s">
        <v>283</v>
      </c>
      <c r="C635" s="44" t="s">
        <v>147</v>
      </c>
      <c r="D635" s="45">
        <v>363428900</v>
      </c>
      <c r="E635" s="43">
        <v>88.554299999999998</v>
      </c>
      <c r="F635" s="101">
        <v>45299</v>
      </c>
      <c r="G635" s="46">
        <v>45453.372939814813</v>
      </c>
      <c r="H635" s="43"/>
    </row>
    <row r="636" spans="1:8" ht="17.25" thickBot="1">
      <c r="A636" s="43">
        <v>32</v>
      </c>
      <c r="B636" s="43" t="s">
        <v>551</v>
      </c>
      <c r="C636" s="44" t="s">
        <v>478</v>
      </c>
      <c r="D636" s="45">
        <v>363711300</v>
      </c>
      <c r="E636" s="43">
        <v>88.623099999999994</v>
      </c>
      <c r="F636" s="101">
        <v>45517</v>
      </c>
      <c r="G636" s="46">
        <v>45454.387499999997</v>
      </c>
      <c r="H636" s="43"/>
    </row>
    <row r="637" spans="1:8" ht="29.25" thickBot="1">
      <c r="A637" s="43">
        <v>33</v>
      </c>
      <c r="B637" s="43" t="s">
        <v>229</v>
      </c>
      <c r="C637" s="44" t="s">
        <v>222</v>
      </c>
      <c r="D637" s="45">
        <v>372372000</v>
      </c>
      <c r="E637" s="43">
        <v>90.733400000000003</v>
      </c>
      <c r="F637" s="101">
        <v>45545</v>
      </c>
      <c r="G637" s="46">
        <v>45455.318090277775</v>
      </c>
      <c r="H637" s="43"/>
    </row>
    <row r="638" spans="1:8" ht="17.25" thickBot="1">
      <c r="A638" s="43">
        <v>34</v>
      </c>
      <c r="B638" s="43" t="s">
        <v>223</v>
      </c>
      <c r="C638" s="44" t="s">
        <v>224</v>
      </c>
      <c r="D638" s="45">
        <v>421500000</v>
      </c>
      <c r="E638" s="43">
        <v>102.7041</v>
      </c>
      <c r="F638" s="43" t="s">
        <v>291</v>
      </c>
      <c r="G638" s="46">
        <v>45455.881597222222</v>
      </c>
      <c r="H638" s="43" t="s">
        <v>230</v>
      </c>
    </row>
    <row r="639" spans="1:8" ht="17.25" thickBot="1">
      <c r="A639" s="43">
        <v>35</v>
      </c>
      <c r="B639" s="43" t="s">
        <v>265</v>
      </c>
      <c r="C639" s="44" t="s">
        <v>235</v>
      </c>
      <c r="D639" s="45">
        <v>433980000</v>
      </c>
      <c r="E639" s="43">
        <v>105.745</v>
      </c>
      <c r="F639" s="101">
        <v>45611</v>
      </c>
      <c r="G639" s="46">
        <v>45457.343692129631</v>
      </c>
      <c r="H639" s="43" t="s">
        <v>230</v>
      </c>
    </row>
    <row r="641" spans="1:9" ht="27.75" thickBot="1">
      <c r="A641" s="344" t="s">
        <v>605</v>
      </c>
      <c r="B641" s="343" t="s">
        <v>604</v>
      </c>
      <c r="C641" s="342"/>
      <c r="D641" s="342"/>
    </row>
    <row r="642" spans="1:9" ht="57.75" thickBot="1">
      <c r="A642" s="99" t="s">
        <v>270</v>
      </c>
      <c r="B642" s="102" t="s">
        <v>588</v>
      </c>
      <c r="C642" s="99" t="s">
        <v>272</v>
      </c>
      <c r="D642" s="102" t="s">
        <v>629</v>
      </c>
    </row>
    <row r="643" spans="1:9" ht="17.25" thickBot="1">
      <c r="A643" s="99" t="s">
        <v>274</v>
      </c>
      <c r="B643" s="276">
        <v>0.81393199999999999</v>
      </c>
      <c r="C643" s="99" t="s">
        <v>275</v>
      </c>
      <c r="D643" s="102" t="s">
        <v>630</v>
      </c>
    </row>
    <row r="644" spans="1:9" ht="17.25" thickBot="1">
      <c r="A644" s="43">
        <v>1</v>
      </c>
      <c r="B644" s="43" t="s">
        <v>241</v>
      </c>
      <c r="C644" s="44" t="s">
        <v>233</v>
      </c>
      <c r="D644" s="45">
        <v>342606000</v>
      </c>
      <c r="E644" s="43">
        <v>73.229699999999994</v>
      </c>
      <c r="F644" s="101">
        <v>45419</v>
      </c>
      <c r="G644" s="46">
        <v>45467.435810185183</v>
      </c>
      <c r="H644" s="43" t="s">
        <v>230</v>
      </c>
    </row>
    <row r="645" spans="1:9" ht="17.25" thickBot="1">
      <c r="A645" s="43">
        <v>2</v>
      </c>
      <c r="B645" s="43" t="s">
        <v>539</v>
      </c>
      <c r="C645" s="44" t="s">
        <v>75</v>
      </c>
      <c r="D645" s="45">
        <v>371973000</v>
      </c>
      <c r="E645" s="43">
        <v>79.506699999999995</v>
      </c>
      <c r="F645" s="101">
        <v>45507</v>
      </c>
      <c r="G645" s="46">
        <v>45462.391817129632</v>
      </c>
      <c r="H645" s="43" t="s">
        <v>230</v>
      </c>
    </row>
    <row r="646" spans="1:9" ht="17.25" thickBot="1">
      <c r="A646" s="43">
        <v>3</v>
      </c>
      <c r="B646" s="43" t="s">
        <v>260</v>
      </c>
      <c r="C646" s="44" t="s">
        <v>261</v>
      </c>
      <c r="D646" s="45">
        <v>376205140</v>
      </c>
      <c r="E646" s="43">
        <v>80.411299999999997</v>
      </c>
      <c r="F646" s="101">
        <v>45517</v>
      </c>
      <c r="G646" s="46">
        <v>45460.595659722225</v>
      </c>
      <c r="H646" s="43" t="s">
        <v>230</v>
      </c>
    </row>
    <row r="647" spans="1:9" ht="17.25" thickBot="1">
      <c r="A647" s="43">
        <v>4</v>
      </c>
      <c r="B647" s="43" t="s">
        <v>248</v>
      </c>
      <c r="C647" s="44" t="s">
        <v>95</v>
      </c>
      <c r="D647" s="45">
        <v>376524200</v>
      </c>
      <c r="E647" s="43">
        <v>80.479500000000002</v>
      </c>
      <c r="F647" s="101">
        <v>45456</v>
      </c>
      <c r="G647" s="46">
        <v>45463.548888888887</v>
      </c>
      <c r="H647" s="43" t="s">
        <v>230</v>
      </c>
    </row>
    <row r="648" spans="1:9" ht="17.25" thickBot="1">
      <c r="A648" s="43">
        <v>5</v>
      </c>
      <c r="B648" s="43" t="s">
        <v>240</v>
      </c>
      <c r="C648" s="44" t="s">
        <v>92</v>
      </c>
      <c r="D648" s="45">
        <v>379344000</v>
      </c>
      <c r="E648" s="43">
        <v>81.0822</v>
      </c>
      <c r="F648" s="101">
        <v>45295</v>
      </c>
      <c r="G648" s="46">
        <v>45467.34752314815</v>
      </c>
      <c r="H648" s="43" t="s">
        <v>230</v>
      </c>
    </row>
    <row r="649" spans="1:9" ht="17.25" thickBot="1">
      <c r="A649" s="43">
        <v>6</v>
      </c>
      <c r="B649" s="43" t="s">
        <v>242</v>
      </c>
      <c r="C649" s="44" t="s">
        <v>152</v>
      </c>
      <c r="D649" s="45">
        <v>379947000</v>
      </c>
      <c r="E649" s="43">
        <v>81.211100000000002</v>
      </c>
      <c r="F649" s="101">
        <v>45383</v>
      </c>
      <c r="G649" s="46">
        <v>45461.418935185182</v>
      </c>
      <c r="H649" s="43"/>
    </row>
    <row r="650" spans="1:9" ht="17.25" thickBot="1">
      <c r="A650" s="43">
        <v>7</v>
      </c>
      <c r="B650" s="43" t="s">
        <v>549</v>
      </c>
      <c r="C650" s="44" t="s">
        <v>415</v>
      </c>
      <c r="D650" s="45">
        <v>380322960</v>
      </c>
      <c r="E650" s="43">
        <v>81.291399999999996</v>
      </c>
      <c r="F650" s="101">
        <v>45640</v>
      </c>
      <c r="G650" s="46">
        <v>45467.439814814818</v>
      </c>
      <c r="H650" s="43"/>
    </row>
    <row r="651" spans="1:9" ht="17.25" thickBot="1">
      <c r="A651" s="43">
        <v>8</v>
      </c>
      <c r="B651" s="43" t="s">
        <v>77</v>
      </c>
      <c r="C651" s="44" t="s">
        <v>78</v>
      </c>
      <c r="D651" s="45">
        <v>380323000</v>
      </c>
      <c r="E651" s="43">
        <v>81.291399999999996</v>
      </c>
      <c r="F651" s="101">
        <v>45598</v>
      </c>
      <c r="G651" s="46">
        <v>45462.460729166669</v>
      </c>
      <c r="H651" s="43" t="s">
        <v>230</v>
      </c>
    </row>
    <row r="652" spans="1:9" ht="17.25" thickBot="1">
      <c r="A652" s="350">
        <v>9</v>
      </c>
      <c r="B652" s="350" t="s">
        <v>225</v>
      </c>
      <c r="C652" s="351" t="s">
        <v>226</v>
      </c>
      <c r="D652" s="352">
        <v>380799000</v>
      </c>
      <c r="E652" s="350">
        <v>81.393199999999993</v>
      </c>
      <c r="F652" s="353">
        <v>45359</v>
      </c>
      <c r="G652" s="354">
        <v>45461.367418981485</v>
      </c>
      <c r="H652" s="355"/>
      <c r="I652" s="355" t="s">
        <v>631</v>
      </c>
    </row>
    <row r="653" spans="1:9" ht="17.25" thickBot="1">
      <c r="A653" s="43">
        <v>10</v>
      </c>
      <c r="B653" s="43" t="s">
        <v>227</v>
      </c>
      <c r="C653" s="44" t="s">
        <v>149</v>
      </c>
      <c r="D653" s="45">
        <v>381460000</v>
      </c>
      <c r="E653" s="43">
        <v>81.534499999999994</v>
      </c>
      <c r="F653" s="101">
        <v>45306</v>
      </c>
      <c r="G653" s="46">
        <v>45464.718553240738</v>
      </c>
      <c r="H653" s="43"/>
    </row>
    <row r="654" spans="1:9" ht="17.25" thickBot="1">
      <c r="A654" s="43">
        <v>11</v>
      </c>
      <c r="B654" s="43" t="s">
        <v>257</v>
      </c>
      <c r="C654" s="44" t="s">
        <v>220</v>
      </c>
      <c r="D654" s="45">
        <v>381500000</v>
      </c>
      <c r="E654" s="43">
        <v>81.543000000000006</v>
      </c>
      <c r="F654" s="101">
        <v>45632</v>
      </c>
      <c r="G654" s="46">
        <v>45460.686226851853</v>
      </c>
      <c r="H654" s="43"/>
    </row>
    <row r="655" spans="1:9" ht="17.25" thickBot="1">
      <c r="A655" s="43">
        <v>12</v>
      </c>
      <c r="B655" s="43" t="s">
        <v>223</v>
      </c>
      <c r="C655" s="44" t="s">
        <v>224</v>
      </c>
      <c r="D655" s="45">
        <v>381909000</v>
      </c>
      <c r="E655" s="43">
        <v>81.630399999999995</v>
      </c>
      <c r="F655" s="101">
        <v>45567</v>
      </c>
      <c r="G655" s="46">
        <v>45466.907638888886</v>
      </c>
      <c r="H655" s="43"/>
    </row>
    <row r="656" spans="1:9" ht="17.25" thickBot="1">
      <c r="A656" s="43">
        <v>13</v>
      </c>
      <c r="B656" s="43" t="s">
        <v>247</v>
      </c>
      <c r="C656" s="44" t="s">
        <v>232</v>
      </c>
      <c r="D656" s="45">
        <v>382250000</v>
      </c>
      <c r="E656" s="43">
        <v>81.703299999999999</v>
      </c>
      <c r="F656" s="101">
        <v>45357</v>
      </c>
      <c r="G656" s="46">
        <v>45462.372152777774</v>
      </c>
      <c r="H656" s="43"/>
    </row>
    <row r="657" spans="1:8" ht="17.25" thickBot="1">
      <c r="A657" s="43">
        <v>14</v>
      </c>
      <c r="B657" s="43" t="s">
        <v>281</v>
      </c>
      <c r="C657" s="44" t="s">
        <v>282</v>
      </c>
      <c r="D657" s="45">
        <v>382346500</v>
      </c>
      <c r="E657" s="43">
        <v>81.7239</v>
      </c>
      <c r="F657" s="101">
        <v>45427</v>
      </c>
      <c r="G657" s="46">
        <v>45461.711597222224</v>
      </c>
      <c r="H657" s="43" t="s">
        <v>230</v>
      </c>
    </row>
    <row r="658" spans="1:8" ht="17.25" thickBot="1">
      <c r="A658" s="43">
        <v>15</v>
      </c>
      <c r="B658" s="43" t="s">
        <v>289</v>
      </c>
      <c r="C658" s="44" t="s">
        <v>68</v>
      </c>
      <c r="D658" s="45">
        <v>382397400</v>
      </c>
      <c r="E658" s="43">
        <v>81.734800000000007</v>
      </c>
      <c r="F658" s="101">
        <v>45482</v>
      </c>
      <c r="G658" s="46">
        <v>45461.566296296296</v>
      </c>
      <c r="H658" s="43"/>
    </row>
    <row r="659" spans="1:8" ht="17.25" thickBot="1">
      <c r="A659" s="245">
        <v>16</v>
      </c>
      <c r="B659" s="245" t="s">
        <v>79</v>
      </c>
      <c r="C659" s="246" t="s">
        <v>62</v>
      </c>
      <c r="D659" s="247">
        <v>382600000</v>
      </c>
      <c r="E659" s="245">
        <v>81.778099999999995</v>
      </c>
      <c r="F659" s="253">
        <v>45599</v>
      </c>
      <c r="G659" s="249">
        <v>45463.965833333335</v>
      </c>
      <c r="H659" s="245"/>
    </row>
    <row r="660" spans="1:8" ht="17.25" thickBot="1">
      <c r="A660" s="43">
        <v>17</v>
      </c>
      <c r="B660" s="43" t="s">
        <v>262</v>
      </c>
      <c r="C660" s="44" t="s">
        <v>153</v>
      </c>
      <c r="D660" s="45">
        <v>382858452</v>
      </c>
      <c r="E660" s="43">
        <v>81.833399999999997</v>
      </c>
      <c r="F660" s="101">
        <v>45448</v>
      </c>
      <c r="G660" s="46">
        <v>45467.555972222224</v>
      </c>
      <c r="H660" s="43"/>
    </row>
    <row r="661" spans="1:8" ht="17.25" thickBot="1">
      <c r="A661" s="43">
        <v>18</v>
      </c>
      <c r="B661" s="43" t="s">
        <v>228</v>
      </c>
      <c r="C661" s="44" t="s">
        <v>150</v>
      </c>
      <c r="D661" s="45">
        <v>383037000</v>
      </c>
      <c r="E661" s="43">
        <v>81.871499999999997</v>
      </c>
      <c r="F661" s="101">
        <v>45445</v>
      </c>
      <c r="G661" s="46">
        <v>45467.545162037037</v>
      </c>
      <c r="H661" s="43"/>
    </row>
    <row r="662" spans="1:8" ht="17.25" thickBot="1">
      <c r="A662" s="43">
        <v>19</v>
      </c>
      <c r="B662" s="43" t="s">
        <v>628</v>
      </c>
      <c r="C662" s="44" t="s">
        <v>501</v>
      </c>
      <c r="D662" s="45">
        <v>383582920</v>
      </c>
      <c r="E662" s="43">
        <v>81.988200000000006</v>
      </c>
      <c r="F662" s="101">
        <v>45334</v>
      </c>
      <c r="G662" s="46">
        <v>45463.629537037035</v>
      </c>
      <c r="H662" s="43"/>
    </row>
    <row r="663" spans="1:8" ht="29.25" thickBot="1">
      <c r="A663" s="43">
        <v>20</v>
      </c>
      <c r="B663" s="43" t="s">
        <v>280</v>
      </c>
      <c r="C663" s="44" t="s">
        <v>598</v>
      </c>
      <c r="D663" s="45">
        <v>384780000</v>
      </c>
      <c r="E663" s="43">
        <v>82.244100000000003</v>
      </c>
      <c r="F663" s="101">
        <v>45508</v>
      </c>
      <c r="G663" s="46">
        <v>45464.456956018519</v>
      </c>
      <c r="H663" s="43"/>
    </row>
    <row r="664" spans="1:8" ht="17.25" thickBot="1">
      <c r="A664" s="43">
        <v>21</v>
      </c>
      <c r="B664" s="43" t="s">
        <v>268</v>
      </c>
      <c r="C664" s="44" t="s">
        <v>148</v>
      </c>
      <c r="D664" s="45">
        <v>385000000</v>
      </c>
      <c r="E664" s="43">
        <v>82.2911</v>
      </c>
      <c r="F664" s="101">
        <v>45550</v>
      </c>
      <c r="G664" s="46">
        <v>45460.584780092591</v>
      </c>
      <c r="H664" s="43"/>
    </row>
    <row r="665" spans="1:8" ht="17.25" thickBot="1">
      <c r="A665" s="43">
        <v>22</v>
      </c>
      <c r="B665" s="43" t="s">
        <v>255</v>
      </c>
      <c r="C665" s="44" t="s">
        <v>256</v>
      </c>
      <c r="D665" s="45">
        <v>385000000</v>
      </c>
      <c r="E665" s="43">
        <v>82.2911</v>
      </c>
      <c r="F665" s="101">
        <v>45632</v>
      </c>
      <c r="G665" s="46">
        <v>45461.548252314817</v>
      </c>
      <c r="H665" s="43"/>
    </row>
    <row r="666" spans="1:8" ht="17.25" thickBot="1">
      <c r="A666" s="245">
        <v>23</v>
      </c>
      <c r="B666" s="245" t="s">
        <v>267</v>
      </c>
      <c r="C666" s="246" t="s">
        <v>66</v>
      </c>
      <c r="D666" s="247">
        <v>385610000</v>
      </c>
      <c r="E666" s="245">
        <v>82.421499999999995</v>
      </c>
      <c r="F666" s="253">
        <v>45426</v>
      </c>
      <c r="G666" s="249">
        <v>45463.352152777778</v>
      </c>
      <c r="H666" s="245"/>
    </row>
    <row r="667" spans="1:8" ht="17.25" thickBot="1">
      <c r="A667" s="43">
        <v>24</v>
      </c>
      <c r="B667" s="43" t="s">
        <v>239</v>
      </c>
      <c r="C667" s="44" t="s">
        <v>94</v>
      </c>
      <c r="D667" s="45">
        <v>388766000</v>
      </c>
      <c r="E667" s="43">
        <v>83.096100000000007</v>
      </c>
      <c r="F667" s="101">
        <v>45426</v>
      </c>
      <c r="G667" s="46">
        <v>45467.339849537035</v>
      </c>
      <c r="H667" s="43"/>
    </row>
    <row r="668" spans="1:8" ht="17.25" thickBot="1">
      <c r="A668" s="43">
        <v>25</v>
      </c>
      <c r="B668" s="43" t="s">
        <v>263</v>
      </c>
      <c r="C668" s="44" t="s">
        <v>264</v>
      </c>
      <c r="D668" s="45">
        <v>388774590</v>
      </c>
      <c r="E668" s="43">
        <v>83.097899999999996</v>
      </c>
      <c r="F668" s="101">
        <v>45627</v>
      </c>
      <c r="G668" s="46">
        <v>45460.678148148145</v>
      </c>
      <c r="H668" s="43"/>
    </row>
    <row r="669" spans="1:8" ht="17.25" thickBot="1">
      <c r="A669" s="43">
        <v>26</v>
      </c>
      <c r="B669" s="43" t="s">
        <v>284</v>
      </c>
      <c r="C669" s="44" t="s">
        <v>285</v>
      </c>
      <c r="D669" s="45">
        <v>390731000</v>
      </c>
      <c r="E669" s="43">
        <v>83.516099999999994</v>
      </c>
      <c r="F669" s="101">
        <v>45577</v>
      </c>
      <c r="G669" s="46">
        <v>45467.402905092589</v>
      </c>
      <c r="H669" s="43"/>
    </row>
    <row r="670" spans="1:8" ht="17.25" thickBot="1">
      <c r="A670" s="43">
        <v>27</v>
      </c>
      <c r="B670" s="43" t="s">
        <v>550</v>
      </c>
      <c r="C670" s="44" t="s">
        <v>442</v>
      </c>
      <c r="D670" s="45">
        <v>391600000</v>
      </c>
      <c r="E670" s="43">
        <v>83.701800000000006</v>
      </c>
      <c r="F670" s="101">
        <v>45366</v>
      </c>
      <c r="G670" s="46">
        <v>45464.668310185189</v>
      </c>
      <c r="H670" s="43"/>
    </row>
    <row r="671" spans="1:8" ht="17.25" thickBot="1">
      <c r="A671" s="43">
        <v>28</v>
      </c>
      <c r="B671" s="43" t="s">
        <v>576</v>
      </c>
      <c r="C671" s="44" t="s">
        <v>328</v>
      </c>
      <c r="D671" s="45">
        <v>392827393</v>
      </c>
      <c r="E671" s="43">
        <v>83.964200000000005</v>
      </c>
      <c r="F671" s="101">
        <v>45567</v>
      </c>
      <c r="G671" s="46">
        <v>45461.43141203704</v>
      </c>
      <c r="H671" s="43"/>
    </row>
    <row r="672" spans="1:8" ht="17.25" thickBot="1">
      <c r="A672" s="43">
        <v>29</v>
      </c>
      <c r="B672" s="43" t="s">
        <v>249</v>
      </c>
      <c r="C672" s="44" t="s">
        <v>219</v>
      </c>
      <c r="D672" s="45">
        <v>396825000</v>
      </c>
      <c r="E672" s="43">
        <v>84.818600000000004</v>
      </c>
      <c r="F672" s="101">
        <v>45639</v>
      </c>
      <c r="G672" s="46">
        <v>45463.376585648148</v>
      </c>
      <c r="H672" s="43"/>
    </row>
    <row r="673" spans="1:8" ht="17.25" thickBot="1">
      <c r="A673" s="43">
        <v>30</v>
      </c>
      <c r="B673" s="43" t="s">
        <v>243</v>
      </c>
      <c r="C673" s="44" t="s">
        <v>244</v>
      </c>
      <c r="D673" s="45">
        <v>398829000</v>
      </c>
      <c r="E673" s="43">
        <v>85.247</v>
      </c>
      <c r="F673" s="101">
        <v>45574</v>
      </c>
      <c r="G673" s="46">
        <v>45460.583738425928</v>
      </c>
      <c r="H673" s="43"/>
    </row>
    <row r="674" spans="1:8" ht="17.25" thickBot="1">
      <c r="A674" s="43">
        <v>31</v>
      </c>
      <c r="B674" s="43" t="s">
        <v>279</v>
      </c>
      <c r="C674" s="44" t="s">
        <v>218</v>
      </c>
      <c r="D674" s="45">
        <v>404500000</v>
      </c>
      <c r="E674" s="43">
        <v>86.459100000000007</v>
      </c>
      <c r="F674" s="101">
        <v>45366</v>
      </c>
      <c r="G674" s="46">
        <v>45462.44840277778</v>
      </c>
      <c r="H674" s="43"/>
    </row>
    <row r="675" spans="1:8" ht="17.25" thickBot="1">
      <c r="A675" s="43">
        <v>32</v>
      </c>
      <c r="B675" s="43" t="s">
        <v>251</v>
      </c>
      <c r="C675" s="44" t="s">
        <v>234</v>
      </c>
      <c r="D675" s="45">
        <v>405127487</v>
      </c>
      <c r="E675" s="43">
        <v>86.593199999999996</v>
      </c>
      <c r="F675" s="101">
        <v>45549</v>
      </c>
      <c r="G675" s="46">
        <v>45460.683749999997</v>
      </c>
      <c r="H675" s="43"/>
    </row>
    <row r="676" spans="1:8" ht="17.25" thickBot="1">
      <c r="A676" s="43">
        <v>33</v>
      </c>
      <c r="B676" s="43" t="s">
        <v>577</v>
      </c>
      <c r="C676" s="44" t="s">
        <v>578</v>
      </c>
      <c r="D676" s="45">
        <v>407940000</v>
      </c>
      <c r="E676" s="43">
        <v>87.194400000000002</v>
      </c>
      <c r="F676" s="101">
        <v>45326</v>
      </c>
      <c r="G676" s="46">
        <v>45460.725034722222</v>
      </c>
      <c r="H676" s="43"/>
    </row>
    <row r="677" spans="1:8" ht="17.25" thickBot="1">
      <c r="A677" s="43">
        <v>34</v>
      </c>
      <c r="B677" s="43" t="s">
        <v>551</v>
      </c>
      <c r="C677" s="44" t="s">
        <v>478</v>
      </c>
      <c r="D677" s="45">
        <v>410215411</v>
      </c>
      <c r="E677" s="43">
        <v>87.680700000000002</v>
      </c>
      <c r="F677" s="101">
        <v>45298</v>
      </c>
      <c r="G677" s="46">
        <v>45460.605231481481</v>
      </c>
      <c r="H677" s="43"/>
    </row>
    <row r="678" spans="1:8" ht="29.25" thickBot="1">
      <c r="A678" s="43">
        <v>35</v>
      </c>
      <c r="B678" s="43" t="s">
        <v>229</v>
      </c>
      <c r="C678" s="44" t="s">
        <v>222</v>
      </c>
      <c r="D678" s="45">
        <v>430430430</v>
      </c>
      <c r="E678" s="43">
        <v>92.001599999999996</v>
      </c>
      <c r="F678" s="101">
        <v>45456</v>
      </c>
      <c r="G678" s="46">
        <v>45460.657314814816</v>
      </c>
      <c r="H678" s="43"/>
    </row>
    <row r="679" spans="1:8" ht="17.25" thickBot="1">
      <c r="A679" s="43">
        <v>36</v>
      </c>
      <c r="B679" s="43" t="s">
        <v>265</v>
      </c>
      <c r="C679" s="44" t="s">
        <v>235</v>
      </c>
      <c r="D679" s="45">
        <v>474230000</v>
      </c>
      <c r="E679" s="43">
        <v>101.3634</v>
      </c>
      <c r="F679" s="101">
        <v>45355</v>
      </c>
      <c r="G679" s="46">
        <v>45463.372511574074</v>
      </c>
      <c r="H679" s="43" t="s">
        <v>230</v>
      </c>
    </row>
  </sheetData>
  <mergeCells count="15">
    <mergeCell ref="A231:A232"/>
    <mergeCell ref="B231:B232"/>
    <mergeCell ref="C231:C232"/>
    <mergeCell ref="B187:D187"/>
    <mergeCell ref="A188:A189"/>
    <mergeCell ref="B188:B189"/>
    <mergeCell ref="C188:C189"/>
    <mergeCell ref="B229:D229"/>
    <mergeCell ref="B230:D230"/>
    <mergeCell ref="B186:D186"/>
    <mergeCell ref="B11:D11"/>
    <mergeCell ref="A26:H26"/>
    <mergeCell ref="B64:D64"/>
    <mergeCell ref="B143:D143"/>
    <mergeCell ref="B144:D144"/>
  </mergeCells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11</vt:i4>
      </vt:variant>
    </vt:vector>
  </HeadingPairs>
  <TitlesOfParts>
    <vt:vector size="20" baseType="lpstr">
      <vt:lpstr>입찰목록</vt:lpstr>
      <vt:lpstr>인천</vt:lpstr>
      <vt:lpstr>서울</vt:lpstr>
      <vt:lpstr>전국</vt:lpstr>
      <vt:lpstr>수행능력평가</vt:lpstr>
      <vt:lpstr>입찰검색 </vt:lpstr>
      <vt:lpstr>LH 결과</vt:lpstr>
      <vt:lpstr>LH 결과 (2)</vt:lpstr>
      <vt:lpstr>투찰요율 </vt:lpstr>
      <vt:lpstr>BidDataList</vt:lpstr>
      <vt:lpstr>입찰목록!ListHead</vt:lpstr>
      <vt:lpstr>입찰목록!Print_Area</vt:lpstr>
      <vt:lpstr>입찰결과_경기</vt:lpstr>
      <vt:lpstr>입찰결과_경기_번호</vt:lpstr>
      <vt:lpstr>'LH 결과'!입찰결과_전국</vt:lpstr>
      <vt:lpstr>'LH 결과 (2)'!입찰결과_전국</vt:lpstr>
      <vt:lpstr>입찰결과_전국</vt:lpstr>
      <vt:lpstr>입찰결과_전국_번호</vt:lpstr>
      <vt:lpstr>서울!입찰결과_충남</vt:lpstr>
      <vt:lpstr>서울!입찰결과_충남_번호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ILMAC</dc:creator>
  <cp:lastModifiedBy>Seong-jung Jang</cp:lastModifiedBy>
  <cp:lastPrinted>2025-04-10T06:15:18Z</cp:lastPrinted>
  <dcterms:created xsi:type="dcterms:W3CDTF">2017-02-24T05:58:16Z</dcterms:created>
  <dcterms:modified xsi:type="dcterms:W3CDTF">2025-09-04T02:37:07Z</dcterms:modified>
</cp:coreProperties>
</file>