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Φύλλο1" sheetId="1" r:id="rId1"/>
  </sheets>
  <calcPr calcId="125725"/>
</workbook>
</file>

<file path=xl/calcChain.xml><?xml version="1.0" encoding="utf-8"?>
<calcChain xmlns="http://schemas.openxmlformats.org/spreadsheetml/2006/main">
  <c r="C6" i="1"/>
  <c r="E6" s="1"/>
  <c r="D6"/>
  <c r="H6"/>
  <c r="J6"/>
  <c r="K6"/>
  <c r="L6"/>
  <c r="N6"/>
  <c r="I19"/>
  <c r="C7"/>
  <c r="E7" s="1"/>
  <c r="C8"/>
  <c r="G8" s="1"/>
  <c r="C9"/>
  <c r="D9" s="1"/>
  <c r="C10"/>
  <c r="E10" s="1"/>
  <c r="C11"/>
  <c r="F11" s="1"/>
  <c r="C12"/>
  <c r="G12" s="1"/>
  <c r="C13"/>
  <c r="D13" s="1"/>
  <c r="C14"/>
  <c r="E14" s="1"/>
  <c r="C15"/>
  <c r="F15" s="1"/>
  <c r="C16"/>
  <c r="G16" s="1"/>
  <c r="C17"/>
  <c r="D17" s="1"/>
  <c r="C18"/>
  <c r="E18" s="1"/>
  <c r="C19"/>
  <c r="F19" s="1"/>
  <c r="C20"/>
  <c r="G20" s="1"/>
  <c r="C5"/>
  <c r="M5" s="1"/>
  <c r="N20" l="1"/>
  <c r="F20"/>
  <c r="N16"/>
  <c r="I20"/>
  <c r="E19"/>
  <c r="M15"/>
  <c r="J20"/>
  <c r="F16"/>
  <c r="M20"/>
  <c r="M19"/>
  <c r="J16"/>
  <c r="G6"/>
  <c r="H18"/>
  <c r="L20"/>
  <c r="H20"/>
  <c r="D20"/>
  <c r="K19"/>
  <c r="G19"/>
  <c r="N18"/>
  <c r="J18"/>
  <c r="F18"/>
  <c r="M17"/>
  <c r="I17"/>
  <c r="E17"/>
  <c r="L16"/>
  <c r="H16"/>
  <c r="D16"/>
  <c r="K15"/>
  <c r="G15"/>
  <c r="N14"/>
  <c r="J14"/>
  <c r="F14"/>
  <c r="M13"/>
  <c r="I13"/>
  <c r="E13"/>
  <c r="L12"/>
  <c r="H12"/>
  <c r="D12"/>
  <c r="K11"/>
  <c r="G11"/>
  <c r="N10"/>
  <c r="J10"/>
  <c r="F10"/>
  <c r="M9"/>
  <c r="I9"/>
  <c r="E9"/>
  <c r="L8"/>
  <c r="H8"/>
  <c r="N7"/>
  <c r="J7"/>
  <c r="F7"/>
  <c r="E20"/>
  <c r="L19"/>
  <c r="H19"/>
  <c r="D19"/>
  <c r="K18"/>
  <c r="G18"/>
  <c r="N17"/>
  <c r="J17"/>
  <c r="F17"/>
  <c r="M16"/>
  <c r="I16"/>
  <c r="E16"/>
  <c r="L15"/>
  <c r="H15"/>
  <c r="D15"/>
  <c r="K14"/>
  <c r="G14"/>
  <c r="N13"/>
  <c r="J13"/>
  <c r="F13"/>
  <c r="M12"/>
  <c r="I12"/>
  <c r="E12"/>
  <c r="L11"/>
  <c r="H11"/>
  <c r="D11"/>
  <c r="K10"/>
  <c r="G10"/>
  <c r="N9"/>
  <c r="J9"/>
  <c r="F9"/>
  <c r="M8"/>
  <c r="I8"/>
  <c r="E8"/>
  <c r="K7"/>
  <c r="G7"/>
  <c r="D8"/>
  <c r="L18"/>
  <c r="K17"/>
  <c r="G17"/>
  <c r="I15"/>
  <c r="E15"/>
  <c r="L14"/>
  <c r="H14"/>
  <c r="D14"/>
  <c r="K13"/>
  <c r="G13"/>
  <c r="N12"/>
  <c r="J12"/>
  <c r="F12"/>
  <c r="M11"/>
  <c r="I11"/>
  <c r="E11"/>
  <c r="L10"/>
  <c r="H10"/>
  <c r="D10"/>
  <c r="K9"/>
  <c r="G9"/>
  <c r="N8"/>
  <c r="J8"/>
  <c r="F8"/>
  <c r="L7"/>
  <c r="H7"/>
  <c r="D7"/>
  <c r="D18"/>
  <c r="K20"/>
  <c r="N19"/>
  <c r="J19"/>
  <c r="M18"/>
  <c r="I18"/>
  <c r="L17"/>
  <c r="H17"/>
  <c r="K16"/>
  <c r="N15"/>
  <c r="J15"/>
  <c r="M14"/>
  <c r="I14"/>
  <c r="L13"/>
  <c r="H13"/>
  <c r="K12"/>
  <c r="N11"/>
  <c r="J11"/>
  <c r="M10"/>
  <c r="I10"/>
  <c r="L9"/>
  <c r="H9"/>
  <c r="K8"/>
  <c r="M7"/>
  <c r="I7"/>
  <c r="F6"/>
  <c r="M6"/>
  <c r="I6"/>
  <c r="N5"/>
  <c r="I5"/>
  <c r="J5"/>
  <c r="D5"/>
  <c r="H5"/>
  <c r="G5"/>
  <c r="K5"/>
  <c r="L5"/>
  <c r="F5"/>
  <c r="E5"/>
</calcChain>
</file>

<file path=xl/sharedStrings.xml><?xml version="1.0" encoding="utf-8"?>
<sst xmlns="http://schemas.openxmlformats.org/spreadsheetml/2006/main" count="36" uniqueCount="36">
  <si>
    <t>ΒΑΣΙΚΗ ΣΥΝΤΑΓΗ</t>
  </si>
  <si>
    <t>ΥΛΙΚΑ</t>
  </si>
  <si>
    <t>ΤΕΛΙΚΟ ΠΡΟΪΟΝ ΜΕΡΙΔΕΣ :</t>
  </si>
  <si>
    <t>10</t>
  </si>
  <si>
    <t>20</t>
  </si>
  <si>
    <t>ΠΟΣΟΤΗΤΕΣ ΥΛΙΚΩΝ ΣΕ ΓΡΑΜΜΑΡΙΑ ΓΙΑ ΜΕΡΙΔΕΣ  :</t>
  </si>
  <si>
    <t>30</t>
  </si>
  <si>
    <t>40</t>
  </si>
  <si>
    <t>50</t>
  </si>
  <si>
    <t>60</t>
  </si>
  <si>
    <t>70</t>
  </si>
  <si>
    <t>80</t>
  </si>
  <si>
    <t>100</t>
  </si>
  <si>
    <t>90</t>
  </si>
  <si>
    <t>ΕΚΤΕΛΈΣΗ ΣΥΝΤΑΓΗΣ:</t>
  </si>
  <si>
    <t>110</t>
  </si>
  <si>
    <t>120</t>
  </si>
  <si>
    <t>ΜΟΣΧΑΡΙ ΚΟΚΚΙΝΙΣΤΟ</t>
  </si>
  <si>
    <t xml:space="preserve">ΒΑΡΟΣ ΜΕΡΙΔΑΣ : </t>
  </si>
  <si>
    <t>200gr</t>
  </si>
  <si>
    <t>ΤΟΥΡΤΟΥΓΚΙΤΑ ΜΟΣΧΟΥ (3tmx*80gr)</t>
  </si>
  <si>
    <t>ΤΟΜΑΤΟΠΕΛΤΕΣ gr</t>
  </si>
  <si>
    <t>ΚΡΕΜΜΥΔΙ ΞΕΡΟ gr</t>
  </si>
  <si>
    <t>ΕΛΑΙΟΛΑΔΟ ml</t>
  </si>
  <si>
    <t>ΚΡΑΣΙ ΛΕΥΚΟ ml</t>
  </si>
  <si>
    <t>ΖΩΜΟΣ ΒΟΔΙΝΟΣ gr</t>
  </si>
  <si>
    <t>ΜΠΑΧΑΡΙ ΚΟΚΚΟΙ tmx</t>
  </si>
  <si>
    <t>ΜΟΣΧΟΚΑΡΥΔΟ gr</t>
  </si>
  <si>
    <t>ΠΙΠΕΡΙ gr</t>
  </si>
  <si>
    <t>ΖΑΧΑΡΗ  gr</t>
  </si>
  <si>
    <t>ΑΛΑΤΙ gr</t>
  </si>
  <si>
    <t>ΓΑΡΥΦΑΛΟ ΟΛΟΚΛΗΡΟ tmx</t>
  </si>
  <si>
    <t>ΔΑΦΝΗ ΦΥΛΛΑ tmx</t>
  </si>
  <si>
    <t>ΚΑΝΕΛΑ ΞΥΛΟ tmx</t>
  </si>
  <si>
    <t>ΣΚΟΡΔΟ ΣΚΕΛΙΔΕΣ tmx</t>
  </si>
  <si>
    <t>ΗΛΙΕΛΑΙΟ ml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</si>
</sst>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sz val="9"/>
      <color theme="3" tint="0.39997558519241921"/>
      <name val="Calibri"/>
      <family val="2"/>
      <scheme val="minor"/>
    </font>
    <font>
      <b/>
      <sz val="9"/>
      <color theme="1"/>
      <name val="Calibri"/>
      <family val="2"/>
      <charset val="161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/>
    <xf numFmtId="0" fontId="0" fillId="2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8" xfId="0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0" fontId="6" fillId="0" borderId="10" xfId="0" applyFont="1" applyBorder="1" applyAlignment="1">
      <alignment horizontal="right"/>
    </xf>
    <xf numFmtId="0" fontId="6" fillId="0" borderId="2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right"/>
    </xf>
    <xf numFmtId="0" fontId="5" fillId="3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2" fillId="2" borderId="0" xfId="0" applyFont="1" applyFill="1" applyBorder="1" applyAlignment="1">
      <alignment horizontal="center"/>
    </xf>
    <xf numFmtId="0" fontId="0" fillId="0" borderId="0" xfId="0" applyAlignment="1"/>
    <xf numFmtId="0" fontId="0" fillId="2" borderId="0" xfId="0" applyFill="1" applyBorder="1"/>
  </cellXfs>
  <cellStyles count="1">
    <cellStyle name="Κανονικό" xfId="0" builtinId="0"/>
  </cellStyles>
  <dxfs count="19">
    <dxf>
      <numFmt numFmtId="3" formatCode="#,##0"/>
      <alignment horizontal="center" vertical="bottom" textRotation="0" wrapText="0" indent="0" relativeIndent="255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3" formatCode="#,##0"/>
      <alignment horizontal="center" vertical="bottom" textRotation="0" wrapText="0" indent="0" relativeIndent="255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3" formatCode="#,##0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numFmt numFmtId="3" formatCode="#,##0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3" formatCode="#,##0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3" formatCode="#,##0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3" formatCode="#,##0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3" formatCode="#,##0"/>
      <alignment horizontal="center" vertical="bottom" textRotation="0" wrapText="0" indent="0" relativeIndent="255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left" vertical="bottom" textRotation="0" wrapText="0" indent="0" relativeIndent="255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indexed="64"/>
        </top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bottom" textRotation="0" wrapText="0" indent="0" relativeIndent="255" justifyLastLine="0" shrinkToFit="0" readingOrder="0"/>
    </dxf>
    <dxf>
      <border>
        <bottom style="hair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Πίνακας1" displayName="Πίνακας1" ref="A4:N22" totalsRowShown="0" headerRowDxfId="18" dataDxfId="16" headerRowBorderDxfId="17" tableBorderDxfId="15" totalsRowBorderDxfId="14">
  <autoFilter ref="A4:N22"/>
  <tableColumns count="14">
    <tableColumn id="1" name="ΥΛΙΚΑ" dataDxfId="13"/>
    <tableColumn id="12" name="ΒΑΣΙΚΗ ΣΥΝΤΑΓΗ" dataDxfId="12">
      <calculatedColumnFormula>Πίνακας1[[#This Row],[10]]/2</calculatedColumnFormula>
    </tableColumn>
    <tableColumn id="2" name="10" dataDxfId="11">
      <calculatedColumnFormula>Πίνακας1[[#This Row],[ΒΑΣΙΚΗ ΣΥΝΤΑΓΗ]]*0.4</calculatedColumnFormula>
    </tableColumn>
    <tableColumn id="4" name="20" dataDxfId="10">
      <calculatedColumnFormula>Πίνακας1[[#This Row],[10]]*3</calculatedColumnFormula>
    </tableColumn>
    <tableColumn id="6" name="30" dataDxfId="9">
      <calculatedColumnFormula>Πίνακας1[[#This Row],[10]]*5</calculatedColumnFormula>
    </tableColumn>
    <tableColumn id="8" name="40" dataDxfId="8">
      <calculatedColumnFormula>Πίνακας1[[#This Row],[10]]*7</calculatedColumnFormula>
    </tableColumn>
    <tableColumn id="10" name="50" dataDxfId="7">
      <calculatedColumnFormula>Πίνακας1[[#This Row],[10]]*9</calculatedColumnFormula>
    </tableColumn>
    <tableColumn id="3" name="60" dataDxfId="6">
      <calculatedColumnFormula>Πίνακας1[[#This Row],[10]]*5</calculatedColumnFormula>
    </tableColumn>
    <tableColumn id="5" name="70" dataDxfId="5">
      <calculatedColumnFormula>Πίνακας1[[#This Row],[10]]*5</calculatedColumnFormula>
    </tableColumn>
    <tableColumn id="7" name="80" dataDxfId="4">
      <calculatedColumnFormula>Πίνακας1[[#This Row],[10]]*5</calculatedColumnFormula>
    </tableColumn>
    <tableColumn id="9" name="90" dataDxfId="3">
      <calculatedColumnFormula>Πίνακας1[[#This Row],[10]]*5</calculatedColumnFormula>
    </tableColumn>
    <tableColumn id="11" name="100" dataDxfId="2">
      <calculatedColumnFormula>Πίνακας1[[#This Row],[10]]*5</calculatedColumnFormula>
    </tableColumn>
    <tableColumn id="13" name="110" dataDxfId="1">
      <calculatedColumnFormula>Πίνακας1[[#This Row],[10]]*11</calculatedColumnFormula>
    </tableColumn>
    <tableColumn id="14" name="120" dataDxfId="0">
      <calculatedColumnFormula>Πίνακας1[[#This Row],[10]]*12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>
      <selection activeCell="J28" sqref="J28"/>
    </sheetView>
  </sheetViews>
  <sheetFormatPr defaultRowHeight="15"/>
  <cols>
    <col min="1" max="1" width="27.5703125" style="1" customWidth="1"/>
    <col min="2" max="2" width="9.5703125" style="1" customWidth="1"/>
    <col min="3" max="7" width="8.7109375" style="1" customWidth="1"/>
    <col min="8" max="14" width="8.7109375" customWidth="1"/>
  </cols>
  <sheetData>
    <row r="1" spans="1:17">
      <c r="B1" s="35" t="s">
        <v>17</v>
      </c>
      <c r="C1" s="35"/>
      <c r="D1" s="35"/>
      <c r="E1" s="35"/>
      <c r="F1" s="35"/>
      <c r="G1" s="35"/>
      <c r="H1" s="36"/>
      <c r="I1" s="36"/>
      <c r="J1" s="36"/>
      <c r="K1" s="36"/>
      <c r="L1" s="36"/>
      <c r="M1" s="36"/>
      <c r="N1" s="36"/>
    </row>
    <row r="3" spans="1:17">
      <c r="A3" s="18"/>
      <c r="B3" s="33" t="s">
        <v>5</v>
      </c>
      <c r="C3" s="33"/>
      <c r="D3" s="33"/>
      <c r="E3" s="33"/>
      <c r="F3" s="33"/>
      <c r="G3" s="33"/>
      <c r="H3" s="34"/>
      <c r="I3" s="34"/>
      <c r="J3" s="34"/>
      <c r="K3" s="34"/>
      <c r="L3" s="34"/>
      <c r="M3" s="19"/>
      <c r="N3" s="19"/>
    </row>
    <row r="4" spans="1:17" s="1" customFormat="1" ht="28.5" customHeight="1">
      <c r="A4" s="20" t="s">
        <v>1</v>
      </c>
      <c r="B4" s="9" t="s">
        <v>0</v>
      </c>
      <c r="C4" s="21" t="s">
        <v>3</v>
      </c>
      <c r="D4" s="21" t="s">
        <v>4</v>
      </c>
      <c r="E4" s="21" t="s">
        <v>6</v>
      </c>
      <c r="F4" s="21" t="s">
        <v>7</v>
      </c>
      <c r="G4" s="21" t="s">
        <v>8</v>
      </c>
      <c r="H4" s="21" t="s">
        <v>9</v>
      </c>
      <c r="I4" s="21" t="s">
        <v>10</v>
      </c>
      <c r="J4" s="21" t="s">
        <v>11</v>
      </c>
      <c r="K4" s="21" t="s">
        <v>13</v>
      </c>
      <c r="L4" s="21" t="s">
        <v>12</v>
      </c>
      <c r="M4" s="22" t="s">
        <v>15</v>
      </c>
      <c r="N4" s="22" t="s">
        <v>16</v>
      </c>
    </row>
    <row r="5" spans="1:17">
      <c r="A5" s="20" t="s">
        <v>20</v>
      </c>
      <c r="B5" s="23">
        <v>21600</v>
      </c>
      <c r="C5" s="24">
        <f>Πίνακας1[[#This Row],[ΒΑΣΙΚΗ ΣΥΝΤΑΓΗ]]*0.1111</f>
        <v>2399.7600000000002</v>
      </c>
      <c r="D5" s="24">
        <f>Πίνακας1[[#This Row],[10]]*2</f>
        <v>4799.5200000000004</v>
      </c>
      <c r="E5" s="24">
        <f>Πίνακας1[[#This Row],[10]]*3</f>
        <v>7199.2800000000007</v>
      </c>
      <c r="F5" s="24">
        <f>Πίνακας1[[#This Row],[10]]*4</f>
        <v>9599.0400000000009</v>
      </c>
      <c r="G5" s="24">
        <f>Πίνακας1[[#This Row],[10]]*5</f>
        <v>11998.800000000001</v>
      </c>
      <c r="H5" s="24">
        <f>Πίνακας1[[#This Row],[10]]*6</f>
        <v>14398.560000000001</v>
      </c>
      <c r="I5" s="24">
        <f>Πίνακας1[[#This Row],[10]]*7</f>
        <v>16798.32</v>
      </c>
      <c r="J5" s="24">
        <f>Πίνακας1[[#This Row],[10]]*8</f>
        <v>19198.080000000002</v>
      </c>
      <c r="K5" s="24">
        <f>Πίνακας1[[#This Row],[10]]*9</f>
        <v>21597.840000000004</v>
      </c>
      <c r="L5" s="24">
        <f>Πίνακας1[[#This Row],[10]]*10</f>
        <v>23997.600000000002</v>
      </c>
      <c r="M5" s="24">
        <f>Πίνακας1[[#This Row],[10]]*11</f>
        <v>26397.360000000001</v>
      </c>
      <c r="N5" s="24">
        <f>Πίνακας1[[#This Row],[10]]*12</f>
        <v>28797.120000000003</v>
      </c>
      <c r="P5">
        <v>5.3</v>
      </c>
      <c r="Q5">
        <v>114.48</v>
      </c>
    </row>
    <row r="6" spans="1:17">
      <c r="A6" s="20" t="s">
        <v>21</v>
      </c>
      <c r="B6" s="23">
        <v>3000</v>
      </c>
      <c r="C6" s="29">
        <f>Πίνακας1[[#This Row],[ΒΑΣΙΚΗ ΣΥΝΤΑΓΗ]]*0.1111</f>
        <v>333.3</v>
      </c>
      <c r="D6" s="24">
        <f>Πίνακας1[[#This Row],[10]]*2</f>
        <v>666.6</v>
      </c>
      <c r="E6" s="24">
        <f>Πίνακας1[[#This Row],[10]]*3</f>
        <v>999.90000000000009</v>
      </c>
      <c r="F6" s="24">
        <f>Πίνακας1[[#This Row],[10]]*4</f>
        <v>1333.2</v>
      </c>
      <c r="G6" s="24">
        <f>Πίνακας1[[#This Row],[10]]*5</f>
        <v>1666.5</v>
      </c>
      <c r="H6" s="24">
        <f>Πίνακας1[[#This Row],[10]]*6</f>
        <v>1999.8000000000002</v>
      </c>
      <c r="I6" s="24">
        <f>Πίνακας1[[#This Row],[10]]*7</f>
        <v>2333.1</v>
      </c>
      <c r="J6" s="24">
        <f>Πίνακας1[[#This Row],[10]]*8</f>
        <v>2666.4</v>
      </c>
      <c r="K6" s="24">
        <f>Πίνακας1[[#This Row],[10]]*9</f>
        <v>2999.7000000000003</v>
      </c>
      <c r="L6" s="24">
        <f>Πίνακας1[[#This Row],[10]]*10</f>
        <v>3333</v>
      </c>
      <c r="M6" s="24">
        <f>Πίνακας1[[#This Row],[10]]*11</f>
        <v>3666.3</v>
      </c>
      <c r="N6" s="24">
        <f>Πίνακας1[[#This Row],[10]]*12</f>
        <v>3999.6000000000004</v>
      </c>
      <c r="P6">
        <v>1.54</v>
      </c>
      <c r="Q6">
        <v>4.62</v>
      </c>
    </row>
    <row r="7" spans="1:17">
      <c r="A7" s="20" t="s">
        <v>22</v>
      </c>
      <c r="B7" s="23">
        <v>5000</v>
      </c>
      <c r="C7" s="29">
        <f>Πίνακας1[[#This Row],[ΒΑΣΙΚΗ ΣΥΝΤΑΓΗ]]*0.1111</f>
        <v>555.5</v>
      </c>
      <c r="D7" s="24">
        <f>Πίνακας1[[#This Row],[10]]*2</f>
        <v>1111</v>
      </c>
      <c r="E7" s="24">
        <f>Πίνακας1[[#This Row],[10]]*3</f>
        <v>1666.5</v>
      </c>
      <c r="F7" s="24">
        <f>Πίνακας1[[#This Row],[10]]*4</f>
        <v>2222</v>
      </c>
      <c r="G7" s="24">
        <f>Πίνακας1[[#This Row],[10]]*5</f>
        <v>2777.5</v>
      </c>
      <c r="H7" s="24">
        <f>Πίνακας1[[#This Row],[10]]*6</f>
        <v>3333</v>
      </c>
      <c r="I7" s="24">
        <f>Πίνακας1[[#This Row],[10]]*7</f>
        <v>3888.5</v>
      </c>
      <c r="J7" s="24">
        <f>Πίνακας1[[#This Row],[10]]*8</f>
        <v>4444</v>
      </c>
      <c r="K7" s="24">
        <f>Πίνακας1[[#This Row],[10]]*9</f>
        <v>4999.5</v>
      </c>
      <c r="L7" s="24">
        <f>Πίνακας1[[#This Row],[10]]*10</f>
        <v>5555</v>
      </c>
      <c r="M7" s="24">
        <f>Πίνακας1[[#This Row],[10]]*11</f>
        <v>6110.5</v>
      </c>
      <c r="N7" s="24">
        <f>Πίνακας1[[#This Row],[10]]*12</f>
        <v>6666</v>
      </c>
      <c r="P7">
        <v>0.8</v>
      </c>
      <c r="Q7">
        <v>4</v>
      </c>
    </row>
    <row r="8" spans="1:17">
      <c r="A8" s="20" t="s">
        <v>34</v>
      </c>
      <c r="B8" s="23">
        <v>7</v>
      </c>
      <c r="C8" s="29">
        <f>Πίνακας1[[#This Row],[ΒΑΣΙΚΗ ΣΥΝΤΑΓΗ]]*0.1111</f>
        <v>0.77770000000000006</v>
      </c>
      <c r="D8" s="29">
        <f>Πίνακας1[[#This Row],[10]]*2</f>
        <v>1.5554000000000001</v>
      </c>
      <c r="E8" s="29">
        <f>Πίνακας1[[#This Row],[10]]*3</f>
        <v>2.3331</v>
      </c>
      <c r="F8" s="29">
        <f>Πίνακας1[[#This Row],[10]]*4</f>
        <v>3.1108000000000002</v>
      </c>
      <c r="G8" s="29">
        <f>Πίνακας1[[#This Row],[10]]*5</f>
        <v>3.8885000000000005</v>
      </c>
      <c r="H8" s="29">
        <f>Πίνακας1[[#This Row],[10]]*6</f>
        <v>4.6661999999999999</v>
      </c>
      <c r="I8" s="29">
        <f>Πίνακας1[[#This Row],[10]]*7</f>
        <v>5.4439000000000002</v>
      </c>
      <c r="J8" s="29">
        <f>Πίνακας1[[#This Row],[10]]*8</f>
        <v>6.2216000000000005</v>
      </c>
      <c r="K8" s="29">
        <f>Πίνακας1[[#This Row],[10]]*9</f>
        <v>6.9993000000000007</v>
      </c>
      <c r="L8" s="29">
        <f>Πίνακας1[[#This Row],[10]]*10</f>
        <v>7.777000000000001</v>
      </c>
      <c r="M8" s="29">
        <f>Πίνακας1[[#This Row],[10]]*11</f>
        <v>8.5547000000000004</v>
      </c>
      <c r="N8" s="29">
        <f>Πίνακας1[[#This Row],[10]]*12</f>
        <v>9.3323999999999998</v>
      </c>
      <c r="P8">
        <v>0.28610000000000002</v>
      </c>
      <c r="Q8">
        <v>2.0027000000000001E-3</v>
      </c>
    </row>
    <row r="9" spans="1:17">
      <c r="A9" s="20" t="s">
        <v>23</v>
      </c>
      <c r="B9" s="23">
        <v>720</v>
      </c>
      <c r="C9" s="29">
        <f>Πίνακας1[[#This Row],[ΒΑΣΙΚΗ ΣΥΝΤΑΓΗ]]*0.1111</f>
        <v>79.992000000000004</v>
      </c>
      <c r="D9" s="24">
        <f>Πίνακας1[[#This Row],[10]]*2</f>
        <v>159.98400000000001</v>
      </c>
      <c r="E9" s="24">
        <f>Πίνακας1[[#This Row],[10]]*3</f>
        <v>239.976</v>
      </c>
      <c r="F9" s="24">
        <f>Πίνακας1[[#This Row],[10]]*4</f>
        <v>319.96800000000002</v>
      </c>
      <c r="G9" s="24">
        <f>Πίνακας1[[#This Row],[10]]*5</f>
        <v>399.96000000000004</v>
      </c>
      <c r="H9" s="24">
        <f>Πίνακας1[[#This Row],[10]]*6</f>
        <v>479.952</v>
      </c>
      <c r="I9" s="24">
        <f>Πίνακας1[[#This Row],[10]]*7</f>
        <v>559.94400000000007</v>
      </c>
      <c r="J9" s="24">
        <f>Πίνακας1[[#This Row],[10]]*8</f>
        <v>639.93600000000004</v>
      </c>
      <c r="K9" s="24">
        <f>Πίνακας1[[#This Row],[10]]*9</f>
        <v>719.928</v>
      </c>
      <c r="L9" s="24">
        <f>Πίνακας1[[#This Row],[10]]*10</f>
        <v>799.92000000000007</v>
      </c>
      <c r="M9" s="24">
        <f>Πίνακας1[[#This Row],[10]]*11</f>
        <v>879.91200000000003</v>
      </c>
      <c r="N9" s="24">
        <f>Πίνακας1[[#This Row],[10]]*12</f>
        <v>959.904</v>
      </c>
      <c r="P9">
        <v>3.8</v>
      </c>
      <c r="Q9">
        <v>2.7360000000000002</v>
      </c>
    </row>
    <row r="10" spans="1:17">
      <c r="A10" s="20" t="s">
        <v>35</v>
      </c>
      <c r="B10" s="23">
        <v>720</v>
      </c>
      <c r="C10" s="29">
        <f>Πίνακας1[[#This Row],[ΒΑΣΙΚΗ ΣΥΝΤΑΓΗ]]*0.1111</f>
        <v>79.992000000000004</v>
      </c>
      <c r="D10" s="24">
        <f>Πίνακας1[[#This Row],[10]]*2</f>
        <v>159.98400000000001</v>
      </c>
      <c r="E10" s="24">
        <f>Πίνακας1[[#This Row],[10]]*3</f>
        <v>239.976</v>
      </c>
      <c r="F10" s="24">
        <f>Πίνακας1[[#This Row],[10]]*4</f>
        <v>319.96800000000002</v>
      </c>
      <c r="G10" s="24">
        <f>Πίνακας1[[#This Row],[10]]*5</f>
        <v>399.96000000000004</v>
      </c>
      <c r="H10" s="24">
        <f>Πίνακας1[[#This Row],[10]]*6</f>
        <v>479.952</v>
      </c>
      <c r="I10" s="24">
        <f>Πίνακας1[[#This Row],[10]]*7</f>
        <v>559.94400000000007</v>
      </c>
      <c r="J10" s="24">
        <f>Πίνακας1[[#This Row],[10]]*8</f>
        <v>639.93600000000004</v>
      </c>
      <c r="K10" s="24">
        <f>Πίνακας1[[#This Row],[10]]*9</f>
        <v>719.928</v>
      </c>
      <c r="L10" s="24">
        <f>Πίνακας1[[#This Row],[10]]*10</f>
        <v>799.92000000000007</v>
      </c>
      <c r="M10" s="24">
        <f>Πίνακας1[[#This Row],[10]]*11</f>
        <v>879.91200000000003</v>
      </c>
      <c r="N10" s="24">
        <f>Πίνακας1[[#This Row],[10]]*12</f>
        <v>959.904</v>
      </c>
      <c r="P10">
        <v>0.85</v>
      </c>
      <c r="Q10">
        <v>0.61199999999999999</v>
      </c>
    </row>
    <row r="11" spans="1:17">
      <c r="A11" s="20" t="s">
        <v>24</v>
      </c>
      <c r="B11" s="23">
        <v>1400</v>
      </c>
      <c r="C11" s="29">
        <f>Πίνακας1[[#This Row],[ΒΑΣΙΚΗ ΣΥΝΤΑΓΗ]]*0.1111</f>
        <v>155.54</v>
      </c>
      <c r="D11" s="24">
        <f>Πίνακας1[[#This Row],[10]]*2</f>
        <v>311.08</v>
      </c>
      <c r="E11" s="24">
        <f>Πίνακας1[[#This Row],[10]]*3</f>
        <v>466.62</v>
      </c>
      <c r="F11" s="24">
        <f>Πίνακας1[[#This Row],[10]]*4</f>
        <v>622.16</v>
      </c>
      <c r="G11" s="24">
        <f>Πίνακας1[[#This Row],[10]]*5</f>
        <v>777.69999999999993</v>
      </c>
      <c r="H11" s="24">
        <f>Πίνακας1[[#This Row],[10]]*6</f>
        <v>933.24</v>
      </c>
      <c r="I11" s="24">
        <f>Πίνακας1[[#This Row],[10]]*7</f>
        <v>1088.78</v>
      </c>
      <c r="J11" s="24">
        <f>Πίνακας1[[#This Row],[10]]*8</f>
        <v>1244.32</v>
      </c>
      <c r="K11" s="24">
        <f>Πίνακας1[[#This Row],[10]]*9</f>
        <v>1399.86</v>
      </c>
      <c r="L11" s="24">
        <f>Πίνακας1[[#This Row],[10]]*10</f>
        <v>1555.3999999999999</v>
      </c>
      <c r="M11" s="24">
        <f>Πίνακας1[[#This Row],[10]]*11</f>
        <v>1710.9399999999998</v>
      </c>
      <c r="N11" s="24">
        <f>Πίνακας1[[#This Row],[10]]*12</f>
        <v>1866.48</v>
      </c>
      <c r="P11">
        <v>1.18</v>
      </c>
      <c r="Q11">
        <v>1.6519999999999999</v>
      </c>
    </row>
    <row r="12" spans="1:17">
      <c r="A12" s="20" t="s">
        <v>25</v>
      </c>
      <c r="B12" s="23">
        <v>70</v>
      </c>
      <c r="C12" s="29">
        <f>Πίνακας1[[#This Row],[ΒΑΣΙΚΗ ΣΥΝΤΑΓΗ]]*0.1111</f>
        <v>7.7770000000000001</v>
      </c>
      <c r="D12" s="24">
        <f>Πίνακας1[[#This Row],[10]]*2</f>
        <v>15.554</v>
      </c>
      <c r="E12" s="24">
        <f>Πίνακας1[[#This Row],[10]]*3</f>
        <v>23.331</v>
      </c>
      <c r="F12" s="24">
        <f>Πίνακας1[[#This Row],[10]]*4</f>
        <v>31.108000000000001</v>
      </c>
      <c r="G12" s="24">
        <f>Πίνακας1[[#This Row],[10]]*5</f>
        <v>38.884999999999998</v>
      </c>
      <c r="H12" s="24">
        <f>Πίνακας1[[#This Row],[10]]*6</f>
        <v>46.661999999999999</v>
      </c>
      <c r="I12" s="24">
        <f>Πίνακας1[[#This Row],[10]]*7</f>
        <v>54.439</v>
      </c>
      <c r="J12" s="24">
        <f>Πίνακας1[[#This Row],[10]]*8</f>
        <v>62.216000000000001</v>
      </c>
      <c r="K12" s="24">
        <f>Πίνακας1[[#This Row],[10]]*9</f>
        <v>69.992999999999995</v>
      </c>
      <c r="L12" s="24">
        <f>Πίνακας1[[#This Row],[10]]*10</f>
        <v>77.77</v>
      </c>
      <c r="M12" s="24">
        <f>Πίνακας1[[#This Row],[10]]*11</f>
        <v>85.546999999999997</v>
      </c>
      <c r="N12" s="24">
        <f>Πίνακας1[[#This Row],[10]]*12</f>
        <v>93.323999999999998</v>
      </c>
      <c r="P12">
        <v>6.8</v>
      </c>
      <c r="Q12">
        <v>0.47599999999999998</v>
      </c>
    </row>
    <row r="13" spans="1:17">
      <c r="A13" s="25" t="s">
        <v>30</v>
      </c>
      <c r="B13" s="23">
        <v>150</v>
      </c>
      <c r="C13" s="29">
        <f>Πίνακας1[[#This Row],[ΒΑΣΙΚΗ ΣΥΝΤΑΓΗ]]*0.1111</f>
        <v>16.664999999999999</v>
      </c>
      <c r="D13" s="24">
        <f>Πίνακας1[[#This Row],[10]]*2</f>
        <v>33.33</v>
      </c>
      <c r="E13" s="24">
        <f>Πίνακας1[[#This Row],[10]]*3</f>
        <v>49.994999999999997</v>
      </c>
      <c r="F13" s="24">
        <f>Πίνακας1[[#This Row],[10]]*4</f>
        <v>66.66</v>
      </c>
      <c r="G13" s="24">
        <f>Πίνακας1[[#This Row],[10]]*5</f>
        <v>83.324999999999989</v>
      </c>
      <c r="H13" s="24">
        <f>Πίνακας1[[#This Row],[10]]*6</f>
        <v>99.99</v>
      </c>
      <c r="I13" s="24">
        <f>Πίνακας1[[#This Row],[10]]*7</f>
        <v>116.655</v>
      </c>
      <c r="J13" s="24">
        <f>Πίνακας1[[#This Row],[10]]*8</f>
        <v>133.32</v>
      </c>
      <c r="K13" s="24">
        <f>Πίνακας1[[#This Row],[10]]*9</f>
        <v>149.98499999999999</v>
      </c>
      <c r="L13" s="24">
        <f>Πίνακας1[[#This Row],[10]]*10</f>
        <v>166.64999999999998</v>
      </c>
      <c r="M13" s="24">
        <f>Πίνακας1[[#This Row],[10]]*11</f>
        <v>183.315</v>
      </c>
      <c r="N13" s="24">
        <f>Πίνακας1[[#This Row],[10]]*12</f>
        <v>199.98</v>
      </c>
      <c r="P13">
        <v>0.59</v>
      </c>
      <c r="Q13">
        <v>8.8499999999999995E-2</v>
      </c>
    </row>
    <row r="14" spans="1:17">
      <c r="A14" s="25" t="s">
        <v>29</v>
      </c>
      <c r="B14" s="23">
        <v>600</v>
      </c>
      <c r="C14" s="29">
        <f>Πίνακας1[[#This Row],[ΒΑΣΙΚΗ ΣΥΝΤΑΓΗ]]*0.1111</f>
        <v>66.66</v>
      </c>
      <c r="D14" s="24">
        <f>Πίνακας1[[#This Row],[10]]*2</f>
        <v>133.32</v>
      </c>
      <c r="E14" s="24">
        <f>Πίνακας1[[#This Row],[10]]*3</f>
        <v>199.98</v>
      </c>
      <c r="F14" s="24">
        <f>Πίνακας1[[#This Row],[10]]*4</f>
        <v>266.64</v>
      </c>
      <c r="G14" s="24">
        <f>Πίνακας1[[#This Row],[10]]*5</f>
        <v>333.29999999999995</v>
      </c>
      <c r="H14" s="24">
        <f>Πίνακας1[[#This Row],[10]]*6</f>
        <v>399.96</v>
      </c>
      <c r="I14" s="24">
        <f>Πίνακας1[[#This Row],[10]]*7</f>
        <v>466.62</v>
      </c>
      <c r="J14" s="24">
        <f>Πίνακας1[[#This Row],[10]]*8</f>
        <v>533.28</v>
      </c>
      <c r="K14" s="24">
        <f>Πίνακας1[[#This Row],[10]]*9</f>
        <v>599.93999999999994</v>
      </c>
      <c r="L14" s="24">
        <f>Πίνακας1[[#This Row],[10]]*10</f>
        <v>666.59999999999991</v>
      </c>
      <c r="M14" s="24">
        <f>Πίνακας1[[#This Row],[10]]*11</f>
        <v>733.26</v>
      </c>
      <c r="N14" s="24">
        <f>Πίνακας1[[#This Row],[10]]*12</f>
        <v>799.92</v>
      </c>
      <c r="P14">
        <v>0.6</v>
      </c>
      <c r="Q14">
        <v>0.36</v>
      </c>
    </row>
    <row r="15" spans="1:17">
      <c r="A15" s="20" t="s">
        <v>28</v>
      </c>
      <c r="B15" s="23">
        <v>8</v>
      </c>
      <c r="C15" s="29">
        <f>Πίνακας1[[#This Row],[ΒΑΣΙΚΗ ΣΥΝΤΑΓΗ]]*0.1111</f>
        <v>0.88880000000000003</v>
      </c>
      <c r="D15" s="29">
        <f>Πίνακας1[[#This Row],[10]]*2</f>
        <v>1.7776000000000001</v>
      </c>
      <c r="E15" s="29">
        <f>Πίνακας1[[#This Row],[10]]*3</f>
        <v>2.6664000000000003</v>
      </c>
      <c r="F15" s="29">
        <f>Πίνακας1[[#This Row],[10]]*4</f>
        <v>3.5552000000000001</v>
      </c>
      <c r="G15" s="29">
        <f>Πίνακας1[[#This Row],[10]]*5</f>
        <v>4.444</v>
      </c>
      <c r="H15" s="29">
        <f>Πίνακας1[[#This Row],[10]]*6</f>
        <v>5.3328000000000007</v>
      </c>
      <c r="I15" s="29">
        <f>Πίνακας1[[#This Row],[10]]*7</f>
        <v>6.2216000000000005</v>
      </c>
      <c r="J15" s="29">
        <f>Πίνακας1[[#This Row],[10]]*8</f>
        <v>7.1104000000000003</v>
      </c>
      <c r="K15" s="24">
        <f>Πίνακας1[[#This Row],[10]]*9</f>
        <v>7.9992000000000001</v>
      </c>
      <c r="L15" s="29">
        <f>Πίνακας1[[#This Row],[10]]*10</f>
        <v>8.8879999999999999</v>
      </c>
      <c r="M15" s="29">
        <f>Πίνακας1[[#This Row],[10]]*11</f>
        <v>9.7767999999999997</v>
      </c>
      <c r="N15" s="29">
        <f>Πίνακας1[[#This Row],[10]]*12</f>
        <v>10.665600000000001</v>
      </c>
      <c r="P15">
        <v>6.5</v>
      </c>
      <c r="Q15">
        <v>5.1999999999999998E-2</v>
      </c>
    </row>
    <row r="16" spans="1:17">
      <c r="A16" s="25" t="s">
        <v>27</v>
      </c>
      <c r="B16" s="23">
        <v>50</v>
      </c>
      <c r="C16" s="29">
        <f>Πίνακας1[[#This Row],[ΒΑΣΙΚΗ ΣΥΝΤΑΓΗ]]*0.1111</f>
        <v>5.5550000000000006</v>
      </c>
      <c r="D16" s="29">
        <f>Πίνακας1[[#This Row],[10]]*2</f>
        <v>11.110000000000001</v>
      </c>
      <c r="E16" s="29">
        <f>Πίνακας1[[#This Row],[10]]*3</f>
        <v>16.665000000000003</v>
      </c>
      <c r="F16" s="29">
        <f>Πίνακας1[[#This Row],[10]]*4</f>
        <v>22.220000000000002</v>
      </c>
      <c r="G16" s="29">
        <f>Πίνακας1[[#This Row],[10]]*5</f>
        <v>27.775000000000002</v>
      </c>
      <c r="H16" s="29">
        <f>Πίνακας1[[#This Row],[10]]*6</f>
        <v>33.330000000000005</v>
      </c>
      <c r="I16" s="29">
        <f>Πίνακας1[[#This Row],[10]]*7</f>
        <v>38.885000000000005</v>
      </c>
      <c r="J16" s="29">
        <f>Πίνακας1[[#This Row],[10]]*8</f>
        <v>44.440000000000005</v>
      </c>
      <c r="K16" s="24">
        <f>Πίνακας1[[#This Row],[10]]*9</f>
        <v>49.995000000000005</v>
      </c>
      <c r="L16" s="29">
        <f>Πίνακας1[[#This Row],[10]]*10</f>
        <v>55.550000000000004</v>
      </c>
      <c r="M16" s="29">
        <f>Πίνακας1[[#This Row],[10]]*11</f>
        <v>61.105000000000004</v>
      </c>
      <c r="N16" s="29">
        <f>Πίνακας1[[#This Row],[10]]*12</f>
        <v>66.660000000000011</v>
      </c>
      <c r="P16">
        <v>18.600000000000001</v>
      </c>
      <c r="Q16">
        <v>0.93</v>
      </c>
    </row>
    <row r="17" spans="1:17">
      <c r="A17" s="25" t="s">
        <v>26</v>
      </c>
      <c r="B17" s="30">
        <v>25</v>
      </c>
      <c r="C17" s="29">
        <f>Πίνακας1[[#This Row],[ΒΑΣΙΚΗ ΣΥΝΤΑΓΗ]]*0.1111</f>
        <v>2.7775000000000003</v>
      </c>
      <c r="D17" s="29">
        <f>Πίνακας1[[#This Row],[10]]*2</f>
        <v>5.5550000000000006</v>
      </c>
      <c r="E17" s="29">
        <f>Πίνακας1[[#This Row],[10]]*3</f>
        <v>8.3325000000000014</v>
      </c>
      <c r="F17" s="29">
        <f>Πίνακας1[[#This Row],[10]]*4</f>
        <v>11.110000000000001</v>
      </c>
      <c r="G17" s="29">
        <f>Πίνακας1[[#This Row],[10]]*5</f>
        <v>13.887500000000001</v>
      </c>
      <c r="H17" s="29">
        <f>Πίνακας1[[#This Row],[10]]*6</f>
        <v>16.665000000000003</v>
      </c>
      <c r="I17" s="29">
        <f>Πίνακας1[[#This Row],[10]]*7</f>
        <v>19.442500000000003</v>
      </c>
      <c r="J17" s="29">
        <f>Πίνακας1[[#This Row],[10]]*8</f>
        <v>22.220000000000002</v>
      </c>
      <c r="K17" s="24">
        <f>Πίνακας1[[#This Row],[10]]*9</f>
        <v>24.997500000000002</v>
      </c>
      <c r="L17" s="29">
        <f>Πίνακας1[[#This Row],[10]]*10</f>
        <v>27.775000000000002</v>
      </c>
      <c r="M17" s="29">
        <f>Πίνακας1[[#This Row],[10]]*11</f>
        <v>30.552500000000002</v>
      </c>
      <c r="N17" s="29">
        <f>Πίνακας1[[#This Row],[10]]*12</f>
        <v>33.330000000000005</v>
      </c>
      <c r="P17">
        <v>6.6</v>
      </c>
      <c r="Q17">
        <v>6.6000000000000003E-2</v>
      </c>
    </row>
    <row r="18" spans="1:17">
      <c r="A18" s="25" t="s">
        <v>33</v>
      </c>
      <c r="B18" s="30">
        <v>8</v>
      </c>
      <c r="C18" s="29">
        <f>Πίνακας1[[#This Row],[ΒΑΣΙΚΗ ΣΥΝΤΑΓΗ]]*0.1111</f>
        <v>0.88880000000000003</v>
      </c>
      <c r="D18" s="29">
        <f>Πίνακας1[[#This Row],[10]]*2</f>
        <v>1.7776000000000001</v>
      </c>
      <c r="E18" s="29">
        <f>Πίνακας1[[#This Row],[10]]*3</f>
        <v>2.6664000000000003</v>
      </c>
      <c r="F18" s="29">
        <f>Πίνακας1[[#This Row],[10]]*4</f>
        <v>3.5552000000000001</v>
      </c>
      <c r="G18" s="29">
        <f>Πίνακας1[[#This Row],[10]]*5</f>
        <v>4.444</v>
      </c>
      <c r="H18" s="29">
        <f>Πίνακας1[[#This Row],[10]]*6</f>
        <v>5.3328000000000007</v>
      </c>
      <c r="I18" s="29">
        <f>Πίνακας1[[#This Row],[10]]*7</f>
        <v>6.2216000000000005</v>
      </c>
      <c r="J18" s="29">
        <f>Πίνακας1[[#This Row],[10]]*8</f>
        <v>7.1104000000000003</v>
      </c>
      <c r="K18" s="24">
        <f>Πίνακας1[[#This Row],[10]]*9</f>
        <v>7.9992000000000001</v>
      </c>
      <c r="L18" s="29">
        <f>Πίνακας1[[#This Row],[10]]*10</f>
        <v>8.8879999999999999</v>
      </c>
      <c r="M18" s="29">
        <f>Πίνακας1[[#This Row],[10]]*11</f>
        <v>9.7767999999999997</v>
      </c>
      <c r="N18" s="29">
        <f>Πίνακας1[[#This Row],[10]]*12</f>
        <v>10.665600000000001</v>
      </c>
      <c r="P18">
        <v>4.55</v>
      </c>
      <c r="Q18">
        <v>4.5499999999999999E-2</v>
      </c>
    </row>
    <row r="19" spans="1:17">
      <c r="A19" s="25" t="s">
        <v>31</v>
      </c>
      <c r="B19" s="30">
        <v>8</v>
      </c>
      <c r="C19" s="29">
        <f>Πίνακας1[[#This Row],[ΒΑΣΙΚΗ ΣΥΝΤΑΓΗ]]*0.1111</f>
        <v>0.88880000000000003</v>
      </c>
      <c r="D19" s="29">
        <f>Πίνακας1[[#This Row],[10]]*2</f>
        <v>1.7776000000000001</v>
      </c>
      <c r="E19" s="29">
        <f>Πίνακας1[[#This Row],[10]]*3</f>
        <v>2.6664000000000003</v>
      </c>
      <c r="F19" s="29">
        <f>Πίνακας1[[#This Row],[10]]*4</f>
        <v>3.5552000000000001</v>
      </c>
      <c r="G19" s="29">
        <f>Πίνακας1[[#This Row],[10]]*5</f>
        <v>4.444</v>
      </c>
      <c r="H19" s="29">
        <f>Πίνακας1[[#This Row],[10]]*6</f>
        <v>5.3328000000000007</v>
      </c>
      <c r="I19" s="29">
        <f>Πίνακας1[[#This Row],[10]]*7</f>
        <v>6.2216000000000005</v>
      </c>
      <c r="J19" s="29">
        <f>Πίνακας1[[#This Row],[10]]*8</f>
        <v>7.1104000000000003</v>
      </c>
      <c r="K19" s="24">
        <f>Πίνακας1[[#This Row],[10]]*9</f>
        <v>7.9992000000000001</v>
      </c>
      <c r="L19" s="29">
        <f>Πίνακας1[[#This Row],[10]]*10</f>
        <v>8.8879999999999999</v>
      </c>
      <c r="M19" s="29">
        <f>Πίνακας1[[#This Row],[10]]*11</f>
        <v>9.7767999999999997</v>
      </c>
      <c r="N19" s="29">
        <f>Πίνακας1[[#This Row],[10]]*12</f>
        <v>10.665600000000001</v>
      </c>
      <c r="P19">
        <v>18.48</v>
      </c>
      <c r="Q19">
        <v>0.18479999999999999</v>
      </c>
    </row>
    <row r="20" spans="1:17">
      <c r="A20" s="25" t="s">
        <v>32</v>
      </c>
      <c r="B20" s="30">
        <v>10</v>
      </c>
      <c r="C20" s="29">
        <f>Πίνακας1[[#This Row],[ΒΑΣΙΚΗ ΣΥΝΤΑΓΗ]]*0.1111</f>
        <v>1.111</v>
      </c>
      <c r="D20" s="29">
        <f>Πίνακας1[[#This Row],[10]]*2</f>
        <v>2.222</v>
      </c>
      <c r="E20" s="29">
        <f>Πίνακας1[[#This Row],[10]]*3</f>
        <v>3.3330000000000002</v>
      </c>
      <c r="F20" s="29">
        <f>Πίνακας1[[#This Row],[10]]*4</f>
        <v>4.444</v>
      </c>
      <c r="G20" s="29">
        <f>Πίνακας1[[#This Row],[10]]*5</f>
        <v>5.5549999999999997</v>
      </c>
      <c r="H20" s="29">
        <f>Πίνακας1[[#This Row],[10]]*6</f>
        <v>6.6660000000000004</v>
      </c>
      <c r="I20" s="29">
        <f>Πίνακας1[[#This Row],[10]]*7</f>
        <v>7.7770000000000001</v>
      </c>
      <c r="J20" s="29">
        <f>Πίνακας1[[#This Row],[10]]*8</f>
        <v>8.8879999999999999</v>
      </c>
      <c r="K20" s="24">
        <f>Πίνακας1[[#This Row],[10]]*9</f>
        <v>9.9990000000000006</v>
      </c>
      <c r="L20" s="29">
        <f>Πίνακας1[[#This Row],[10]]*10</f>
        <v>11.11</v>
      </c>
      <c r="M20" s="29">
        <f>Πίνακας1[[#This Row],[10]]*11</f>
        <v>12.221</v>
      </c>
      <c r="N20" s="29">
        <f>Πίνακας1[[#This Row],[10]]*12</f>
        <v>13.332000000000001</v>
      </c>
      <c r="P20">
        <v>5.28</v>
      </c>
      <c r="Q20">
        <v>5.28E-2</v>
      </c>
    </row>
    <row r="21" spans="1:17">
      <c r="A21" s="16" t="s">
        <v>2</v>
      </c>
      <c r="B21" s="6">
        <v>90</v>
      </c>
      <c r="C21" s="17"/>
      <c r="D21" s="7"/>
      <c r="E21" s="7"/>
      <c r="F21" s="7"/>
      <c r="G21" s="7"/>
      <c r="H21" s="8"/>
      <c r="I21" s="8"/>
      <c r="J21" s="8"/>
      <c r="K21" s="8"/>
      <c r="L21" s="8"/>
      <c r="M21" s="17"/>
      <c r="N21" s="17"/>
      <c r="Q21">
        <v>130.3576027</v>
      </c>
    </row>
    <row r="22" spans="1:17" s="5" customFormat="1">
      <c r="A22" s="27" t="s">
        <v>18</v>
      </c>
      <c r="B22" s="28" t="s">
        <v>19</v>
      </c>
      <c r="C22" s="17"/>
      <c r="D22" s="7"/>
      <c r="E22" s="7"/>
      <c r="F22" s="7"/>
      <c r="G22" s="7"/>
      <c r="H22" s="17"/>
      <c r="I22" s="17"/>
      <c r="J22" s="17"/>
      <c r="K22" s="17"/>
      <c r="L22" s="26"/>
      <c r="M22" s="17"/>
      <c r="N22" s="17"/>
      <c r="Q22" s="37">
        <v>1.4484178080000001</v>
      </c>
    </row>
    <row r="23" spans="1:17">
      <c r="A23" s="11"/>
      <c r="B23" s="3"/>
      <c r="C23" s="3"/>
      <c r="D23" s="3"/>
      <c r="E23" s="3"/>
      <c r="F23" s="3"/>
      <c r="G23" s="3"/>
      <c r="H23" s="5"/>
      <c r="I23" s="5"/>
      <c r="J23" s="5"/>
      <c r="K23" s="5"/>
      <c r="L23" s="5"/>
      <c r="M23" s="5"/>
      <c r="N23" s="10"/>
    </row>
    <row r="24" spans="1:17">
      <c r="A24" s="11"/>
      <c r="B24" s="3"/>
      <c r="C24" s="3"/>
      <c r="D24" s="3"/>
      <c r="E24" s="3"/>
      <c r="F24" s="3"/>
      <c r="G24" s="3"/>
      <c r="H24" s="5"/>
      <c r="I24" s="5"/>
      <c r="J24" s="5"/>
      <c r="K24" s="5"/>
      <c r="L24" s="5"/>
      <c r="M24" s="5"/>
      <c r="N24" s="10"/>
    </row>
    <row r="25" spans="1:17">
      <c r="A25" s="11"/>
      <c r="B25" s="3"/>
      <c r="C25" s="3"/>
      <c r="D25" s="3"/>
      <c r="E25" s="3"/>
      <c r="F25" s="3"/>
      <c r="G25" s="3"/>
      <c r="H25" s="5"/>
      <c r="I25" s="5"/>
      <c r="J25" s="5"/>
      <c r="K25" s="5"/>
      <c r="L25" s="5"/>
      <c r="M25" s="5"/>
      <c r="N25" s="10"/>
    </row>
    <row r="26" spans="1:17">
      <c r="A26" s="31" t="s">
        <v>14</v>
      </c>
      <c r="B26" s="32"/>
      <c r="C26" s="3"/>
      <c r="D26" s="3"/>
      <c r="E26" s="3"/>
      <c r="F26" s="3"/>
      <c r="G26" s="3"/>
      <c r="H26" s="5"/>
      <c r="I26" s="5"/>
      <c r="J26" s="5"/>
      <c r="K26" s="5"/>
      <c r="L26" s="5"/>
      <c r="M26" s="5"/>
      <c r="N26" s="10"/>
    </row>
    <row r="27" spans="1:17">
      <c r="A27" s="11"/>
      <c r="B27" s="3"/>
      <c r="C27" s="3"/>
      <c r="D27" s="3"/>
      <c r="E27" s="3"/>
      <c r="F27" s="3"/>
      <c r="G27" s="3"/>
      <c r="H27" s="5"/>
      <c r="I27" s="5"/>
      <c r="J27" s="5"/>
      <c r="K27" s="5"/>
      <c r="L27" s="5"/>
      <c r="M27" s="5"/>
      <c r="N27" s="10"/>
    </row>
    <row r="28" spans="1:17">
      <c r="A28" s="11"/>
      <c r="B28" s="3"/>
      <c r="C28" s="3"/>
      <c r="D28" s="3"/>
      <c r="E28" s="3"/>
      <c r="F28" s="3"/>
      <c r="G28" s="3"/>
      <c r="H28" s="5"/>
      <c r="I28" s="5"/>
      <c r="J28" s="5"/>
      <c r="K28" s="5"/>
      <c r="L28" s="5"/>
      <c r="M28" s="5"/>
      <c r="N28" s="10"/>
    </row>
    <row r="29" spans="1:17">
      <c r="A29" s="11"/>
      <c r="B29" s="3"/>
      <c r="C29" s="3"/>
      <c r="D29" s="3"/>
      <c r="E29" s="3"/>
      <c r="F29" s="3"/>
      <c r="G29" s="3"/>
      <c r="H29" s="5"/>
      <c r="I29" s="5"/>
      <c r="J29" s="5"/>
      <c r="K29" s="5"/>
      <c r="L29" s="5"/>
      <c r="M29" s="5"/>
      <c r="N29" s="10"/>
    </row>
    <row r="30" spans="1:17">
      <c r="A30" s="11"/>
      <c r="B30" s="3"/>
      <c r="C30" s="3"/>
      <c r="D30" s="3"/>
      <c r="E30" s="3"/>
      <c r="F30" s="3"/>
      <c r="G30" s="3"/>
      <c r="H30" s="5"/>
      <c r="I30" s="5"/>
      <c r="J30" s="5"/>
      <c r="K30" s="5"/>
      <c r="L30" s="5"/>
      <c r="M30" s="5"/>
      <c r="N30" s="10"/>
    </row>
    <row r="31" spans="1:17">
      <c r="A31" s="11"/>
      <c r="B31" s="3"/>
      <c r="C31" s="3"/>
      <c r="D31" s="3"/>
      <c r="E31" s="3"/>
      <c r="F31" s="3"/>
      <c r="G31" s="3"/>
      <c r="H31" s="5"/>
      <c r="I31" s="5"/>
      <c r="J31" s="5"/>
      <c r="K31" s="5"/>
      <c r="L31" s="5"/>
      <c r="M31" s="5"/>
      <c r="N31" s="10"/>
    </row>
    <row r="32" spans="1:17">
      <c r="A32" s="12"/>
      <c r="B32" s="15"/>
      <c r="C32" s="15"/>
      <c r="D32" s="15"/>
      <c r="E32" s="15"/>
      <c r="F32" s="15"/>
      <c r="G32" s="15"/>
      <c r="H32" s="13"/>
      <c r="I32" s="13"/>
      <c r="J32" s="13"/>
      <c r="K32" s="13"/>
      <c r="L32" s="13"/>
      <c r="M32" s="13"/>
      <c r="N32" s="14"/>
    </row>
    <row r="33" spans="1:7">
      <c r="A33" s="3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4"/>
      <c r="E38" s="4"/>
      <c r="F38" s="4"/>
      <c r="G38" s="4"/>
    </row>
    <row r="39" spans="1:7">
      <c r="A39" s="2"/>
      <c r="B39" s="3"/>
      <c r="C39" s="3"/>
      <c r="D39" s="4"/>
      <c r="E39" s="4"/>
      <c r="F39" s="4"/>
      <c r="G39" s="4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4"/>
      <c r="E41" s="4"/>
      <c r="F41" s="4"/>
      <c r="G41" s="4"/>
    </row>
  </sheetData>
  <mergeCells count="3">
    <mergeCell ref="A26:B26"/>
    <mergeCell ref="B3:L3"/>
    <mergeCell ref="B1:N1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2018-11-01T14:34:03Z</dcterms:modified>
</cp:coreProperties>
</file>