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<sst xmlns="http://schemas.openxmlformats.org/spreadsheetml/2006/main" count="49" uniqueCount="28">
  <si>
    <t xml:space="preserve">x</t>
  </si>
  <si>
    <t xml:space="preserve">x²</t>
  </si>
  <si>
    <t xml:space="preserve">x³</t>
  </si>
  <si>
    <t xml:space="preserve">y</t>
  </si>
  <si>
    <t xml:space="preserve">yg</t>
  </si>
  <si>
    <t xml:space="preserve">z(x)</t>
  </si>
  <si>
    <t xml:space="preserve">z(x²)</t>
  </si>
  <si>
    <t xml:space="preserve">z(x³)</t>
  </si>
  <si>
    <t xml:space="preserve">z(y)</t>
  </si>
  <si>
    <t xml:space="preserve">MW</t>
  </si>
  <si>
    <t xml:space="preserve">SD</t>
  </si>
  <si>
    <t xml:space="preserve">Kovarianzmatrix der Prädiktoren</t>
  </si>
  <si>
    <t xml:space="preserve">Vektor der Kriteriumskovarianz</t>
  </si>
  <si>
    <t xml:space="preserve">r_xy</t>
  </si>
  <si>
    <t xml:space="preserve">r_x²y</t>
  </si>
  <si>
    <t xml:space="preserve">r_x³y</t>
  </si>
  <si>
    <t xml:space="preserve">Korrelationsmatrix der Prädiktoren:</t>
  </si>
  <si>
    <t xml:space="preserve">inverse Korrelationsmatrix der Prädiktoren:</t>
  </si>
  <si>
    <t xml:space="preserve">Vektor der Kriteriumskorrelation</t>
  </si>
  <si>
    <t xml:space="preserve">beta-Gewichte</t>
  </si>
  <si>
    <t xml:space="preserve">b-Gewichte</t>
  </si>
  <si>
    <t xml:space="preserve">beta1</t>
  </si>
  <si>
    <t xml:space="preserve">b0</t>
  </si>
  <si>
    <t xml:space="preserve">beta2</t>
  </si>
  <si>
    <t xml:space="preserve">b1</t>
  </si>
  <si>
    <t xml:space="preserve">beta3</t>
  </si>
  <si>
    <t xml:space="preserve">b2</t>
  </si>
  <si>
    <t xml:space="preserve">b3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</si>
</sst>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"/>
    <numFmt numFmtId="166" formatCode="General"/>
    <numFmt numFmtId="167" formatCode="0.00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595959"/>
      <name val="Calibri"/>
      <family val="2"/>
    </font>
    <font>
      <sz val="9"/>
      <color rgb="FF59595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5"/>
        <bgColor rgb="FFBFBFBF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6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8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9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1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1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1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15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Diagrammtitel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5b9bd5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Tabelle1!$B$4:$B$16</c:f>
              <c:numCache>
                <c:formatCode>General</c:formatCode>
                <c:ptCount val="13"/>
                <c:pt idx="0">
                  <c:v>1</c:v>
                </c:pt>
                <c:pt idx="1">
                  <c:v>0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2</c:v>
                </c:pt>
                <c:pt idx="6">
                  <c:v>5</c:v>
                </c:pt>
                <c:pt idx="7">
                  <c:v>10</c:v>
                </c:pt>
                <c:pt idx="8">
                  <c:v>9</c:v>
                </c:pt>
                <c:pt idx="9">
                  <c:v>6</c:v>
                </c:pt>
                <c:pt idx="10">
                  <c:v>1</c:v>
                </c:pt>
                <c:pt idx="11">
                  <c:v>10</c:v>
                </c:pt>
                <c:pt idx="12">
                  <c:v>8</c:v>
                </c:pt>
              </c:numCache>
            </c:numRef>
          </c:xVal>
          <c:yVal>
            <c:numRef>
              <c:f>Tabelle1!$E$4:$E$16</c:f>
              <c:numCache>
                <c:formatCode>General</c:formatCode>
                <c:ptCount val="13"/>
                <c:pt idx="0">
                  <c:v>14</c:v>
                </c:pt>
                <c:pt idx="1">
                  <c:v>8</c:v>
                </c:pt>
                <c:pt idx="2">
                  <c:v>30</c:v>
                </c:pt>
                <c:pt idx="3">
                  <c:v>48</c:v>
                </c:pt>
                <c:pt idx="4">
                  <c:v>49</c:v>
                </c:pt>
                <c:pt idx="5">
                  <c:v>24</c:v>
                </c:pt>
                <c:pt idx="6">
                  <c:v>81</c:v>
                </c:pt>
                <c:pt idx="7">
                  <c:v>45</c:v>
                </c:pt>
                <c:pt idx="8">
                  <c:v>83</c:v>
                </c:pt>
                <c:pt idx="9">
                  <c:v>99</c:v>
                </c:pt>
                <c:pt idx="10">
                  <c:v>8</c:v>
                </c:pt>
                <c:pt idx="11">
                  <c:v>35</c:v>
                </c:pt>
                <c:pt idx="12">
                  <c:v>100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Tabelle1!$F$3</c:f>
              <c:strCache>
                <c:ptCount val="1"/>
                <c:pt idx="0">
                  <c:v>yg</c:v>
                </c:pt>
              </c:strCache>
            </c:strRef>
          </c:tx>
          <c:spPr>
            <a:solidFill>
              <a:srgbClr val="ed7d31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cap="rnd" w="19080">
                <a:solidFill>
                  <a:srgbClr val="ed7d31"/>
                </a:solidFill>
                <a:round/>
              </a:ln>
            </c:spPr>
            <c:trendlineType val="poly"/>
            <c:order val="3"/>
            <c:forward val="0"/>
            <c:backward val="0"/>
            <c:dispRSqr val="0"/>
            <c:dispEq val="0"/>
          </c:trendline>
          <c:xVal>
            <c:numRef>
              <c:f>Tabelle1!$B$4:$B$16</c:f>
              <c:numCache>
                <c:formatCode>General</c:formatCode>
                <c:ptCount val="13"/>
                <c:pt idx="0">
                  <c:v>1</c:v>
                </c:pt>
                <c:pt idx="1">
                  <c:v>0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2</c:v>
                </c:pt>
                <c:pt idx="6">
                  <c:v>5</c:v>
                </c:pt>
                <c:pt idx="7">
                  <c:v>10</c:v>
                </c:pt>
                <c:pt idx="8">
                  <c:v>9</c:v>
                </c:pt>
                <c:pt idx="9">
                  <c:v>6</c:v>
                </c:pt>
                <c:pt idx="10">
                  <c:v>1</c:v>
                </c:pt>
                <c:pt idx="11">
                  <c:v>10</c:v>
                </c:pt>
                <c:pt idx="12">
                  <c:v>8</c:v>
                </c:pt>
              </c:numCache>
            </c:numRef>
          </c:xVal>
          <c:yVal>
            <c:numRef>
              <c:f>Tabelle1!$F$4:$F$16</c:f>
              <c:numCache>
                <c:formatCode>General</c:formatCode>
                <c:ptCount val="13"/>
                <c:pt idx="0">
                  <c:v>9.78767206991241</c:v>
                </c:pt>
                <c:pt idx="1">
                  <c:v>10.6779765980814</c:v>
                </c:pt>
                <c:pt idx="2">
                  <c:v>37.8631984893722</c:v>
                </c:pt>
                <c:pt idx="3">
                  <c:v>37.8631984893722</c:v>
                </c:pt>
                <c:pt idx="4">
                  <c:v>59.0426232695029</c:v>
                </c:pt>
                <c:pt idx="5">
                  <c:v>20.1471470615923</c:v>
                </c:pt>
                <c:pt idx="6">
                  <c:v>79.7922183182357</c:v>
                </c:pt>
                <c:pt idx="7">
                  <c:v>40.8306396597163</c:v>
                </c:pt>
                <c:pt idx="8">
                  <c:v>80.6282395242078</c:v>
                </c:pt>
                <c:pt idx="9">
                  <c:v>96.2187805518216</c:v>
                </c:pt>
                <c:pt idx="10">
                  <c:v>9.78767206991241</c:v>
                </c:pt>
                <c:pt idx="11">
                  <c:v>40.8306396597163</c:v>
                </c:pt>
                <c:pt idx="12">
                  <c:v>100.529994238557</c:v>
                </c:pt>
              </c:numCache>
            </c:numRef>
          </c:yVal>
          <c:smooth val="0"/>
        </c:ser>
        <c:axId val="69386507"/>
        <c:axId val="72336471"/>
      </c:scatterChart>
      <c:valAx>
        <c:axId val="69386507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2336471"/>
        <c:crosses val="autoZero"/>
        <c:crossBetween val="midCat"/>
      </c:valAx>
      <c:valAx>
        <c:axId val="7233647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9386507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538200</xdr:colOff>
      <xdr:row>2</xdr:row>
      <xdr:rowOff>28440</xdr:rowOff>
    </xdr:from>
    <xdr:to>
      <xdr:col>20</xdr:col>
      <xdr:colOff>80280</xdr:colOff>
      <xdr:row>16</xdr:row>
      <xdr:rowOff>104040</xdr:rowOff>
    </xdr:to>
    <xdr:graphicFrame>
      <xdr:nvGraphicFramePr>
        <xdr:cNvPr id="0" name="Diagramm 2"/>
        <xdr:cNvGraphicFramePr/>
      </xdr:nvGraphicFramePr>
      <xdr:xfrm>
        <a:off x="10596600" y="409320"/>
        <a:ext cx="624780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N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Z22" activeCellId="0" sqref="Z22"/>
    </sheetView>
  </sheetViews>
  <sheetFormatPr defaultColWidth="9.14453125" defaultRowHeight="15" zeroHeight="false" outlineLevelRow="0" outlineLevelCol="0"/>
  <cols>
    <col collapsed="false" customWidth="true" hidden="false" outlineLevel="0" max="2" min="1" style="1" width="9.43"/>
    <col collapsed="false" customWidth="true" hidden="false" outlineLevel="0" max="28" min="3" style="2" width="9.43"/>
    <col collapsed="false" customWidth="true" hidden="false" outlineLevel="0" max="29" min="29" style="1" width="9.43"/>
  </cols>
  <sheetData>
    <row r="3" customFormat="false" ht="15" hidden="false" customHeight="false" outlineLevel="0" collapsed="false">
      <c r="B3" s="3" t="s">
        <v>0</v>
      </c>
      <c r="C3" s="4" t="s">
        <v>1</v>
      </c>
      <c r="D3" s="4" t="s">
        <v>2</v>
      </c>
      <c r="E3" s="4" t="s">
        <v>3</v>
      </c>
      <c r="F3" s="2" t="s">
        <v>4</v>
      </c>
      <c r="H3" s="4" t="s">
        <v>5</v>
      </c>
      <c r="I3" s="4" t="s">
        <v>6</v>
      </c>
      <c r="J3" s="4" t="s">
        <v>7</v>
      </c>
      <c r="K3" s="4" t="s">
        <v>8</v>
      </c>
    </row>
    <row r="4" customFormat="false" ht="15" hidden="false" customHeight="false" outlineLevel="0" collapsed="false">
      <c r="A4" s="1" t="n">
        <v>0</v>
      </c>
      <c r="B4" s="5" t="n">
        <v>1</v>
      </c>
      <c r="C4" s="6" t="n">
        <v>1</v>
      </c>
      <c r="D4" s="6" t="n">
        <v>1</v>
      </c>
      <c r="E4" s="7" t="n">
        <v>14</v>
      </c>
      <c r="F4" s="2" t="n">
        <f aca="false">$F$34+B4*$F$35+C4*$F$36+D4*$F$37</f>
        <v>9.78767206991241</v>
      </c>
      <c r="H4" s="8" t="n">
        <f aca="false">(B4-$B$17)/$B$18</f>
        <v>-1.10849515778886</v>
      </c>
      <c r="I4" s="9" t="n">
        <f aca="false">(C4-$C$17)/$C$18</f>
        <v>-0.902345772394695</v>
      </c>
      <c r="J4" s="9" t="n">
        <f aca="false">(D4-$D$17)/$D$18</f>
        <v>-0.763686215502684</v>
      </c>
      <c r="K4" s="10" t="n">
        <f aca="false">(E4-$E$17)/$E$18</f>
        <v>-1.07294828275454</v>
      </c>
    </row>
    <row r="5" customFormat="false" ht="15" hidden="false" customHeight="false" outlineLevel="0" collapsed="false">
      <c r="A5" s="1" t="n">
        <v>1</v>
      </c>
      <c r="B5" s="11" t="n">
        <v>0</v>
      </c>
      <c r="C5" s="12" t="n">
        <v>0</v>
      </c>
      <c r="D5" s="12" t="n">
        <v>0</v>
      </c>
      <c r="E5" s="13" t="n">
        <v>8</v>
      </c>
      <c r="F5" s="2" t="n">
        <f aca="false">$F$34+B5*$F$35+C5*$F$36+D5*$F$37</f>
        <v>10.6779765980814</v>
      </c>
      <c r="H5" s="14" t="n">
        <f aca="false">(B5-$B$17)/$B$18</f>
        <v>-1.40258570985529</v>
      </c>
      <c r="I5" s="15" t="n">
        <f aca="false">(C5-$C$17)/$C$18</f>
        <v>-0.929436984960817</v>
      </c>
      <c r="J5" s="15" t="n">
        <f aca="false">(D5-$D$17)/$D$18</f>
        <v>-0.76637161469163</v>
      </c>
      <c r="K5" s="16" t="n">
        <f aca="false">(E5-$E$17)/$E$18</f>
        <v>-1.26229209735828</v>
      </c>
    </row>
    <row r="6" customFormat="false" ht="15" hidden="false" customHeight="false" outlineLevel="0" collapsed="false">
      <c r="A6" s="1" t="n">
        <v>2</v>
      </c>
      <c r="B6" s="11" t="n">
        <v>3</v>
      </c>
      <c r="C6" s="12" t="n">
        <v>9</v>
      </c>
      <c r="D6" s="12" t="n">
        <v>27</v>
      </c>
      <c r="E6" s="13" t="n">
        <v>30</v>
      </c>
      <c r="F6" s="2" t="n">
        <f aca="false">$F$34+B6*$F$35+C6*$F$36+D6*$F$37</f>
        <v>37.8631984893722</v>
      </c>
      <c r="H6" s="14" t="n">
        <f aca="false">(B6-$B$17)/$B$18</f>
        <v>-0.520314053655996</v>
      </c>
      <c r="I6" s="15" t="n">
        <f aca="false">(C6-$C$17)/$C$18</f>
        <v>-0.685616071865715</v>
      </c>
      <c r="J6" s="15" t="n">
        <f aca="false">(D6-$D$17)/$D$18</f>
        <v>-0.693865836590077</v>
      </c>
      <c r="K6" s="16" t="n">
        <f aca="false">(E6-$E$17)/$E$18</f>
        <v>-0.568031443811226</v>
      </c>
    </row>
    <row r="7" customFormat="false" ht="15" hidden="false" customHeight="false" outlineLevel="0" collapsed="false">
      <c r="A7" s="1" t="n">
        <v>3</v>
      </c>
      <c r="B7" s="11" t="n">
        <v>3</v>
      </c>
      <c r="C7" s="12" t="n">
        <v>9</v>
      </c>
      <c r="D7" s="12" t="n">
        <v>27</v>
      </c>
      <c r="E7" s="13" t="n">
        <v>48</v>
      </c>
      <c r="F7" s="2" t="n">
        <f aca="false">$F$34+B7*$F$35+C7*$F$36+D7*$F$37</f>
        <v>37.8631984893722</v>
      </c>
      <c r="H7" s="14" t="n">
        <f aca="false">(B7-$B$17)/$B$18</f>
        <v>-0.520314053655996</v>
      </c>
      <c r="I7" s="15" t="n">
        <f aca="false">(C7-$C$17)/$C$18</f>
        <v>-0.685616071865715</v>
      </c>
      <c r="J7" s="15" t="n">
        <f aca="false">(D7-$D$17)/$D$18</f>
        <v>-0.693865836590077</v>
      </c>
      <c r="K7" s="16" t="n">
        <f aca="false">(E7-$E$17)/$E$18</f>
        <v>0</v>
      </c>
    </row>
    <row r="8" customFormat="false" ht="15" hidden="false" customHeight="false" outlineLevel="0" collapsed="false">
      <c r="A8" s="1" t="n">
        <v>4</v>
      </c>
      <c r="B8" s="11" t="n">
        <v>4</v>
      </c>
      <c r="C8" s="12" t="n">
        <v>16</v>
      </c>
      <c r="D8" s="12" t="n">
        <v>64</v>
      </c>
      <c r="E8" s="13" t="n">
        <v>49</v>
      </c>
      <c r="F8" s="2" t="n">
        <f aca="false">$F$34+B8*$F$35+C8*$F$36+D8*$F$37</f>
        <v>59.0426232695029</v>
      </c>
      <c r="H8" s="14" t="n">
        <f aca="false">(B8-$B$17)/$B$18</f>
        <v>-0.226223501589563</v>
      </c>
      <c r="I8" s="15" t="n">
        <f aca="false">(C8-$C$17)/$C$18</f>
        <v>-0.495977583902858</v>
      </c>
      <c r="J8" s="15" t="n">
        <f aca="false">(D8-$D$17)/$D$18</f>
        <v>-0.59450606659906</v>
      </c>
      <c r="K8" s="16" t="n">
        <f aca="false">(E8-$E$17)/$E$18</f>
        <v>0.031557302433957</v>
      </c>
    </row>
    <row r="9" customFormat="false" ht="15" hidden="false" customHeight="false" outlineLevel="0" collapsed="false">
      <c r="A9" s="1" t="n">
        <v>5</v>
      </c>
      <c r="B9" s="11" t="n">
        <v>2</v>
      </c>
      <c r="C9" s="12" t="n">
        <v>4</v>
      </c>
      <c r="D9" s="12" t="n">
        <v>8</v>
      </c>
      <c r="E9" s="13" t="n">
        <v>24</v>
      </c>
      <c r="F9" s="2" t="n">
        <f aca="false">$F$34+B9*$F$35+C9*$F$36+D9*$F$37</f>
        <v>20.1471470615923</v>
      </c>
      <c r="H9" s="14" t="n">
        <f aca="false">(B9-$B$17)/$B$18</f>
        <v>-0.814404605722428</v>
      </c>
      <c r="I9" s="15" t="n">
        <f aca="false">(C9-$C$17)/$C$18</f>
        <v>-0.821072134696327</v>
      </c>
      <c r="J9" s="15" t="n">
        <f aca="false">(D9-$D$17)/$D$18</f>
        <v>-0.744888421180059</v>
      </c>
      <c r="K9" s="16" t="n">
        <f aca="false">(E9-$E$17)/$E$18</f>
        <v>-0.757375258414968</v>
      </c>
    </row>
    <row r="10" customFormat="false" ht="15" hidden="false" customHeight="false" outlineLevel="0" collapsed="false">
      <c r="A10" s="1" t="n">
        <v>6</v>
      </c>
      <c r="B10" s="11" t="n">
        <v>5</v>
      </c>
      <c r="C10" s="12" t="n">
        <v>25</v>
      </c>
      <c r="D10" s="12" t="n">
        <v>125</v>
      </c>
      <c r="E10" s="13" t="n">
        <v>81</v>
      </c>
      <c r="F10" s="2" t="n">
        <f aca="false">$F$34+B10*$F$35+C10*$F$36+D10*$F$37</f>
        <v>79.7922183182357</v>
      </c>
      <c r="H10" s="14" t="n">
        <f aca="false">(B10-$B$17)/$B$18</f>
        <v>0.067867050476869</v>
      </c>
      <c r="I10" s="15" t="n">
        <f aca="false">(C10-$C$17)/$C$18</f>
        <v>-0.252156670807755</v>
      </c>
      <c r="J10" s="15" t="n">
        <f aca="false">(D10-$D$17)/$D$18</f>
        <v>-0.430696716073329</v>
      </c>
      <c r="K10" s="16" t="n">
        <f aca="false">(E10-$E$17)/$E$18</f>
        <v>1.04139098032058</v>
      </c>
    </row>
    <row r="11" customFormat="false" ht="15" hidden="false" customHeight="false" outlineLevel="0" collapsed="false">
      <c r="A11" s="1" t="n">
        <v>7</v>
      </c>
      <c r="B11" s="11" t="n">
        <v>10</v>
      </c>
      <c r="C11" s="12" t="n">
        <v>100</v>
      </c>
      <c r="D11" s="12" t="n">
        <v>1000</v>
      </c>
      <c r="E11" s="13" t="n">
        <v>45</v>
      </c>
      <c r="F11" s="2" t="n">
        <f aca="false">$F$34+B11*$F$35+C11*$F$36+D11*$F$37</f>
        <v>40.8306396597163</v>
      </c>
      <c r="H11" s="14" t="n">
        <f aca="false">(B11-$B$17)/$B$18</f>
        <v>1.53831981080903</v>
      </c>
      <c r="I11" s="15" t="n">
        <f aca="false">(C11-$C$17)/$C$18</f>
        <v>1.77968427165143</v>
      </c>
      <c r="J11" s="15" t="n">
        <f aca="false">(D11-$D$17)/$D$18</f>
        <v>1.91902757425478</v>
      </c>
      <c r="K11" s="16" t="n">
        <f aca="false">(E11-$E$17)/$E$18</f>
        <v>-0.0946719073018709</v>
      </c>
    </row>
    <row r="12" customFormat="false" ht="15" hidden="false" customHeight="false" outlineLevel="0" collapsed="false">
      <c r="A12" s="1" t="n">
        <v>8</v>
      </c>
      <c r="B12" s="11" t="n">
        <v>9</v>
      </c>
      <c r="C12" s="12" t="n">
        <v>81</v>
      </c>
      <c r="D12" s="12" t="n">
        <v>729</v>
      </c>
      <c r="E12" s="13" t="n">
        <v>83</v>
      </c>
      <c r="F12" s="2" t="n">
        <f aca="false">$F$34+B12*$F$35+C12*$F$36+D12*$F$37</f>
        <v>80.6282395242078</v>
      </c>
      <c r="H12" s="14" t="n">
        <f aca="false">(B12-$B$17)/$B$18</f>
        <v>1.2442292587426</v>
      </c>
      <c r="I12" s="15" t="n">
        <f aca="false">(C12-$C$17)/$C$18</f>
        <v>1.2649512328951</v>
      </c>
      <c r="J12" s="15" t="n">
        <f aca="false">(D12-$D$17)/$D$18</f>
        <v>1.19128439405031</v>
      </c>
      <c r="K12" s="16" t="n">
        <f aca="false">(E12-$E$17)/$E$18</f>
        <v>1.10450558518849</v>
      </c>
    </row>
    <row r="13" customFormat="false" ht="15" hidden="false" customHeight="false" outlineLevel="0" collapsed="false">
      <c r="A13" s="1" t="n">
        <v>9</v>
      </c>
      <c r="B13" s="11" t="n">
        <v>6</v>
      </c>
      <c r="C13" s="12" t="n">
        <v>36</v>
      </c>
      <c r="D13" s="12" t="n">
        <v>216</v>
      </c>
      <c r="E13" s="13" t="n">
        <v>99</v>
      </c>
      <c r="F13" s="2" t="n">
        <f aca="false">$F$34+B13*$F$35+C13*$F$36+D13*$F$37</f>
        <v>96.2187805518216</v>
      </c>
      <c r="H13" s="14" t="n">
        <f aca="false">(B13-$B$17)/$B$18</f>
        <v>0.361957602543301</v>
      </c>
      <c r="I13" s="15" t="n">
        <f aca="false">(C13-$C$17)/$C$18</f>
        <v>0.0458466674195919</v>
      </c>
      <c r="J13" s="15" t="n">
        <f aca="false">(D13-$D$17)/$D$18</f>
        <v>-0.186325389879205</v>
      </c>
      <c r="K13" s="16" t="n">
        <f aca="false">(E13-$E$17)/$E$18</f>
        <v>1.60942242413181</v>
      </c>
    </row>
    <row r="14" customFormat="false" ht="15" hidden="false" customHeight="false" outlineLevel="0" collapsed="false">
      <c r="A14" s="1" t="n">
        <v>10</v>
      </c>
      <c r="B14" s="11" t="n">
        <v>1</v>
      </c>
      <c r="C14" s="12" t="n">
        <v>1</v>
      </c>
      <c r="D14" s="12" t="n">
        <v>1</v>
      </c>
      <c r="E14" s="13" t="n">
        <v>8</v>
      </c>
      <c r="F14" s="2" t="n">
        <f aca="false">$F$34+B14*$F$35+C14*$F$36+D14*$F$37</f>
        <v>9.78767206991241</v>
      </c>
      <c r="H14" s="14" t="n">
        <f aca="false">(B14-$B$17)/$B$18</f>
        <v>-1.10849515778886</v>
      </c>
      <c r="I14" s="15" t="n">
        <f aca="false">(C14-$C$17)/$C$18</f>
        <v>-0.902345772394695</v>
      </c>
      <c r="J14" s="15" t="n">
        <f aca="false">(D14-$D$17)/$D$18</f>
        <v>-0.763686215502684</v>
      </c>
      <c r="K14" s="16" t="n">
        <f aca="false">(E14-$E$17)/$E$18</f>
        <v>-1.26229209735828</v>
      </c>
    </row>
    <row r="15" customFormat="false" ht="15" hidden="false" customHeight="false" outlineLevel="0" collapsed="false">
      <c r="A15" s="1" t="n">
        <v>11</v>
      </c>
      <c r="B15" s="11" t="n">
        <v>10</v>
      </c>
      <c r="C15" s="12" t="n">
        <v>100</v>
      </c>
      <c r="D15" s="12" t="n">
        <v>1000</v>
      </c>
      <c r="E15" s="13" t="n">
        <v>35</v>
      </c>
      <c r="F15" s="2" t="n">
        <f aca="false">$F$34+B15*$F$35+C15*$F$36+D15*$F$37</f>
        <v>40.8306396597163</v>
      </c>
      <c r="H15" s="14" t="n">
        <f aca="false">(B15-$B$17)/$B$18</f>
        <v>1.53831981080903</v>
      </c>
      <c r="I15" s="15" t="n">
        <f aca="false">(C15-$C$17)/$C$18</f>
        <v>1.77968427165143</v>
      </c>
      <c r="J15" s="15" t="n">
        <f aca="false">(D15-$D$17)/$D$18</f>
        <v>1.91902757425478</v>
      </c>
      <c r="K15" s="16" t="n">
        <f aca="false">(E15-$E$17)/$E$18</f>
        <v>-0.410244931641441</v>
      </c>
    </row>
    <row r="16" customFormat="false" ht="15" hidden="false" customHeight="false" outlineLevel="0" collapsed="false">
      <c r="A16" s="1" t="n">
        <v>12</v>
      </c>
      <c r="B16" s="17" t="n">
        <v>8</v>
      </c>
      <c r="C16" s="18" t="n">
        <v>64</v>
      </c>
      <c r="D16" s="18" t="n">
        <v>512</v>
      </c>
      <c r="E16" s="19" t="n">
        <v>100</v>
      </c>
      <c r="F16" s="2" t="n">
        <f aca="false">$F$34+B16*$F$35+C16*$F$36+D16*$F$37</f>
        <v>100.529994238557</v>
      </c>
      <c r="H16" s="20" t="n">
        <f aca="false">(B16-$B$17)/$B$18</f>
        <v>0.950138706676166</v>
      </c>
      <c r="I16" s="21" t="n">
        <f aca="false">(C16-$C$17)/$C$18</f>
        <v>0.804400619271021</v>
      </c>
      <c r="J16" s="21" t="n">
        <f aca="false">(D16-$D$17)/$D$18</f>
        <v>0.608552770048934</v>
      </c>
      <c r="K16" s="22" t="n">
        <f aca="false">(E16-$E$17)/$E$18</f>
        <v>1.64097972656576</v>
      </c>
    </row>
    <row r="17" customFormat="false" ht="15" hidden="false" customHeight="false" outlineLevel="0" collapsed="false">
      <c r="A17" s="23" t="s">
        <v>9</v>
      </c>
      <c r="B17" s="24" t="n">
        <f aca="false">AVERAGE(B4:B16)</f>
        <v>4.76923076923077</v>
      </c>
      <c r="C17" s="25" t="n">
        <f aca="false">AVERAGE(C4:C16)</f>
        <v>34.3076923076923</v>
      </c>
      <c r="D17" s="25" t="n">
        <f aca="false">AVERAGE(D4:D16)</f>
        <v>285.384615384615</v>
      </c>
      <c r="E17" s="26" t="n">
        <f aca="false">AVERAGE(E4:E16)</f>
        <v>48</v>
      </c>
      <c r="F17" s="2" t="n">
        <f aca="false">SUM(F4:F16)/COUNT(F4:F16)</f>
        <v>48</v>
      </c>
    </row>
    <row r="18" customFormat="false" ht="15" hidden="false" customHeight="false" outlineLevel="0" collapsed="false">
      <c r="A18" s="23" t="s">
        <v>10</v>
      </c>
      <c r="B18" s="27" t="n">
        <f aca="false">_xlfn.STDEV.P(B4:B16)</f>
        <v>3.40031324696928</v>
      </c>
      <c r="C18" s="28" t="n">
        <f aca="false">_xlfn.STDEV.P(C4:C16)</f>
        <v>36.9123381819571</v>
      </c>
      <c r="D18" s="28" t="n">
        <f aca="false">_xlfn.STDEV.P(D4:D16)</f>
        <v>372.384114851967</v>
      </c>
      <c r="E18" s="29" t="n">
        <f aca="false">_xlfn.STDEV.P(E4:E16)</f>
        <v>31.688386613298</v>
      </c>
    </row>
    <row r="20" customFormat="false" ht="15" hidden="false" customHeight="false" outlineLevel="0" collapsed="false">
      <c r="B20" s="1" t="s">
        <v>11</v>
      </c>
      <c r="M20" s="30" t="s">
        <v>12</v>
      </c>
    </row>
    <row r="21" customFormat="false" ht="15" hidden="false" customHeight="false" outlineLevel="0" collapsed="false">
      <c r="B21" s="3" t="s">
        <v>0</v>
      </c>
      <c r="C21" s="4" t="s">
        <v>1</v>
      </c>
      <c r="D21" s="4" t="s">
        <v>2</v>
      </c>
      <c r="M21" s="4" t="s">
        <v>13</v>
      </c>
      <c r="N21" s="2" t="n">
        <f aca="false">_xlfn.COVARIANCE.P(B4:B16,E4:E16)</f>
        <v>66.9230769230769</v>
      </c>
    </row>
    <row r="22" customFormat="false" ht="15" hidden="false" customHeight="false" outlineLevel="0" collapsed="false">
      <c r="A22" s="3" t="s">
        <v>0</v>
      </c>
      <c r="B22" s="1" t="n">
        <f aca="false">_xlfn.COVARIANCE.P(B4:B16,B4:B16)</f>
        <v>11.5621301775148</v>
      </c>
      <c r="C22" s="2" t="n">
        <f aca="false">_xlfn.COVARIANCE.P(B4:B16,C4:C16)</f>
        <v>121.763313609467</v>
      </c>
      <c r="D22" s="2" t="n">
        <f aca="false">_xlfn.COVARIANCE.P(B4:B16,D4:D16)</f>
        <v>1178.47337278107</v>
      </c>
      <c r="M22" s="4" t="s">
        <v>14</v>
      </c>
      <c r="N22" s="2" t="n">
        <f aca="false">_xlfn.COVARIANCE.P(C4:C16,E4:E16)</f>
        <v>531.384615384615</v>
      </c>
    </row>
    <row r="23" customFormat="false" ht="15" hidden="false" customHeight="false" outlineLevel="0" collapsed="false">
      <c r="A23" s="3" t="s">
        <v>1</v>
      </c>
      <c r="B23" s="1" t="n">
        <f aca="false">_xlfn.COVARIANCE.P(C4:C16,B4:B16)</f>
        <v>121.763313609467</v>
      </c>
      <c r="C23" s="2" t="n">
        <f aca="false">_xlfn.COVARIANCE.P(C4:C16,C4:C16)</f>
        <v>1362.52071005917</v>
      </c>
      <c r="D23" s="2" t="n">
        <f aca="false">_xlfn.COVARIANCE.P(C4:C16,D4:D16)</f>
        <v>13613.8816568047</v>
      </c>
      <c r="M23" s="4" t="s">
        <v>15</v>
      </c>
      <c r="N23" s="2" t="n">
        <f aca="false">_xlfn.COVARIANCE.P(D4:D16,E4:E16)</f>
        <v>3891.69230769231</v>
      </c>
    </row>
    <row r="24" customFormat="false" ht="15" hidden="false" customHeight="false" outlineLevel="0" collapsed="false">
      <c r="A24" s="3" t="s">
        <v>2</v>
      </c>
      <c r="B24" s="1" t="n">
        <f aca="false">_xlfn.COVARIANCE.P(D4:D16,B4:B16)</f>
        <v>1178.47337278107</v>
      </c>
      <c r="C24" s="2" t="n">
        <f aca="false">_xlfn.COVARIANCE.P(D4:D16,C4:C16)</f>
        <v>13613.8816568047</v>
      </c>
      <c r="D24" s="2" t="n">
        <f aca="false">_xlfn.COVARIANCE.P(D4:D16,D4:D16)</f>
        <v>138669.928994083</v>
      </c>
    </row>
    <row r="26" customFormat="false" ht="15" hidden="false" customHeight="false" outlineLevel="0" collapsed="false">
      <c r="B26" s="1" t="s">
        <v>16</v>
      </c>
      <c r="H26" s="2" t="s">
        <v>17</v>
      </c>
      <c r="M26" s="30" t="s">
        <v>18</v>
      </c>
    </row>
    <row r="27" customFormat="false" ht="15" hidden="false" customHeight="false" outlineLevel="0" collapsed="false">
      <c r="B27" s="23" t="s">
        <v>0</v>
      </c>
      <c r="C27" s="4" t="s">
        <v>1</v>
      </c>
      <c r="D27" s="4" t="s">
        <v>2</v>
      </c>
      <c r="H27" s="31" t="s">
        <v>0</v>
      </c>
      <c r="I27" s="32" t="s">
        <v>1</v>
      </c>
      <c r="J27" s="33" t="s">
        <v>2</v>
      </c>
      <c r="M27" s="4" t="s">
        <v>13</v>
      </c>
      <c r="N27" s="34" t="n">
        <f aca="false">PEARSON(B4:B16,E4:E16)</f>
        <v>0.621093300787762</v>
      </c>
    </row>
    <row r="28" customFormat="false" ht="15" hidden="false" customHeight="false" outlineLevel="0" collapsed="false">
      <c r="A28" s="3" t="s">
        <v>0</v>
      </c>
      <c r="B28" s="35" t="n">
        <f aca="false">PEARSON(B4:B16,B4:B16)</f>
        <v>1</v>
      </c>
      <c r="C28" s="36" t="n">
        <f aca="false">PEARSON(B4:B16,C4:C16)</f>
        <v>0.970121154187685</v>
      </c>
      <c r="D28" s="37" t="n">
        <f aca="false">PEARSON(B4:B16,D4:D16)</f>
        <v>0.930699970740021</v>
      </c>
      <c r="G28" s="38" t="s">
        <v>0</v>
      </c>
      <c r="H28" s="5" t="n">
        <f aca="false" t="array" ref="H28:J30">MINVERSE(B28:D30)</f>
        <v>88.7576151041981</v>
      </c>
      <c r="I28" s="6" t="n">
        <v>-224.991704157737</v>
      </c>
      <c r="J28" s="7" t="n">
        <v>140.229505446516</v>
      </c>
      <c r="M28" s="4" t="s">
        <v>14</v>
      </c>
      <c r="N28" s="39" t="n">
        <f aca="false">PEARSON(C4:C16,E4:E16)</f>
        <v>0.454294304895618</v>
      </c>
    </row>
    <row r="29" customFormat="false" ht="15" hidden="false" customHeight="false" outlineLevel="0" collapsed="false">
      <c r="A29" s="3" t="s">
        <v>1</v>
      </c>
      <c r="B29" s="40" t="n">
        <f aca="false">PEARSON(C4:C16,B4:B16)</f>
        <v>0.970121154187685</v>
      </c>
      <c r="C29" s="12" t="n">
        <f aca="false">PEARSON(C4:C16,C4:C16)</f>
        <v>1</v>
      </c>
      <c r="D29" s="13" t="n">
        <f aca="false">PEARSON(C4:C16,D4:D16)</f>
        <v>0.990419695966751</v>
      </c>
      <c r="G29" s="41" t="s">
        <v>1</v>
      </c>
      <c r="H29" s="11" t="n">
        <v>-224.991704157737</v>
      </c>
      <c r="I29" s="12" t="n">
        <v>622.773149619287</v>
      </c>
      <c r="J29" s="13" t="n">
        <v>-407.407021025836</v>
      </c>
      <c r="M29" s="4" t="s">
        <v>15</v>
      </c>
      <c r="N29" s="42" t="n">
        <f aca="false">PEARSON(D4:D16,E4:E16)</f>
        <v>0.329797395312018</v>
      </c>
    </row>
    <row r="30" customFormat="false" ht="15" hidden="false" customHeight="false" outlineLevel="0" collapsed="false">
      <c r="A30" s="3" t="s">
        <v>2</v>
      </c>
      <c r="B30" s="43" t="n">
        <f aca="false">PEARSON(D4:D16,B4:B16)</f>
        <v>0.930699970740021</v>
      </c>
      <c r="C30" s="18" t="n">
        <f aca="false">PEARSON(D4:D16,C4:C16)</f>
        <v>0.990419695966751</v>
      </c>
      <c r="D30" s="19" t="n">
        <f aca="false">PEARSON(D4:D16,D4:D16)</f>
        <v>1</v>
      </c>
      <c r="G30" s="44" t="s">
        <v>2</v>
      </c>
      <c r="H30" s="17" t="n">
        <v>140.229505446516</v>
      </c>
      <c r="I30" s="18" t="n">
        <v>-407.407021025836</v>
      </c>
      <c r="J30" s="19" t="n">
        <v>273.992341283168</v>
      </c>
    </row>
    <row r="33" customFormat="false" ht="15" hidden="false" customHeight="false" outlineLevel="0" collapsed="false">
      <c r="B33" s="1" t="s">
        <v>19</v>
      </c>
      <c r="E33" s="30" t="s">
        <v>20</v>
      </c>
      <c r="F33" s="30"/>
      <c r="G33" s="30"/>
      <c r="H33" s="12"/>
      <c r="I33" s="12"/>
      <c r="J33" s="12"/>
    </row>
    <row r="34" customFormat="false" ht="15" hidden="false" customHeight="false" outlineLevel="0" collapsed="false">
      <c r="A34" s="23" t="s">
        <v>21</v>
      </c>
      <c r="B34" s="45" t="n">
        <f aca="false" t="array" ref="B34:B36">MMULT(H28:J30,N27:N29)</f>
        <v>-0.838364070350202</v>
      </c>
      <c r="E34" s="2" t="s">
        <v>22</v>
      </c>
      <c r="F34" s="2" t="n">
        <f aca="false">E17-B17*F35-C17*F36-D17*F37</f>
        <v>10.6779765980814</v>
      </c>
      <c r="H34" s="12" t="n">
        <f aca="false">MDETERM($B$28:$D$30)</f>
        <v>0.000214841575212858</v>
      </c>
      <c r="I34" s="12"/>
      <c r="J34" s="12"/>
    </row>
    <row r="35" customFormat="false" ht="15" hidden="false" customHeight="false" outlineLevel="0" collapsed="false">
      <c r="A35" s="23" t="s">
        <v>23</v>
      </c>
      <c r="B35" s="46" t="n">
        <v>8.81968056260644</v>
      </c>
      <c r="C35" s="47"/>
      <c r="E35" s="2" t="s">
        <v>24</v>
      </c>
      <c r="F35" s="2" t="n">
        <f aca="false">(E18/B18)*B34</f>
        <v>-7.81292864934303</v>
      </c>
      <c r="H35" s="12"/>
      <c r="I35" s="12"/>
      <c r="J35" s="12"/>
    </row>
    <row r="36" customFormat="false" ht="15" hidden="false" customHeight="false" outlineLevel="0" collapsed="false">
      <c r="A36" s="23" t="s">
        <v>25</v>
      </c>
      <c r="B36" s="48" t="n">
        <v>-7.62512253028409</v>
      </c>
      <c r="E36" s="2" t="s">
        <v>26</v>
      </c>
      <c r="F36" s="2" t="n">
        <f aca="false">(E18/C18)*B35</f>
        <v>7.57149130179891</v>
      </c>
    </row>
    <row r="37" customFormat="false" ht="15" hidden="false" customHeight="false" outlineLevel="0" collapsed="false">
      <c r="E37" s="2" t="s">
        <v>27</v>
      </c>
      <c r="F37" s="2" t="n">
        <f aca="false">(E18/D18)*B36</f>
        <v>-0.648867180624826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356</TotalTime>
  <Application>LibreOffice/24.2.2.2$Linux_X86_64 LibreOffice_project/427a8baee0312a7693737440f205d2e411d50bad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Schotte Ilja</dc:creator>
  <dc:description/>
  <dc:language>de-DE</dc:language>
  <cp:lastModifiedBy/>
  <dcterms:modified xsi:type="dcterms:W3CDTF">2024-02-18T07:35:49Z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