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1dea7aa373a1/Belgeler/Arduino/Baracuda/"/>
    </mc:Choice>
  </mc:AlternateContent>
  <xr:revisionPtr revIDLastSave="0" documentId="8_{DF52341F-4B5D-4582-8DEC-F0DBC24E18A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  <sheet name="Ke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7" l="1"/>
  <c r="M25" i="7"/>
  <c r="O25" i="7" s="1"/>
  <c r="M14" i="7"/>
  <c r="P14" i="7" s="1"/>
  <c r="M15" i="7"/>
  <c r="O15" i="7" s="1"/>
  <c r="M16" i="7"/>
  <c r="M17" i="7"/>
  <c r="O17" i="7" s="1"/>
  <c r="M18" i="7"/>
  <c r="O18" i="7" s="1"/>
  <c r="M19" i="7"/>
  <c r="O19" i="7" s="1"/>
  <c r="M20" i="7"/>
  <c r="O20" i="7" s="1"/>
  <c r="M21" i="7"/>
  <c r="O21" i="7" s="1"/>
  <c r="M22" i="7"/>
  <c r="O22" i="7" s="1"/>
  <c r="M23" i="7"/>
  <c r="O23" i="7" s="1"/>
  <c r="M24" i="7"/>
  <c r="O24" i="7" s="1"/>
  <c r="M26" i="7"/>
  <c r="O26" i="7" s="1"/>
  <c r="M27" i="7"/>
  <c r="O27" i="7" s="1"/>
  <c r="M28" i="7"/>
  <c r="O28" i="7" s="1"/>
  <c r="R17" i="3"/>
  <c r="Q17" i="3"/>
  <c r="P17" i="3"/>
  <c r="O17" i="3"/>
  <c r="N17" i="3"/>
  <c r="M17" i="3"/>
  <c r="L17" i="3"/>
  <c r="K17" i="3"/>
  <c r="J17" i="3"/>
  <c r="I17" i="3"/>
  <c r="H17" i="3"/>
  <c r="O14" i="7" l="1"/>
  <c r="P20" i="7"/>
  <c r="P21" i="7"/>
  <c r="P24" i="7"/>
  <c r="P28" i="7"/>
  <c r="P19" i="7"/>
  <c r="P23" i="7"/>
  <c r="P18" i="7"/>
  <c r="P16" i="7"/>
  <c r="P27" i="7"/>
  <c r="P15" i="7"/>
  <c r="P17" i="7"/>
  <c r="P22" i="7"/>
  <c r="P25" i="7"/>
  <c r="P26" i="7"/>
</calcChain>
</file>

<file path=xl/sharedStrings.xml><?xml version="1.0" encoding="utf-8"?>
<sst xmlns="http://schemas.openxmlformats.org/spreadsheetml/2006/main" count="849" uniqueCount="225">
  <si>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</si>
  <si>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</si>
  <si>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</si>
  <si>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</si>
  <si>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</si>
  <si>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</si>
  <si>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</si>
  <si>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</si>
  <si>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</si>
  <si>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</si>
  <si>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</si>
  <si>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</si>
  <si>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</si>
  <si>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</si>
  <si>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</si>
  <si>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</si>
  <si>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</si>
  <si>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</si>
  <si>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</si>
  <si>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</si>
  <si>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</si>
  <si>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</si>
  <si>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</si>
  <si>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</si>
  <si>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</si>
  <si>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</si>
  <si>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</si>
  <si>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</si>
  <si>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</si>
  <si>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</si>
  <si>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</si>
  <si>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</si>
  <si>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</si>
  <si>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</si>
  <si>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</si>
  <si>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</si>
  <si>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</si>
  <si>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</si>
  <si>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</si>
  <si>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</si>
  <si>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</si>
  <si>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</si>
  <si>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</si>
  <si>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</si>
  <si>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</si>
  <si>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</si>
  <si>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</si>
  <si>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</si>
  <si>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</si>
  <si>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</si>
  <si>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</si>
  <si>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</si>
  <si>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</si>
  <si>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</si>
  <si>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</si>
  <si>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</si>
  <si>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</si>
  <si>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</si>
  <si>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</si>
  <si>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</si>
  <si>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</si>
  <si>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</si>
  <si>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</si>
  <si>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</si>
  <si>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</si>
  <si>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</si>
  <si>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</si>
  <si>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</si>
  <si>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</si>
  <si>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</si>
  <si>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</si>
  <si>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</si>
  <si>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</si>
  <si>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</si>
  <si>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</si>
  <si>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</si>
  <si>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</si>
  <si>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</si>
  <si>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</si>
  <si>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</si>
  <si>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</si>
  <si>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</si>
  <si>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</si>
  <si>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</si>
  <si>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</si>
  <si>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</si>
  <si>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</si>
  <si>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</si>
  <si>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</si>
  <si>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</si>
  <si>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</si>
  <si>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</si>
  <si>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</si>
  <si>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</si>
  <si>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</si>
  <si>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</si>
  <si>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</si>
  <si>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</si>
  <si>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</si>
  <si>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</si>
  <si>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</si>
  <si>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</si>
  <si>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</si>
  <si>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</si>
  <si>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</si>
  <si>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</si>
  <si>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</si>
  <si>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</si>
  <si>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</si>
  <si>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</si>
  <si>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</si>
  <si>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</si>
  <si>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</si>
  <si>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</si>
  <si>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</si>
  <si>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</si>
  <si>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</si>
  <si>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</si>
  <si>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</si>
  <si>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</si>
  <si>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</si>
  <si>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</si>
  <si>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</si>
  <si>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</si>
  <si>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</si>
  <si>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</si>
  <si>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</si>
  <si>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</si>
  <si>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</si>
  <si>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</si>
  <si>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</si>
  <si>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</si>
  <si>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</si>
  <si>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</si>
  <si>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</si>
  <si>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</si>
  <si>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</si>
  <si>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</si>
  <si>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</si>
  <si>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</si>
  <si>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</si>
  <si>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</si>
  <si>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</si>
  <si>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</si>
  <si>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</si>
  <si>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</si>
  <si>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</si>
  <si>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</si>
  <si>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</si>
  <si>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</si>
  <si>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</si>
  <si>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</si>
  <si>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</si>
  <si>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</si>
  <si>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</si>
  <si>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</si>
  <si>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</si>
  <si>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</si>
  <si>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</si>
  <si>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</si>
  <si>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</si>
  <si>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</si>
  <si>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</si>
  <si>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</si>
  <si>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</si>
  <si>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</si>
  <si>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</si>
  <si>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</si>
  <si>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</si>
  <si>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</si>
  <si>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</si>
  <si>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</si>
  <si>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</si>
  <si>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</si>
  <si>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</si>
  <si>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</si>
  <si>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</si>
  <si>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</si>
  <si>
    <t>POWER IC CALIB MENU</t>
  </si>
  <si>
    <t>Calibration Started !</t>
  </si>
  <si>
    <t>Calib Start?  ..60sec</t>
  </si>
  <si>
    <t xml:space="preserve">Sue To  Start Calib? </t>
  </si>
  <si>
    <t>Ser: 115200 baud NL&amp;CR</t>
  </si>
  <si>
    <t>R2</t>
  </si>
  <si>
    <t>R3</t>
  </si>
  <si>
    <t>R4</t>
  </si>
  <si>
    <t>R5</t>
  </si>
  <si>
    <t>S1</t>
  </si>
  <si>
    <t>Adc</t>
  </si>
  <si>
    <t>S2</t>
  </si>
  <si>
    <t>S3</t>
  </si>
  <si>
    <t>S4</t>
  </si>
  <si>
    <t>def</t>
  </si>
  <si>
    <t>Kohm</t>
  </si>
  <si>
    <t>adc</t>
  </si>
  <si>
    <t>S1 S2</t>
  </si>
  <si>
    <t>S1 S3</t>
  </si>
  <si>
    <t>S1 S4</t>
  </si>
  <si>
    <t>S2 S3</t>
  </si>
  <si>
    <t>S2 S4</t>
  </si>
  <si>
    <t>S3 S4</t>
  </si>
  <si>
    <t>S1 S2 S3</t>
  </si>
  <si>
    <t>S1 S2 S4</t>
  </si>
  <si>
    <t>S2 S3 S4</t>
  </si>
  <si>
    <t>S1 S3 S4</t>
  </si>
  <si>
    <t>Fix R1</t>
  </si>
  <si>
    <t>Fix R6</t>
  </si>
  <si>
    <t>Diff</t>
  </si>
  <si>
    <t>*</t>
  </si>
  <si>
    <t>mVolt</t>
  </si>
  <si>
    <t>Measured</t>
  </si>
  <si>
    <t xml:space="preserve">Mains EU/US Select  </t>
  </si>
  <si>
    <t xml:space="preserve">  220V / 50 Hz  ?   </t>
  </si>
  <si>
    <t xml:space="preserve">  110V / 60 Hz  ?   </t>
  </si>
  <si>
    <t xml:space="preserve">  Mains Updated !   </t>
  </si>
  <si>
    <t>LOG FILE SIZE MENU</t>
  </si>
  <si>
    <t>Enter -&gt; 1 Mbytes</t>
  </si>
  <si>
    <t>Enter -&gt; 2 Mbytes</t>
  </si>
  <si>
    <t>Enter -&gt; 4 Mbytes</t>
  </si>
  <si>
    <t>Enter -&gt; 500 Kbytes</t>
  </si>
  <si>
    <t>File Size Updated !</t>
  </si>
  <si>
    <t>Enter -&gt; 8 Mbytes</t>
  </si>
  <si>
    <t>Enter -&gt; 16 Mbytes</t>
  </si>
  <si>
    <t>Enter -&gt; 32 Mbytes</t>
  </si>
  <si>
    <t>Sure?  If Yes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</si>
</sst>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3" xfId="0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238125</xdr:colOff>
      <xdr:row>2</xdr:row>
      <xdr:rowOff>85725</xdr:rowOff>
    </xdr:from>
    <xdr:to>
      <xdr:col>26</xdr:col>
      <xdr:colOff>85725</xdr:colOff>
      <xdr:row>32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E3028-44F3-4774-9F33-4D89D4C0C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466725"/>
          <a:ext cx="2286000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1" t="s">
        <v>41</v>
      </c>
      <c r="U2" s="7"/>
      <c r="V2" s="7" t="s">
        <v>43</v>
      </c>
      <c r="W2" s="8"/>
      <c r="X2" s="15" t="s">
        <v>45</v>
      </c>
      <c r="Y2" s="8"/>
    </row>
    <row r="3" spans="1:26" x14ac:dyDescent="0.3">
      <c r="R3" s="9"/>
      <c r="S3" s="10"/>
    </row>
    <row r="4" spans="1:26" x14ac:dyDescent="0.3">
      <c r="B4" s="1" t="s">
        <v>17</v>
      </c>
      <c r="C4" s="20" t="s">
        <v>0</v>
      </c>
      <c r="D4" s="32" t="s">
        <v>1</v>
      </c>
      <c r="E4" s="33"/>
      <c r="F4" s="32" t="s">
        <v>2</v>
      </c>
      <c r="G4" s="33"/>
      <c r="H4" s="18"/>
      <c r="I4" s="19" t="s">
        <v>3</v>
      </c>
      <c r="J4" t="s">
        <v>27</v>
      </c>
      <c r="R4" s="9" t="s">
        <v>77</v>
      </c>
      <c r="S4" s="10" t="s">
        <v>47</v>
      </c>
      <c r="T4" s="34" t="s">
        <v>56</v>
      </c>
      <c r="U4" s="34"/>
      <c r="V4" s="34"/>
      <c r="W4" s="34"/>
      <c r="X4" s="34"/>
      <c r="Y4" s="34"/>
      <c r="Z4" s="35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0" t="s">
        <v>42</v>
      </c>
      <c r="T5" t="s">
        <v>74</v>
      </c>
      <c r="V5" t="s">
        <v>74</v>
      </c>
      <c r="X5" t="s">
        <v>74</v>
      </c>
      <c r="Y5" s="2" t="s">
        <v>59</v>
      </c>
    </row>
    <row r="6" spans="1:26" x14ac:dyDescent="0.3">
      <c r="N6">
        <v>1</v>
      </c>
      <c r="O6">
        <v>1</v>
      </c>
      <c r="R6" s="9" t="s">
        <v>75</v>
      </c>
      <c r="S6" s="10" t="s">
        <v>42</v>
      </c>
      <c r="T6" t="s">
        <v>75</v>
      </c>
      <c r="V6" t="s">
        <v>75</v>
      </c>
      <c r="X6" t="s">
        <v>75</v>
      </c>
      <c r="Y6" s="2" t="s">
        <v>59</v>
      </c>
    </row>
    <row r="7" spans="1:26" x14ac:dyDescent="0.3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0" t="s">
        <v>42</v>
      </c>
      <c r="T7" t="s">
        <v>76</v>
      </c>
      <c r="V7" t="s">
        <v>76</v>
      </c>
      <c r="X7" t="s">
        <v>76</v>
      </c>
      <c r="Y7" s="2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55</v>
      </c>
      <c r="P8" s="5">
        <v>0</v>
      </c>
      <c r="R8" s="9"/>
      <c r="S8" s="10"/>
      <c r="U8" s="2" t="s">
        <v>60</v>
      </c>
      <c r="W8" s="2" t="s">
        <v>61</v>
      </c>
    </row>
    <row r="9" spans="1:26" x14ac:dyDescent="0.3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0"/>
      <c r="T9" t="s">
        <v>72</v>
      </c>
      <c r="U9" s="5"/>
    </row>
    <row r="10" spans="1:26" x14ac:dyDescent="0.3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0"/>
      <c r="T10" s="22" t="s">
        <v>73</v>
      </c>
      <c r="U10" s="12"/>
      <c r="V10" s="13"/>
    </row>
    <row r="11" spans="1:26" x14ac:dyDescent="0.3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0"/>
    </row>
    <row r="12" spans="1:26" x14ac:dyDescent="0.3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1" t="s">
        <v>41</v>
      </c>
      <c r="U12" s="7"/>
      <c r="V12" s="7" t="s">
        <v>43</v>
      </c>
      <c r="W12" s="8"/>
      <c r="X12" s="15" t="s">
        <v>45</v>
      </c>
      <c r="Y12" s="8"/>
    </row>
    <row r="13" spans="1:26" x14ac:dyDescent="0.3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0" t="s">
        <v>18</v>
      </c>
      <c r="T13" t="s">
        <v>78</v>
      </c>
      <c r="V13" s="9" t="s">
        <v>78</v>
      </c>
      <c r="W13" s="10"/>
      <c r="X13" s="9" t="s">
        <v>78</v>
      </c>
      <c r="Y13" s="10"/>
    </row>
    <row r="14" spans="1:26" x14ac:dyDescent="0.3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0" t="s">
        <v>19</v>
      </c>
      <c r="T14" t="s">
        <v>79</v>
      </c>
      <c r="V14" s="9" t="s">
        <v>79</v>
      </c>
      <c r="W14" s="10"/>
      <c r="X14" s="9" t="s">
        <v>79</v>
      </c>
      <c r="Y14" s="10"/>
    </row>
    <row r="15" spans="1:26" x14ac:dyDescent="0.3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0" t="s">
        <v>20</v>
      </c>
      <c r="T15" t="s">
        <v>80</v>
      </c>
      <c r="V15" s="9" t="s">
        <v>80</v>
      </c>
      <c r="W15" s="10"/>
      <c r="X15" s="9" t="s">
        <v>80</v>
      </c>
      <c r="Y15" s="10"/>
    </row>
    <row r="16" spans="1:26" x14ac:dyDescent="0.3">
      <c r="R16" s="9" t="s">
        <v>81</v>
      </c>
      <c r="S16" s="10" t="s">
        <v>21</v>
      </c>
      <c r="T16" t="s">
        <v>81</v>
      </c>
      <c r="V16" s="9" t="s">
        <v>81</v>
      </c>
      <c r="W16" s="10"/>
      <c r="X16" s="9" t="s">
        <v>81</v>
      </c>
      <c r="Y16" s="10"/>
    </row>
    <row r="17" spans="1:25" x14ac:dyDescent="0.3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0" t="s">
        <v>22</v>
      </c>
      <c r="T17" t="s">
        <v>82</v>
      </c>
      <c r="V17" s="9" t="s">
        <v>82</v>
      </c>
      <c r="W17" s="10"/>
      <c r="X17" s="9" t="s">
        <v>82</v>
      </c>
      <c r="Y17" s="10"/>
    </row>
    <row r="18" spans="1:25" ht="13.5" customHeight="1" x14ac:dyDescent="0.3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0" t="s">
        <v>23</v>
      </c>
      <c r="T18" t="s">
        <v>83</v>
      </c>
      <c r="V18" s="9" t="s">
        <v>83</v>
      </c>
      <c r="W18" s="10"/>
      <c r="X18" s="9" t="s">
        <v>83</v>
      </c>
      <c r="Y18" s="10"/>
    </row>
    <row r="19" spans="1:25" x14ac:dyDescent="0.3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0" t="s">
        <v>24</v>
      </c>
      <c r="T19" t="s">
        <v>84</v>
      </c>
      <c r="V19" s="9" t="s">
        <v>84</v>
      </c>
      <c r="W19" s="10"/>
      <c r="X19" s="9" t="s">
        <v>84</v>
      </c>
      <c r="Y19" s="10"/>
    </row>
    <row r="20" spans="1:25" x14ac:dyDescent="0.3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0" t="s">
        <v>47</v>
      </c>
      <c r="U20" s="2" t="s">
        <v>42</v>
      </c>
      <c r="W20" s="10" t="s">
        <v>44</v>
      </c>
      <c r="X20" s="16"/>
      <c r="Y20" s="10" t="s">
        <v>47</v>
      </c>
    </row>
    <row r="21" spans="1:25" x14ac:dyDescent="0.3">
      <c r="N21" t="s">
        <v>40</v>
      </c>
      <c r="O21" t="s">
        <v>38</v>
      </c>
      <c r="P21" s="5">
        <v>72</v>
      </c>
      <c r="R21" s="9"/>
      <c r="S21" s="10"/>
      <c r="T21" t="s">
        <v>70</v>
      </c>
      <c r="U21" s="5"/>
      <c r="W21" s="10"/>
      <c r="X21" s="16"/>
      <c r="Y21" s="10"/>
    </row>
    <row r="22" spans="1:25" x14ac:dyDescent="0.3">
      <c r="N22" t="s">
        <v>40</v>
      </c>
      <c r="O22" t="s">
        <v>39</v>
      </c>
      <c r="P22" s="5">
        <v>68</v>
      </c>
      <c r="R22" s="11"/>
      <c r="S22" s="14"/>
      <c r="T22" s="22" t="s">
        <v>71</v>
      </c>
      <c r="U22" s="12"/>
      <c r="V22" s="13"/>
      <c r="W22" s="14"/>
      <c r="X22" s="17"/>
      <c r="Y22" s="14"/>
    </row>
    <row r="23" spans="1:25" x14ac:dyDescent="0.3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1" t="s">
        <v>41</v>
      </c>
      <c r="U23" s="7"/>
      <c r="V23" s="7" t="s">
        <v>43</v>
      </c>
      <c r="W23" s="8"/>
      <c r="X23" s="15" t="s">
        <v>45</v>
      </c>
      <c r="Y23" s="8"/>
    </row>
    <row r="24" spans="1:25" ht="12" customHeight="1" x14ac:dyDescent="0.3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3" t="s">
        <v>25</v>
      </c>
      <c r="T24" t="s">
        <v>85</v>
      </c>
      <c r="V24" s="9" t="s">
        <v>85</v>
      </c>
      <c r="W24" s="10"/>
      <c r="X24" s="9" t="s">
        <v>85</v>
      </c>
      <c r="Y24" s="10"/>
    </row>
    <row r="25" spans="1:25" x14ac:dyDescent="0.3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3" t="s">
        <v>26</v>
      </c>
      <c r="T25" t="s">
        <v>86</v>
      </c>
      <c r="V25" s="9" t="s">
        <v>86</v>
      </c>
      <c r="W25" s="10"/>
      <c r="X25" s="9" t="s">
        <v>86</v>
      </c>
      <c r="Y25" s="10"/>
    </row>
    <row r="26" spans="1:25" x14ac:dyDescent="0.3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0"/>
      <c r="V26"/>
      <c r="W26" s="10"/>
      <c r="X26" s="9"/>
      <c r="Y26" s="10"/>
    </row>
    <row r="27" spans="1:25" x14ac:dyDescent="0.3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0" t="s">
        <v>57</v>
      </c>
      <c r="U27" s="2" t="s">
        <v>42</v>
      </c>
      <c r="W27" s="10" t="s">
        <v>44</v>
      </c>
      <c r="X27" s="16"/>
      <c r="Y27" s="10" t="s">
        <v>57</v>
      </c>
    </row>
    <row r="28" spans="1:25" x14ac:dyDescent="0.3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0"/>
      <c r="T28" t="s">
        <v>68</v>
      </c>
      <c r="U28" s="5"/>
      <c r="W28" s="10"/>
      <c r="X28" s="16"/>
      <c r="Y28" s="10"/>
    </row>
    <row r="29" spans="1:25" x14ac:dyDescent="0.3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1"/>
      <c r="S29" s="14"/>
      <c r="T29" s="22" t="s">
        <v>69</v>
      </c>
      <c r="U29" s="12"/>
      <c r="V29" s="13"/>
      <c r="W29" s="14"/>
      <c r="X29" s="17"/>
      <c r="Y29" s="14"/>
    </row>
    <row r="30" spans="1:25" x14ac:dyDescent="0.3">
      <c r="G30" s="1"/>
      <c r="H30" s="1"/>
      <c r="K30" t="s">
        <v>51</v>
      </c>
      <c r="L30">
        <v>48</v>
      </c>
      <c r="R30" s="9"/>
      <c r="S30" s="10"/>
      <c r="T30" s="9"/>
      <c r="V30"/>
      <c r="W30" s="10"/>
      <c r="X30" s="9"/>
      <c r="Y30" s="10"/>
    </row>
    <row r="31" spans="1:25" x14ac:dyDescent="0.3">
      <c r="K31" t="s">
        <v>52</v>
      </c>
      <c r="L31">
        <v>52</v>
      </c>
    </row>
    <row r="32" spans="1:25" x14ac:dyDescent="0.3">
      <c r="K32" t="s">
        <v>53</v>
      </c>
      <c r="L32">
        <v>56</v>
      </c>
    </row>
    <row r="33" spans="11:21" x14ac:dyDescent="0.3">
      <c r="K33" t="s">
        <v>54</v>
      </c>
      <c r="L33">
        <v>60</v>
      </c>
    </row>
    <row r="38" spans="11:21" x14ac:dyDescent="0.3">
      <c r="U38" s="9" t="s">
        <v>78</v>
      </c>
    </row>
    <row r="39" spans="11:21" x14ac:dyDescent="0.3">
      <c r="U39" s="9" t="s">
        <v>79</v>
      </c>
    </row>
    <row r="40" spans="11:21" x14ac:dyDescent="0.3">
      <c r="U40" s="9" t="s">
        <v>80</v>
      </c>
    </row>
    <row r="41" spans="11:21" x14ac:dyDescent="0.3">
      <c r="U41" s="9" t="s">
        <v>81</v>
      </c>
    </row>
    <row r="42" spans="11:21" x14ac:dyDescent="0.3">
      <c r="U42" s="9" t="s">
        <v>82</v>
      </c>
    </row>
    <row r="43" spans="11:21" x14ac:dyDescent="0.3">
      <c r="U43" s="9" t="s">
        <v>83</v>
      </c>
    </row>
    <row r="44" spans="11:21" x14ac:dyDescent="0.3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activeCell="D36" sqref="D36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1" t="s">
        <v>41</v>
      </c>
      <c r="U2" s="7"/>
      <c r="V2" s="7" t="s">
        <v>43</v>
      </c>
      <c r="W2" s="8"/>
      <c r="X2" s="15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0"/>
    </row>
    <row r="4" spans="1:26" x14ac:dyDescent="0.3">
      <c r="B4" s="1" t="s">
        <v>17</v>
      </c>
      <c r="C4" s="20" t="s">
        <v>0</v>
      </c>
      <c r="D4" s="32" t="s">
        <v>1</v>
      </c>
      <c r="E4" s="33"/>
      <c r="F4" s="32" t="s">
        <v>2</v>
      </c>
      <c r="G4" s="33"/>
      <c r="H4" s="18"/>
      <c r="I4" s="19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0" t="s">
        <v>47</v>
      </c>
      <c r="T4" s="34" t="s">
        <v>56</v>
      </c>
      <c r="U4" s="34"/>
      <c r="V4" s="34"/>
      <c r="W4" s="34"/>
      <c r="X4" s="34"/>
      <c r="Y4" s="34"/>
      <c r="Z4" s="35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0" t="s">
        <v>42</v>
      </c>
      <c r="T5" t="s">
        <v>74</v>
      </c>
      <c r="V5" t="s">
        <v>74</v>
      </c>
      <c r="X5" t="s">
        <v>74</v>
      </c>
      <c r="Y5" s="2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0" t="s">
        <v>42</v>
      </c>
      <c r="T6" t="s">
        <v>75</v>
      </c>
      <c r="V6" t="s">
        <v>75</v>
      </c>
      <c r="X6" t="s">
        <v>75</v>
      </c>
      <c r="Y6" s="2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0" t="s">
        <v>42</v>
      </c>
      <c r="T7" t="s">
        <v>76</v>
      </c>
      <c r="V7" t="s">
        <v>76</v>
      </c>
      <c r="X7" t="s">
        <v>76</v>
      </c>
      <c r="Y7" s="2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66</v>
      </c>
      <c r="P8" s="5">
        <v>96</v>
      </c>
      <c r="R8" s="9"/>
      <c r="S8" s="10"/>
      <c r="U8" s="2" t="s">
        <v>60</v>
      </c>
      <c r="W8" s="2" t="s">
        <v>61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0"/>
      <c r="T9" t="s">
        <v>72</v>
      </c>
      <c r="U9" s="5"/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0"/>
      <c r="T10" s="22" t="s">
        <v>73</v>
      </c>
      <c r="U10" s="12"/>
      <c r="V10" s="13"/>
    </row>
    <row r="11" spans="1:26" x14ac:dyDescent="0.3">
      <c r="R11" s="9"/>
      <c r="S11" s="10"/>
    </row>
    <row r="12" spans="1:26" x14ac:dyDescent="0.3">
      <c r="R12" s="6" t="s">
        <v>46</v>
      </c>
      <c r="S12" s="8"/>
      <c r="T12" s="21" t="s">
        <v>41</v>
      </c>
      <c r="U12" s="7"/>
      <c r="V12" s="7" t="s">
        <v>43</v>
      </c>
      <c r="W12" s="8"/>
      <c r="X12" s="15" t="s">
        <v>45</v>
      </c>
      <c r="Y12" s="8"/>
    </row>
    <row r="13" spans="1:26" x14ac:dyDescent="0.3">
      <c r="N13" t="s">
        <v>40</v>
      </c>
      <c r="O13" t="s">
        <v>37</v>
      </c>
      <c r="P13" s="5">
        <v>36</v>
      </c>
      <c r="R13" s="9" t="s">
        <v>78</v>
      </c>
      <c r="S13" s="10" t="s">
        <v>18</v>
      </c>
      <c r="T13" t="s">
        <v>78</v>
      </c>
      <c r="V13" s="9" t="s">
        <v>78</v>
      </c>
      <c r="W13" s="10"/>
      <c r="X13" s="9" t="s">
        <v>78</v>
      </c>
      <c r="Y13" s="10"/>
    </row>
    <row r="14" spans="1:26" x14ac:dyDescent="0.3">
      <c r="N14" t="s">
        <v>40</v>
      </c>
      <c r="O14" t="s">
        <v>36</v>
      </c>
      <c r="P14" s="5">
        <v>40</v>
      </c>
      <c r="R14" s="9" t="s">
        <v>79</v>
      </c>
      <c r="S14" s="10" t="s">
        <v>19</v>
      </c>
      <c r="T14" t="s">
        <v>79</v>
      </c>
      <c r="V14" s="9" t="s">
        <v>79</v>
      </c>
      <c r="W14" s="10"/>
      <c r="X14" s="9" t="s">
        <v>79</v>
      </c>
      <c r="Y14" s="10"/>
    </row>
    <row r="15" spans="1:26" x14ac:dyDescent="0.3">
      <c r="R15" s="9" t="s">
        <v>80</v>
      </c>
      <c r="S15" s="10" t="s">
        <v>20</v>
      </c>
      <c r="T15" t="s">
        <v>80</v>
      </c>
      <c r="V15" s="9" t="s">
        <v>80</v>
      </c>
      <c r="W15" s="10"/>
      <c r="X15" s="9" t="s">
        <v>80</v>
      </c>
      <c r="Y15" s="10"/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0" t="s">
        <v>21</v>
      </c>
      <c r="T16" t="s">
        <v>81</v>
      </c>
      <c r="V16" s="9" t="s">
        <v>81</v>
      </c>
      <c r="W16" s="10"/>
      <c r="X16" s="9" t="s">
        <v>81</v>
      </c>
      <c r="Y16" s="10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0" t="s">
        <v>22</v>
      </c>
      <c r="T17" t="s">
        <v>82</v>
      </c>
      <c r="V17" s="9" t="s">
        <v>82</v>
      </c>
      <c r="W17" s="10"/>
      <c r="X17" s="9" t="s">
        <v>82</v>
      </c>
      <c r="Y17" s="10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0" t="s">
        <v>23</v>
      </c>
      <c r="T18" t="s">
        <v>83</v>
      </c>
      <c r="V18" s="9" t="s">
        <v>83</v>
      </c>
      <c r="W18" s="10"/>
      <c r="X18" s="9" t="s">
        <v>83</v>
      </c>
      <c r="Y18" s="10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0" t="s">
        <v>24</v>
      </c>
      <c r="T19" t="s">
        <v>84</v>
      </c>
      <c r="V19" s="9" t="s">
        <v>84</v>
      </c>
      <c r="W19" s="10"/>
      <c r="X19" s="9" t="s">
        <v>84</v>
      </c>
      <c r="Y19" s="10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0" t="s">
        <v>47</v>
      </c>
      <c r="U20" s="2" t="s">
        <v>42</v>
      </c>
      <c r="W20" s="10" t="s">
        <v>44</v>
      </c>
      <c r="X20" s="16"/>
      <c r="Y20" s="10" t="s">
        <v>47</v>
      </c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0"/>
      <c r="T21" t="s">
        <v>70</v>
      </c>
      <c r="U21" s="5"/>
      <c r="W21" s="10"/>
      <c r="X21" s="16"/>
      <c r="Y21" s="10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1"/>
      <c r="S22" s="14"/>
      <c r="T22" s="22" t="s">
        <v>71</v>
      </c>
      <c r="U22" s="12"/>
      <c r="V22" s="13"/>
      <c r="W22" s="14"/>
      <c r="X22" s="17"/>
      <c r="Y22" s="14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1" t="s">
        <v>41</v>
      </c>
      <c r="U23" s="7"/>
      <c r="V23" s="7" t="s">
        <v>43</v>
      </c>
      <c r="W23" s="8"/>
      <c r="X23" s="15" t="s">
        <v>45</v>
      </c>
      <c r="Y23" s="8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3" t="s">
        <v>25</v>
      </c>
      <c r="T24" t="s">
        <v>85</v>
      </c>
      <c r="V24" s="9" t="s">
        <v>85</v>
      </c>
      <c r="W24" s="10"/>
      <c r="X24" s="9" t="s">
        <v>85</v>
      </c>
      <c r="Y24" s="10"/>
    </row>
    <row r="25" spans="1:25" x14ac:dyDescent="0.3">
      <c r="R25" s="9" t="s">
        <v>86</v>
      </c>
      <c r="S25" s="23" t="s">
        <v>26</v>
      </c>
      <c r="T25" t="s">
        <v>86</v>
      </c>
      <c r="V25" s="9" t="s">
        <v>86</v>
      </c>
      <c r="W25" s="10"/>
      <c r="X25" s="9" t="s">
        <v>86</v>
      </c>
      <c r="Y25" s="10"/>
    </row>
    <row r="26" spans="1:25" x14ac:dyDescent="0.3">
      <c r="R26" s="9"/>
      <c r="S26" s="10"/>
      <c r="V26"/>
      <c r="W26" s="10"/>
      <c r="X26" s="9"/>
      <c r="Y26" s="10"/>
    </row>
    <row r="27" spans="1:25" x14ac:dyDescent="0.3">
      <c r="N27" t="s">
        <v>62</v>
      </c>
      <c r="O27">
        <v>68</v>
      </c>
      <c r="R27" s="9"/>
      <c r="S27" s="10" t="s">
        <v>57</v>
      </c>
      <c r="U27" s="2" t="s">
        <v>42</v>
      </c>
      <c r="W27" s="10" t="s">
        <v>44</v>
      </c>
      <c r="X27" s="16"/>
      <c r="Y27" s="10" t="s">
        <v>57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0"/>
      <c r="T28" t="s">
        <v>68</v>
      </c>
      <c r="U28" s="5"/>
      <c r="W28" s="10"/>
      <c r="X28" s="16"/>
      <c r="Y28" s="10"/>
    </row>
    <row r="29" spans="1:25" x14ac:dyDescent="0.3">
      <c r="D29" s="3"/>
      <c r="G29" s="1"/>
      <c r="H29" s="1"/>
      <c r="R29" s="11"/>
      <c r="S29" s="14"/>
      <c r="T29" s="22" t="s">
        <v>69</v>
      </c>
      <c r="U29" s="12"/>
      <c r="V29" s="13"/>
      <c r="W29" s="14"/>
      <c r="X29" s="17"/>
      <c r="Y29" s="14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0"/>
      <c r="T30" s="9"/>
      <c r="V30"/>
      <c r="W30" s="10"/>
      <c r="X30" s="9"/>
      <c r="Y30" s="10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3">
      <c r="C34" s="4"/>
      <c r="D34" s="3"/>
      <c r="G34" s="1"/>
      <c r="H34" s="1"/>
    </row>
    <row r="35" spans="3:21" x14ac:dyDescent="0.3">
      <c r="D35" s="3"/>
      <c r="G35" s="1"/>
      <c r="H35" s="1"/>
      <c r="K35" t="s">
        <v>48</v>
      </c>
      <c r="L35">
        <v>36</v>
      </c>
    </row>
    <row r="36" spans="3:21" x14ac:dyDescent="0.3">
      <c r="F36" s="4"/>
      <c r="G36" s="1"/>
      <c r="H36" s="1"/>
      <c r="K36" t="s">
        <v>49</v>
      </c>
      <c r="L36">
        <v>40</v>
      </c>
    </row>
    <row r="37" spans="3:21" x14ac:dyDescent="0.3">
      <c r="G37" s="1"/>
      <c r="H37" s="1"/>
      <c r="K37" t="s">
        <v>50</v>
      </c>
      <c r="L37">
        <v>44</v>
      </c>
    </row>
    <row r="38" spans="3:21" x14ac:dyDescent="0.3">
      <c r="G38" s="1"/>
      <c r="H38" s="1"/>
      <c r="K38" t="s">
        <v>51</v>
      </c>
      <c r="L38">
        <v>48</v>
      </c>
      <c r="U38" s="9" t="s">
        <v>78</v>
      </c>
    </row>
    <row r="39" spans="3:21" x14ac:dyDescent="0.3">
      <c r="G39" s="1"/>
      <c r="H39" s="1"/>
      <c r="K39" t="s">
        <v>52</v>
      </c>
      <c r="L39">
        <v>52</v>
      </c>
      <c r="U39" s="9" t="s">
        <v>79</v>
      </c>
    </row>
    <row r="40" spans="3:21" x14ac:dyDescent="0.3">
      <c r="G40" s="1"/>
      <c r="H40" s="1"/>
      <c r="K40" t="s">
        <v>53</v>
      </c>
      <c r="L40">
        <v>56</v>
      </c>
      <c r="U40" s="9" t="s">
        <v>80</v>
      </c>
    </row>
    <row r="41" spans="3:21" x14ac:dyDescent="0.3">
      <c r="K41" t="s">
        <v>54</v>
      </c>
      <c r="L41">
        <v>60</v>
      </c>
      <c r="U41" s="9" t="s">
        <v>81</v>
      </c>
    </row>
    <row r="42" spans="3:21" x14ac:dyDescent="0.3">
      <c r="U42" s="9" t="s">
        <v>82</v>
      </c>
    </row>
    <row r="43" spans="3:21" x14ac:dyDescent="0.3">
      <c r="U43" s="9" t="s">
        <v>83</v>
      </c>
    </row>
    <row r="44" spans="3:21" x14ac:dyDescent="0.3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workbookViewId="0">
      <selection activeCell="E35" sqref="E35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1" t="s">
        <v>41</v>
      </c>
      <c r="U2" s="7"/>
      <c r="V2" s="7" t="s">
        <v>43</v>
      </c>
      <c r="W2" s="8"/>
      <c r="X2" s="15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0"/>
    </row>
    <row r="4" spans="1:26" x14ac:dyDescent="0.3">
      <c r="B4" s="1" t="s">
        <v>17</v>
      </c>
      <c r="C4" s="20" t="s">
        <v>0</v>
      </c>
      <c r="D4" s="32" t="s">
        <v>1</v>
      </c>
      <c r="E4" s="33"/>
      <c r="F4" s="32" t="s">
        <v>2</v>
      </c>
      <c r="G4" s="33"/>
      <c r="H4" s="18"/>
      <c r="I4" s="19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0" t="s">
        <v>47</v>
      </c>
      <c r="T4" s="34" t="s">
        <v>56</v>
      </c>
      <c r="U4" s="34"/>
      <c r="V4" s="34"/>
      <c r="W4" s="34"/>
      <c r="X4" s="34"/>
      <c r="Y4" s="34"/>
      <c r="Z4" s="35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0" t="s">
        <v>42</v>
      </c>
      <c r="T5" t="s">
        <v>74</v>
      </c>
      <c r="V5" t="s">
        <v>74</v>
      </c>
      <c r="X5" t="s">
        <v>74</v>
      </c>
      <c r="Y5" s="2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0" t="s">
        <v>42</v>
      </c>
      <c r="T6" t="s">
        <v>75</v>
      </c>
      <c r="V6" t="s">
        <v>75</v>
      </c>
      <c r="X6" t="s">
        <v>75</v>
      </c>
      <c r="Y6" s="2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0" t="s">
        <v>42</v>
      </c>
      <c r="T7" t="s">
        <v>76</v>
      </c>
      <c r="V7" t="s">
        <v>76</v>
      </c>
      <c r="X7" t="s">
        <v>76</v>
      </c>
      <c r="Y7" s="2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0" t="s">
        <v>42</v>
      </c>
      <c r="T8" t="s">
        <v>106</v>
      </c>
      <c r="V8" t="s">
        <v>106</v>
      </c>
      <c r="X8" t="s">
        <v>106</v>
      </c>
      <c r="Y8" s="2" t="s">
        <v>59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0" t="s">
        <v>42</v>
      </c>
      <c r="T9" t="s">
        <v>107</v>
      </c>
      <c r="V9" t="s">
        <v>107</v>
      </c>
      <c r="X9" t="s">
        <v>107</v>
      </c>
      <c r="Y9" s="2" t="s">
        <v>59</v>
      </c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0"/>
    </row>
    <row r="11" spans="1:26" x14ac:dyDescent="0.3">
      <c r="N11" t="s">
        <v>40</v>
      </c>
      <c r="O11" t="s">
        <v>67</v>
      </c>
      <c r="P11" s="5">
        <v>32</v>
      </c>
      <c r="R11" s="9"/>
      <c r="S11" s="10"/>
      <c r="U11" s="2" t="s">
        <v>60</v>
      </c>
      <c r="W11" s="2" t="s">
        <v>61</v>
      </c>
    </row>
    <row r="12" spans="1:26" x14ac:dyDescent="0.3">
      <c r="T12" t="s">
        <v>72</v>
      </c>
      <c r="U12" s="5"/>
    </row>
    <row r="13" spans="1:26" x14ac:dyDescent="0.3">
      <c r="N13" t="s">
        <v>40</v>
      </c>
      <c r="O13" t="s">
        <v>37</v>
      </c>
      <c r="P13" s="5">
        <v>36</v>
      </c>
      <c r="T13" s="22" t="s">
        <v>73</v>
      </c>
      <c r="U13" s="12"/>
      <c r="V13" s="13"/>
    </row>
    <row r="14" spans="1:26" x14ac:dyDescent="0.3">
      <c r="N14" t="s">
        <v>40</v>
      </c>
      <c r="O14" t="s">
        <v>36</v>
      </c>
      <c r="P14" s="5">
        <v>40</v>
      </c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1" t="s">
        <v>41</v>
      </c>
      <c r="U16" s="7"/>
      <c r="V16" s="7" t="s">
        <v>43</v>
      </c>
      <c r="W16" s="8"/>
      <c r="X16" s="15" t="s">
        <v>45</v>
      </c>
      <c r="Y16" s="8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0" t="s">
        <v>18</v>
      </c>
      <c r="T17" t="s">
        <v>78</v>
      </c>
      <c r="V17" s="9" t="s">
        <v>78</v>
      </c>
      <c r="W17" s="10"/>
      <c r="X17" s="9" t="s">
        <v>78</v>
      </c>
      <c r="Y17" s="10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0" t="s">
        <v>19</v>
      </c>
      <c r="T18" t="s">
        <v>79</v>
      </c>
      <c r="V18" s="9" t="s">
        <v>79</v>
      </c>
      <c r="W18" s="10"/>
      <c r="X18" s="9" t="s">
        <v>79</v>
      </c>
      <c r="Y18" s="10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0" t="s">
        <v>20</v>
      </c>
      <c r="T19" t="s">
        <v>80</v>
      </c>
      <c r="V19" s="9" t="s">
        <v>80</v>
      </c>
      <c r="W19" s="10"/>
      <c r="X19" s="9" t="s">
        <v>80</v>
      </c>
      <c r="Y19" s="10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0" t="s">
        <v>21</v>
      </c>
      <c r="T20" t="s">
        <v>81</v>
      </c>
      <c r="V20" s="9" t="s">
        <v>81</v>
      </c>
      <c r="W20" s="10"/>
      <c r="X20" s="9" t="s">
        <v>81</v>
      </c>
      <c r="Y20" s="10"/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0" t="s">
        <v>22</v>
      </c>
      <c r="T21" t="s">
        <v>82</v>
      </c>
      <c r="V21" s="9" t="s">
        <v>82</v>
      </c>
      <c r="W21" s="10"/>
      <c r="X21" s="9" t="s">
        <v>82</v>
      </c>
      <c r="Y21" s="10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0" t="s">
        <v>23</v>
      </c>
      <c r="T22" t="s">
        <v>83</v>
      </c>
      <c r="V22" s="9" t="s">
        <v>83</v>
      </c>
      <c r="W22" s="10"/>
      <c r="X22" s="9" t="s">
        <v>83</v>
      </c>
      <c r="Y22" s="10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0" t="s">
        <v>24</v>
      </c>
      <c r="T23" t="s">
        <v>84</v>
      </c>
      <c r="V23" s="9" t="s">
        <v>84</v>
      </c>
      <c r="W23" s="10"/>
      <c r="X23" s="9" t="s">
        <v>84</v>
      </c>
      <c r="Y23" s="10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0" t="s">
        <v>47</v>
      </c>
      <c r="U24" s="2" t="s">
        <v>42</v>
      </c>
      <c r="W24" s="10" t="s">
        <v>44</v>
      </c>
      <c r="X24" s="16"/>
      <c r="Y24" s="10" t="s">
        <v>47</v>
      </c>
    </row>
    <row r="25" spans="1:25" x14ac:dyDescent="0.3">
      <c r="R25" s="9"/>
      <c r="S25" s="10"/>
      <c r="T25" t="s">
        <v>70</v>
      </c>
      <c r="U25" s="5"/>
      <c r="W25" s="10"/>
      <c r="X25" s="16"/>
      <c r="Y25" s="10"/>
    </row>
    <row r="26" spans="1:25" x14ac:dyDescent="0.3">
      <c r="R26" s="11"/>
      <c r="S26" s="14"/>
      <c r="T26" s="22" t="s">
        <v>71</v>
      </c>
      <c r="U26" s="12"/>
      <c r="V26" s="13"/>
      <c r="W26" s="14"/>
      <c r="X26" s="17"/>
      <c r="Y26" s="14"/>
    </row>
    <row r="27" spans="1:25" x14ac:dyDescent="0.3">
      <c r="N27" t="s">
        <v>62</v>
      </c>
      <c r="O27">
        <v>68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3">
      <c r="D29" s="3"/>
      <c r="G29" s="1"/>
      <c r="H29" s="1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0"/>
      <c r="T30" s="9"/>
      <c r="V30"/>
      <c r="W30" s="10"/>
      <c r="X30" s="9"/>
      <c r="Y30" s="10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1" t="s">
        <v>41</v>
      </c>
      <c r="U31" s="7"/>
      <c r="V31" s="7" t="s">
        <v>43</v>
      </c>
      <c r="W31" s="8"/>
      <c r="X31" s="15" t="s">
        <v>45</v>
      </c>
      <c r="Y31" s="8"/>
    </row>
    <row r="32" spans="1:25" x14ac:dyDescent="0.3">
      <c r="R32" s="9" t="s">
        <v>85</v>
      </c>
      <c r="S32" s="23" t="s">
        <v>25</v>
      </c>
      <c r="T32" t="s">
        <v>85</v>
      </c>
      <c r="V32" s="9" t="s">
        <v>85</v>
      </c>
      <c r="W32" s="10"/>
      <c r="X32" s="9" t="s">
        <v>85</v>
      </c>
      <c r="Y32" s="10"/>
    </row>
    <row r="33" spans="3:25" x14ac:dyDescent="0.3">
      <c r="R33" s="9" t="s">
        <v>86</v>
      </c>
      <c r="S33" s="23" t="s">
        <v>26</v>
      </c>
      <c r="T33" t="s">
        <v>86</v>
      </c>
      <c r="V33" s="9" t="s">
        <v>86</v>
      </c>
      <c r="W33" s="10"/>
      <c r="X33" s="9" t="s">
        <v>86</v>
      </c>
      <c r="Y33" s="10"/>
    </row>
    <row r="34" spans="3:25" x14ac:dyDescent="0.3">
      <c r="C34" s="4"/>
      <c r="D34" s="3"/>
      <c r="G34" s="1"/>
      <c r="H34" s="1"/>
      <c r="R34" s="9"/>
      <c r="S34" s="10"/>
      <c r="V34"/>
      <c r="W34" s="10"/>
      <c r="X34" s="9"/>
      <c r="Y34" s="10"/>
    </row>
    <row r="35" spans="3:25" x14ac:dyDescent="0.3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0" t="s">
        <v>57</v>
      </c>
      <c r="U35" s="2" t="s">
        <v>42</v>
      </c>
      <c r="W35" s="10" t="s">
        <v>44</v>
      </c>
      <c r="X35" s="16"/>
      <c r="Y35" s="10" t="s">
        <v>57</v>
      </c>
    </row>
    <row r="36" spans="3:25" x14ac:dyDescent="0.3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0"/>
      <c r="T36" t="s">
        <v>68</v>
      </c>
      <c r="U36" s="5"/>
      <c r="W36" s="10"/>
      <c r="X36" s="16"/>
      <c r="Y36" s="10"/>
    </row>
    <row r="37" spans="3:25" x14ac:dyDescent="0.3">
      <c r="G37" s="1"/>
      <c r="H37" s="1"/>
      <c r="K37" t="s">
        <v>50</v>
      </c>
      <c r="L37">
        <v>44</v>
      </c>
      <c r="N37" t="s">
        <v>112</v>
      </c>
      <c r="O37">
        <v>172</v>
      </c>
      <c r="R37" s="11"/>
      <c r="S37" s="14"/>
      <c r="T37" s="22" t="s">
        <v>69</v>
      </c>
      <c r="U37" s="12"/>
      <c r="V37" s="13"/>
      <c r="W37" s="14"/>
      <c r="X37" s="17"/>
      <c r="Y37" s="14"/>
    </row>
    <row r="38" spans="3:25" x14ac:dyDescent="0.3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3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3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3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3">
      <c r="U42" s="9" t="s">
        <v>82</v>
      </c>
    </row>
    <row r="43" spans="3:25" x14ac:dyDescent="0.3">
      <c r="N43" t="s">
        <v>117</v>
      </c>
      <c r="O43">
        <v>132</v>
      </c>
      <c r="U43" s="9" t="s">
        <v>83</v>
      </c>
    </row>
    <row r="44" spans="3:25" x14ac:dyDescent="0.3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3"/>
  <sheetViews>
    <sheetView topLeftCell="A14" workbookViewId="0">
      <selection activeCell="I36" sqref="I35:I36"/>
    </sheetView>
  </sheetViews>
  <sheetFormatPr defaultColWidth="9.109375" defaultRowHeight="14.4" x14ac:dyDescent="0.3"/>
  <cols>
    <col min="1" max="1" width="3.33203125" style="5" customWidth="1"/>
    <col min="2" max="2" width="9.109375" style="5"/>
    <col min="3" max="3" width="25.109375" style="5" customWidth="1"/>
    <col min="4" max="5" width="18" style="5" customWidth="1"/>
    <col min="6" max="6" width="21" style="5" customWidth="1"/>
    <col min="7" max="7" width="21.109375" style="5" customWidth="1"/>
    <col min="8" max="8" width="14.88671875" style="5" customWidth="1"/>
    <col min="9" max="9" width="17.21875" style="5" customWidth="1"/>
    <col min="10" max="10" width="15.6640625" style="5" customWidth="1"/>
    <col min="11" max="11" width="16.109375" style="5" customWidth="1"/>
    <col min="12" max="16384" width="9.109375" style="5"/>
  </cols>
  <sheetData>
    <row r="2" spans="2:18" x14ac:dyDescent="0.3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3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3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3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3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3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3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3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3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3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3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3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3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3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3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3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3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0" spans="2:18" ht="15" thickBot="1" x14ac:dyDescent="0.35">
      <c r="B20" s="5" t="s">
        <v>144</v>
      </c>
      <c r="C20" s="5" t="s">
        <v>160</v>
      </c>
    </row>
    <row r="21" spans="2:18" ht="15" thickBot="1" x14ac:dyDescent="0.35">
      <c r="B21" s="5" t="s">
        <v>33</v>
      </c>
      <c r="C21" s="5" t="s">
        <v>148</v>
      </c>
      <c r="D21" s="5" t="s">
        <v>174</v>
      </c>
      <c r="E21" s="5" t="s">
        <v>175</v>
      </c>
      <c r="F21" s="25" t="s">
        <v>176</v>
      </c>
      <c r="G21" s="25" t="s">
        <v>177</v>
      </c>
    </row>
    <row r="22" spans="2:18" ht="15" thickBot="1" x14ac:dyDescent="0.35">
      <c r="B22" s="5" t="s">
        <v>34</v>
      </c>
      <c r="C22" s="5" t="s">
        <v>149</v>
      </c>
      <c r="D22" s="5" t="s">
        <v>152</v>
      </c>
      <c r="E22" s="5" t="s">
        <v>153</v>
      </c>
      <c r="F22" s="5" t="s">
        <v>154</v>
      </c>
      <c r="G22" s="5" t="s">
        <v>155</v>
      </c>
      <c r="H22" s="5" t="s">
        <v>156</v>
      </c>
      <c r="I22" s="5" t="s">
        <v>157</v>
      </c>
      <c r="J22" s="5" t="s">
        <v>158</v>
      </c>
      <c r="K22" s="5" t="s">
        <v>224</v>
      </c>
      <c r="L22" s="31" t="s">
        <v>159</v>
      </c>
    </row>
    <row r="23" spans="2:18" ht="15" thickBot="1" x14ac:dyDescent="0.35">
      <c r="B23" s="5" t="s">
        <v>35</v>
      </c>
      <c r="C23" s="5" t="s">
        <v>150</v>
      </c>
      <c r="D23" s="5" t="s">
        <v>169</v>
      </c>
      <c r="E23" s="5" t="s">
        <v>170</v>
      </c>
      <c r="F23" s="25" t="s">
        <v>171</v>
      </c>
      <c r="G23" s="25" t="s">
        <v>172</v>
      </c>
    </row>
    <row r="24" spans="2:18" ht="15" thickBot="1" x14ac:dyDescent="0.35">
      <c r="B24" s="5" t="s">
        <v>108</v>
      </c>
      <c r="C24" s="5" t="s">
        <v>147</v>
      </c>
      <c r="D24" s="5" t="s">
        <v>161</v>
      </c>
      <c r="E24" s="5" t="s">
        <v>162</v>
      </c>
      <c r="F24" s="5" t="s">
        <v>182</v>
      </c>
    </row>
    <row r="25" spans="2:18" ht="15" thickBot="1" x14ac:dyDescent="0.35">
      <c r="B25" s="5" t="s">
        <v>109</v>
      </c>
      <c r="C25" s="5" t="s">
        <v>146</v>
      </c>
      <c r="D25" s="5" t="s">
        <v>163</v>
      </c>
      <c r="E25" s="5" t="s">
        <v>164</v>
      </c>
      <c r="F25" s="5" t="s">
        <v>165</v>
      </c>
      <c r="G25" s="5" t="s">
        <v>166</v>
      </c>
      <c r="H25" s="5" t="s">
        <v>167</v>
      </c>
      <c r="I25" s="5" t="s">
        <v>168</v>
      </c>
      <c r="J25" s="25" t="s">
        <v>151</v>
      </c>
    </row>
    <row r="26" spans="2:18" ht="15" thickBot="1" x14ac:dyDescent="0.35">
      <c r="B26" s="5" t="s">
        <v>123</v>
      </c>
      <c r="C26" s="5" t="s">
        <v>178</v>
      </c>
      <c r="D26" s="5" t="s">
        <v>180</v>
      </c>
      <c r="E26" s="5" t="s">
        <v>181</v>
      </c>
      <c r="F26" s="25" t="s">
        <v>179</v>
      </c>
      <c r="G26" s="5" t="s">
        <v>211</v>
      </c>
      <c r="H26" s="5" t="s">
        <v>212</v>
      </c>
      <c r="I26" s="5" t="s">
        <v>213</v>
      </c>
      <c r="J26" s="25" t="s">
        <v>214</v>
      </c>
    </row>
    <row r="27" spans="2:18" ht="15" thickBot="1" x14ac:dyDescent="0.35">
      <c r="B27" s="5" t="s">
        <v>124</v>
      </c>
      <c r="C27" s="5" t="s">
        <v>215</v>
      </c>
      <c r="D27" s="5" t="s">
        <v>219</v>
      </c>
      <c r="E27" s="5" t="s">
        <v>216</v>
      </c>
      <c r="F27" s="5" t="s">
        <v>217</v>
      </c>
      <c r="G27" s="5" t="s">
        <v>218</v>
      </c>
      <c r="H27" s="5" t="s">
        <v>221</v>
      </c>
      <c r="I27" s="5" t="s">
        <v>222</v>
      </c>
      <c r="J27" s="5" t="s">
        <v>223</v>
      </c>
      <c r="K27" s="5" t="s">
        <v>224</v>
      </c>
      <c r="L27" s="31" t="s">
        <v>220</v>
      </c>
    </row>
    <row r="32" spans="2:18" ht="15" thickBot="1" x14ac:dyDescent="0.35"/>
    <row r="33" spans="6:6" ht="15" thickBot="1" x14ac:dyDescent="0.35">
      <c r="F33" s="25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4.4" x14ac:dyDescent="0.3"/>
  <cols>
    <col min="2" max="2" width="17.88671875" customWidth="1"/>
    <col min="4" max="4" width="9.109375" style="3"/>
  </cols>
  <sheetData>
    <row r="5" spans="1:24" x14ac:dyDescent="0.3">
      <c r="B5" t="s">
        <v>89</v>
      </c>
      <c r="D5" t="s">
        <v>90</v>
      </c>
    </row>
    <row r="6" spans="1:24" x14ac:dyDescent="0.3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3">
      <c r="B8">
        <v>1</v>
      </c>
    </row>
    <row r="9" spans="1:24" x14ac:dyDescent="0.3">
      <c r="B9">
        <v>2</v>
      </c>
    </row>
    <row r="10" spans="1:24" x14ac:dyDescent="0.3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4" t="s">
        <v>94</v>
      </c>
      <c r="W10" t="s">
        <v>95</v>
      </c>
      <c r="X10" t="s">
        <v>96</v>
      </c>
    </row>
    <row r="11" spans="1:24" x14ac:dyDescent="0.3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3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4" t="s">
        <v>94</v>
      </c>
    </row>
    <row r="13" spans="1:24" x14ac:dyDescent="0.3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3">
      <c r="B14">
        <v>7</v>
      </c>
      <c r="H14" t="s">
        <v>104</v>
      </c>
      <c r="O14" t="s">
        <v>104</v>
      </c>
    </row>
    <row r="17" spans="8:18" x14ac:dyDescent="0.3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3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1F82-8C98-40FD-BFA6-89650728085B}">
  <dimension ref="K1:U34"/>
  <sheetViews>
    <sheetView tabSelected="1" topLeftCell="A7" workbookViewId="0">
      <selection activeCell="AC20" sqref="AC20"/>
    </sheetView>
  </sheetViews>
  <sheetFormatPr defaultRowHeight="14.4" x14ac:dyDescent="0.3"/>
  <cols>
    <col min="1" max="10" width="2.6640625" customWidth="1"/>
    <col min="11" max="11" width="4.44140625" style="28" customWidth="1"/>
    <col min="13" max="13" width="5.6640625" style="26" customWidth="1"/>
    <col min="14" max="14" width="6.44140625" style="5" customWidth="1"/>
    <col min="15" max="15" width="6.6640625" style="30" customWidth="1"/>
    <col min="17" max="17" width="9.109375" style="3"/>
    <col min="18" max="18" width="9.109375" style="5"/>
  </cols>
  <sheetData>
    <row r="1" spans="12:21" x14ac:dyDescent="0.3">
      <c r="O1" s="29" t="s">
        <v>209</v>
      </c>
      <c r="P1" t="s">
        <v>188</v>
      </c>
      <c r="Q1" s="3" t="s">
        <v>205</v>
      </c>
      <c r="R1" s="5">
        <v>22</v>
      </c>
      <c r="S1" t="s">
        <v>193</v>
      </c>
      <c r="U1">
        <v>10</v>
      </c>
    </row>
    <row r="2" spans="12:21" x14ac:dyDescent="0.3">
      <c r="O2" s="30">
        <v>3300</v>
      </c>
      <c r="P2" s="1">
        <v>4096</v>
      </c>
      <c r="Q2" s="3" t="s">
        <v>183</v>
      </c>
      <c r="R2" s="5">
        <v>22</v>
      </c>
      <c r="S2" t="s">
        <v>193</v>
      </c>
      <c r="U2">
        <v>22</v>
      </c>
    </row>
    <row r="3" spans="12:21" x14ac:dyDescent="0.3">
      <c r="P3" s="1"/>
      <c r="Q3" s="3" t="s">
        <v>184</v>
      </c>
      <c r="R3" s="5">
        <v>47</v>
      </c>
      <c r="S3" t="s">
        <v>193</v>
      </c>
      <c r="U3">
        <v>39</v>
      </c>
    </row>
    <row r="4" spans="12:21" x14ac:dyDescent="0.3">
      <c r="P4" s="1"/>
      <c r="Q4" s="3" t="s">
        <v>185</v>
      </c>
      <c r="R4" s="5">
        <v>10</v>
      </c>
      <c r="S4" t="s">
        <v>193</v>
      </c>
      <c r="U4">
        <v>10</v>
      </c>
    </row>
    <row r="5" spans="12:21" x14ac:dyDescent="0.3">
      <c r="P5" s="1"/>
      <c r="Q5" s="3" t="s">
        <v>186</v>
      </c>
      <c r="R5" s="5">
        <v>47</v>
      </c>
      <c r="S5" t="s">
        <v>193</v>
      </c>
      <c r="U5">
        <v>47</v>
      </c>
    </row>
    <row r="6" spans="12:21" x14ac:dyDescent="0.3">
      <c r="P6" s="1"/>
      <c r="Q6" s="3" t="s">
        <v>206</v>
      </c>
      <c r="R6" s="5">
        <v>0</v>
      </c>
      <c r="S6" t="s">
        <v>193</v>
      </c>
      <c r="U6">
        <v>0</v>
      </c>
    </row>
    <row r="9" spans="12:21" x14ac:dyDescent="0.3">
      <c r="T9" t="s">
        <v>208</v>
      </c>
    </row>
    <row r="10" spans="12:21" x14ac:dyDescent="0.3">
      <c r="S10">
        <v>22</v>
      </c>
      <c r="T10">
        <v>22</v>
      </c>
    </row>
    <row r="11" spans="12:21" x14ac:dyDescent="0.3">
      <c r="S11">
        <v>22</v>
      </c>
      <c r="T11">
        <v>22</v>
      </c>
    </row>
    <row r="12" spans="12:21" x14ac:dyDescent="0.3">
      <c r="S12">
        <v>39</v>
      </c>
      <c r="T12">
        <v>47</v>
      </c>
    </row>
    <row r="13" spans="12:21" x14ac:dyDescent="0.3">
      <c r="O13" s="30" t="s">
        <v>209</v>
      </c>
      <c r="P13" t="s">
        <v>207</v>
      </c>
      <c r="Q13" s="3" t="s">
        <v>210</v>
      </c>
      <c r="S13">
        <v>10</v>
      </c>
      <c r="T13">
        <v>10</v>
      </c>
    </row>
    <row r="14" spans="12:21" x14ac:dyDescent="0.3">
      <c r="L14" t="s">
        <v>204</v>
      </c>
      <c r="M14" s="26">
        <f>P2*(0+R6)/(R1+R2+R3+R4+R5+R6)</f>
        <v>0</v>
      </c>
      <c r="N14" s="5" t="s">
        <v>194</v>
      </c>
      <c r="O14" s="30">
        <f>(O2/P2)*M14</f>
        <v>0</v>
      </c>
      <c r="P14" s="26">
        <f t="shared" ref="P14:P16" si="0">M14-M13</f>
        <v>0</v>
      </c>
      <c r="S14">
        <v>47</v>
      </c>
      <c r="T14">
        <v>47</v>
      </c>
    </row>
    <row r="15" spans="12:21" x14ac:dyDescent="0.3">
      <c r="L15" t="s">
        <v>203</v>
      </c>
      <c r="M15" s="26">
        <f>P2*(0+R6)/(R1+R2+R3+R4+R5+R6)</f>
        <v>0</v>
      </c>
      <c r="N15" s="5" t="s">
        <v>194</v>
      </c>
      <c r="O15" s="30">
        <f>(O2/P2)*M15</f>
        <v>0</v>
      </c>
      <c r="P15" s="26">
        <f t="shared" si="0"/>
        <v>0</v>
      </c>
    </row>
    <row r="16" spans="12:21" x14ac:dyDescent="0.3">
      <c r="L16" t="s">
        <v>200</v>
      </c>
      <c r="M16" s="26">
        <f>P2*(0+R6)/(R1+R2+R3+R4+R5+R6)</f>
        <v>0</v>
      </c>
      <c r="N16" s="5" t="s">
        <v>194</v>
      </c>
      <c r="O16" s="30">
        <f>(O2/P2)*M16</f>
        <v>0</v>
      </c>
      <c r="P16" s="26">
        <f t="shared" si="0"/>
        <v>0</v>
      </c>
    </row>
    <row r="17" spans="12:17" x14ac:dyDescent="0.3">
      <c r="L17" s="28" t="s">
        <v>191</v>
      </c>
      <c r="M17" s="27">
        <f>P2*(R4+R6)/(R1+R2+R3+R4+R6)</f>
        <v>405.54455445544556</v>
      </c>
      <c r="N17" s="5" t="s">
        <v>194</v>
      </c>
      <c r="O17" s="27">
        <f>(O2/P2)*M17</f>
        <v>326.73267326732673</v>
      </c>
      <c r="P17" s="27">
        <f>M17-M16</f>
        <v>405.54455445544556</v>
      </c>
      <c r="Q17" s="3">
        <v>98</v>
      </c>
    </row>
    <row r="18" spans="12:17" x14ac:dyDescent="0.3">
      <c r="L18" t="s">
        <v>197</v>
      </c>
      <c r="M18" s="26">
        <f>P2*(R4+R6)/(R1+R3+R4+R6)</f>
        <v>518.48101265822788</v>
      </c>
      <c r="N18" s="5" t="s">
        <v>194</v>
      </c>
      <c r="O18" s="30">
        <f>(O2/P2)*M18</f>
        <v>417.72151898734182</v>
      </c>
      <c r="P18" s="27">
        <f t="shared" ref="P18:P28" si="1">M18-M17</f>
        <v>112.93645820278232</v>
      </c>
      <c r="Q18" s="3">
        <v>126</v>
      </c>
    </row>
    <row r="19" spans="12:17" x14ac:dyDescent="0.3">
      <c r="L19" t="s">
        <v>199</v>
      </c>
      <c r="M19" s="26">
        <f>P2*(R4+R6)/(R1+R2+R4+R6)</f>
        <v>758.51851851851848</v>
      </c>
      <c r="N19" s="5" t="s">
        <v>194</v>
      </c>
      <c r="O19" s="30">
        <f>(O2/P2)*M19</f>
        <v>611.11111111111109</v>
      </c>
      <c r="P19" s="26">
        <f t="shared" si="1"/>
        <v>240.03750586029059</v>
      </c>
      <c r="Q19" s="3">
        <v>186</v>
      </c>
    </row>
    <row r="20" spans="12:17" x14ac:dyDescent="0.3">
      <c r="L20" s="28" t="s">
        <v>190</v>
      </c>
      <c r="M20" s="27">
        <f>P2*(R5+R6)/(R1+R2+R3+R5+R6)</f>
        <v>1395.0144927536232</v>
      </c>
      <c r="N20" s="5" t="s">
        <v>194</v>
      </c>
      <c r="O20" s="27">
        <f>(O2/P2)*M20</f>
        <v>1123.913043478261</v>
      </c>
      <c r="P20" s="27">
        <f t="shared" si="1"/>
        <v>636.49597423510477</v>
      </c>
      <c r="Q20" s="3">
        <v>346</v>
      </c>
    </row>
    <row r="21" spans="12:17" x14ac:dyDescent="0.3">
      <c r="L21" s="28" t="s">
        <v>192</v>
      </c>
      <c r="M21" s="27">
        <f>P2*(R4+R5+R6)/(R1+R2+R3+R4+R5+R6)</f>
        <v>1577.5135135135135</v>
      </c>
      <c r="N21" s="5" t="s">
        <v>194</v>
      </c>
      <c r="O21" s="27">
        <f>(O2/P2)*M21</f>
        <v>1270.9459459459461</v>
      </c>
      <c r="P21" s="27">
        <f t="shared" si="1"/>
        <v>182.4990207598903</v>
      </c>
      <c r="Q21" s="3">
        <v>392</v>
      </c>
    </row>
    <row r="22" spans="12:17" x14ac:dyDescent="0.3">
      <c r="L22" t="s">
        <v>202</v>
      </c>
      <c r="M22" s="26">
        <f>P2*(R4+R6)/(R1+R4+R6)</f>
        <v>1280</v>
      </c>
      <c r="N22" s="5" t="s">
        <v>194</v>
      </c>
      <c r="O22" s="30">
        <f>(O2/P2)*M22</f>
        <v>1031.25</v>
      </c>
      <c r="P22" s="27">
        <f t="shared" si="1"/>
        <v>-297.51351351351354</v>
      </c>
      <c r="Q22" s="3">
        <v>312</v>
      </c>
    </row>
    <row r="23" spans="12:17" x14ac:dyDescent="0.3">
      <c r="L23" t="s">
        <v>196</v>
      </c>
      <c r="M23" s="26">
        <f>P2*(R5+R6)/(R1+R3+R5+R6)</f>
        <v>1659.5862068965516</v>
      </c>
      <c r="N23" s="5" t="s">
        <v>194</v>
      </c>
      <c r="O23" s="30">
        <f>(O2/P2)*M23</f>
        <v>1337.0689655172414</v>
      </c>
      <c r="P23" s="26">
        <f t="shared" si="1"/>
        <v>379.58620689655163</v>
      </c>
      <c r="Q23" s="3">
        <v>412</v>
      </c>
    </row>
    <row r="24" spans="12:17" x14ac:dyDescent="0.3">
      <c r="L24" s="28" t="s">
        <v>187</v>
      </c>
      <c r="M24" s="27">
        <f>P2*(R4+R5+R6)/(R1+R3+R4+R5+R6)</f>
        <v>1852.952380952381</v>
      </c>
      <c r="N24" s="5" t="s">
        <v>194</v>
      </c>
      <c r="O24" s="27">
        <f>(O2/P2)*M24</f>
        <v>1492.8571428571429</v>
      </c>
      <c r="P24" s="27">
        <f t="shared" si="1"/>
        <v>193.36617405582933</v>
      </c>
      <c r="Q24" s="3">
        <v>460</v>
      </c>
    </row>
    <row r="25" spans="12:17" x14ac:dyDescent="0.3">
      <c r="L25" t="s">
        <v>195</v>
      </c>
      <c r="M25" s="26">
        <f>P2*(R4+R5+R6)/(R1+R4+R5+R6)</f>
        <v>2955.3417721518986</v>
      </c>
      <c r="N25" s="5" t="s">
        <v>194</v>
      </c>
      <c r="O25" s="30">
        <f>(O2/P2)*M25</f>
        <v>2381.0126582278481</v>
      </c>
      <c r="P25" s="27">
        <f t="shared" si="1"/>
        <v>1102.3893911995176</v>
      </c>
      <c r="Q25" s="3">
        <v>735</v>
      </c>
    </row>
    <row r="26" spans="12:17" x14ac:dyDescent="0.3">
      <c r="L26" t="s">
        <v>198</v>
      </c>
      <c r="M26" s="26">
        <f>P2*(R5+R6)/(R1+R2+R5+R6)</f>
        <v>2115.5164835164837</v>
      </c>
      <c r="N26" s="5" t="s">
        <v>194</v>
      </c>
      <c r="O26" s="30">
        <f>(O2/P2)*M26</f>
        <v>1704.3956043956046</v>
      </c>
      <c r="P26" s="26">
        <f t="shared" si="1"/>
        <v>-839.82528863541484</v>
      </c>
      <c r="Q26" s="3">
        <v>527</v>
      </c>
    </row>
    <row r="27" spans="12:17" x14ac:dyDescent="0.3">
      <c r="L27" s="28" t="s">
        <v>189</v>
      </c>
      <c r="M27" s="27">
        <f>P2*(R4+R5+R6)/(R1+R2+R4+R5+R6)</f>
        <v>2311.6039603960394</v>
      </c>
      <c r="N27" s="5" t="s">
        <v>194</v>
      </c>
      <c r="O27" s="27">
        <f>(O2/P2)*M27</f>
        <v>1862.3762376237621</v>
      </c>
      <c r="P27" s="27">
        <f t="shared" si="1"/>
        <v>196.08747687955565</v>
      </c>
      <c r="Q27" s="3">
        <v>576</v>
      </c>
    </row>
    <row r="28" spans="12:17" x14ac:dyDescent="0.3">
      <c r="L28" t="s">
        <v>201</v>
      </c>
      <c r="M28" s="26">
        <f>P2*(R5+R6)/(R1+R5+R6)</f>
        <v>2790.0289855072465</v>
      </c>
      <c r="N28" s="5" t="s">
        <v>194</v>
      </c>
      <c r="O28" s="30">
        <f>(O2/P2)*M28</f>
        <v>2247.826086956522</v>
      </c>
      <c r="P28" s="27">
        <f t="shared" si="1"/>
        <v>478.42502511120711</v>
      </c>
      <c r="Q28" s="3">
        <v>693</v>
      </c>
    </row>
    <row r="32" spans="12:17" x14ac:dyDescent="0.3">
      <c r="P32" s="26"/>
    </row>
    <row r="34" spans="16:16" x14ac:dyDescent="0.3">
      <c r="P34" s="26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Menu1</vt:lpstr>
      <vt:lpstr>Menu2</vt:lpstr>
      <vt:lpstr>Menu3</vt:lpstr>
      <vt:lpstr>MenuF</vt:lpstr>
      <vt:lpstr>UI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2023-08-02T22:14:51Z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