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ker\Documents\Arduino\Voc_Logger\"/>
    </mc:Choice>
  </mc:AlternateContent>
  <xr:revisionPtr revIDLastSave="0" documentId="8_{23763038-E002-447F-9B40-5FD5BFDB655C}" xr6:coauthVersionLast="47" xr6:coauthVersionMax="47" xr10:uidLastSave="{00000000-0000-0000-0000-000000000000}"/>
  <bookViews>
    <workbookView xWindow="1968" yWindow="2328" windowWidth="15348" windowHeight="10572" activeTab="1" xr2:uid="{70383060-E5BB-4F97-965F-D7ACF2C9E86E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P5" i="2"/>
  <c r="O5" i="2"/>
  <c r="N5" i="2"/>
  <c r="M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K5" i="2"/>
  <c r="J5" i="2"/>
  <c r="I5" i="2"/>
  <c r="H5" i="2"/>
  <c r="B7" i="2"/>
  <c r="F7" i="2"/>
  <c r="B8" i="2"/>
  <c r="F8" i="2"/>
  <c r="B9" i="2"/>
  <c r="F9" i="2"/>
  <c r="B10" i="2"/>
  <c r="F10" i="2"/>
  <c r="F6" i="2"/>
  <c r="B6" i="2"/>
  <c r="B5" i="2"/>
  <c r="F5" i="2"/>
  <c r="F24" i="1"/>
  <c r="F25" i="1"/>
  <c r="F26" i="1"/>
  <c r="F27" i="1"/>
  <c r="I27" i="1" s="1"/>
  <c r="F28" i="1"/>
  <c r="I28" i="1" s="1"/>
  <c r="F29" i="1"/>
  <c r="I29" i="1" s="1"/>
  <c r="F30" i="1"/>
  <c r="I30" i="1" s="1"/>
  <c r="F31" i="1"/>
  <c r="G31" i="1" s="1"/>
  <c r="F32" i="1"/>
  <c r="F33" i="1"/>
  <c r="G33" i="1" s="1"/>
  <c r="F23" i="1"/>
  <c r="I26" i="1"/>
  <c r="G24" i="1"/>
  <c r="G25" i="1"/>
  <c r="G27" i="1"/>
  <c r="C24" i="1"/>
  <c r="C25" i="1"/>
  <c r="C26" i="1"/>
  <c r="C27" i="1"/>
  <c r="C28" i="1"/>
  <c r="C29" i="1"/>
  <c r="C30" i="1"/>
  <c r="C31" i="1"/>
  <c r="C32" i="1"/>
  <c r="C23" i="1"/>
  <c r="G28" i="1"/>
  <c r="G30" i="1"/>
  <c r="F15" i="1"/>
  <c r="C15" i="1"/>
  <c r="D15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8" i="1"/>
  <c r="D8" i="1"/>
  <c r="F8" i="1"/>
  <c r="D7" i="1"/>
  <c r="F7" i="1"/>
  <c r="C7" i="1"/>
  <c r="G29" i="1" l="1"/>
  <c r="G32" i="1"/>
  <c r="G23" i="1"/>
  <c r="I25" i="1"/>
  <c r="G26" i="1"/>
</calcChain>
</file>

<file path=xl/sharedStrings.xml><?xml version="1.0" encoding="utf-8"?>
<sst xmlns="http://schemas.openxmlformats.org/spreadsheetml/2006/main" count="33" uniqueCount="26">
  <si>
    <t>Baud Rate</t>
  </si>
  <si>
    <t>1 BIT (us)</t>
  </si>
  <si>
    <t>10 Bits (us)</t>
  </si>
  <si>
    <t>1 Byte (us)</t>
  </si>
  <si>
    <t>11 Bits (us)</t>
  </si>
  <si>
    <t>Byte No</t>
  </si>
  <si>
    <t>Total Frame</t>
  </si>
  <si>
    <t>(us)</t>
  </si>
  <si>
    <t>TCNT1</t>
  </si>
  <si>
    <t>XT(Mhz)</t>
  </si>
  <si>
    <t>Cycle(us)</t>
  </si>
  <si>
    <t>Int (mSec)</t>
  </si>
  <si>
    <t>Prescaler</t>
  </si>
  <si>
    <t>Mega Int Timer</t>
  </si>
  <si>
    <t>F(Hz)</t>
  </si>
  <si>
    <r>
      <t xml:space="preserve">timer1_counter = </t>
    </r>
    <r>
      <rPr>
        <sz val="10"/>
        <color theme="1"/>
        <rFont val="Consolas"/>
        <family val="3"/>
      </rPr>
      <t>34286</t>
    </r>
    <r>
      <rPr>
        <sz val="10"/>
        <color rgb="FF434343"/>
        <rFont val="Consolas"/>
        <family val="3"/>
      </rPr>
      <t xml:space="preserve">; </t>
    </r>
    <r>
      <rPr>
        <i/>
        <sz val="10"/>
        <color theme="1"/>
        <rFont val="Consolas"/>
        <family val="3"/>
      </rPr>
      <t>// preload timer 65536-16MHz/256/2Hz</t>
    </r>
  </si>
  <si>
    <t>1 sec</t>
  </si>
  <si>
    <t>100  msec</t>
  </si>
  <si>
    <t>250  msec</t>
  </si>
  <si>
    <t>500  msec</t>
  </si>
  <si>
    <t>2 sec</t>
  </si>
  <si>
    <t>5 sec</t>
  </si>
  <si>
    <t>10 sec</t>
  </si>
  <si>
    <t>20 sec</t>
  </si>
  <si>
    <t>60 sec</t>
  </si>
  <si>
    <t>Internal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</si>
</sst>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</font>
    <font>
      <sz val="10"/>
      <color rgb="FF434343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2" fontId="2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BFB1-131F-4AB6-A170-4EB35DDB5A53}">
  <dimension ref="B5:I33"/>
  <sheetViews>
    <sheetView topLeftCell="A19" workbookViewId="0">
      <selection activeCell="F22" sqref="F22"/>
    </sheetView>
  </sheetViews>
  <sheetFormatPr defaultRowHeight="14.4" x14ac:dyDescent="0.3"/>
  <cols>
    <col min="2" max="2" width="10.21875" customWidth="1"/>
    <col min="3" max="3" width="10.21875" style="3" customWidth="1"/>
    <col min="4" max="4" width="10.77734375" style="2" customWidth="1"/>
    <col min="5" max="5" width="11.6640625" customWidth="1"/>
    <col min="6" max="6" width="10.33203125" style="1" customWidth="1"/>
    <col min="7" max="7" width="8.88671875" style="2"/>
  </cols>
  <sheetData>
    <row r="5" spans="2:6" x14ac:dyDescent="0.3">
      <c r="D5" s="2" t="s">
        <v>3</v>
      </c>
      <c r="E5" t="s">
        <v>5</v>
      </c>
      <c r="F5" s="1" t="s">
        <v>6</v>
      </c>
    </row>
    <row r="6" spans="2:6" x14ac:dyDescent="0.3">
      <c r="B6" t="s">
        <v>0</v>
      </c>
      <c r="C6" s="3" t="s">
        <v>1</v>
      </c>
      <c r="D6" s="2" t="s">
        <v>2</v>
      </c>
      <c r="E6" t="s">
        <v>4</v>
      </c>
      <c r="F6" s="1" t="s">
        <v>7</v>
      </c>
    </row>
    <row r="7" spans="2:6" x14ac:dyDescent="0.3">
      <c r="B7">
        <v>2400</v>
      </c>
      <c r="C7" s="3">
        <f>1/B7*1000000</f>
        <v>416.66666666666669</v>
      </c>
      <c r="D7" s="2">
        <f>1/B7*100000</f>
        <v>41.666666666666671</v>
      </c>
      <c r="E7">
        <v>128</v>
      </c>
      <c r="F7" s="1">
        <f>D7*E7</f>
        <v>5333.3333333333339</v>
      </c>
    </row>
    <row r="8" spans="2:6" x14ac:dyDescent="0.3">
      <c r="B8">
        <v>4800</v>
      </c>
      <c r="C8" s="3">
        <f>1/B8*1000000</f>
        <v>208.33333333333334</v>
      </c>
      <c r="D8" s="2">
        <f>1/B8*100000</f>
        <v>20.833333333333336</v>
      </c>
      <c r="E8">
        <v>128</v>
      </c>
      <c r="F8" s="1">
        <f>D8*E8</f>
        <v>2666.666666666667</v>
      </c>
    </row>
    <row r="9" spans="2:6" x14ac:dyDescent="0.3">
      <c r="B9">
        <v>9600</v>
      </c>
      <c r="C9" s="3">
        <f t="shared" ref="C9:C15" si="0">1/B9*1000000</f>
        <v>104.16666666666667</v>
      </c>
      <c r="D9" s="2">
        <f t="shared" ref="D9:D15" si="1">1/B9*100000</f>
        <v>10.416666666666668</v>
      </c>
      <c r="E9">
        <v>128</v>
      </c>
      <c r="F9" s="1">
        <f t="shared" ref="F9:F14" si="2">D9*E9</f>
        <v>1333.3333333333335</v>
      </c>
    </row>
    <row r="10" spans="2:6" x14ac:dyDescent="0.3">
      <c r="B10">
        <v>19200</v>
      </c>
      <c r="C10" s="3">
        <f t="shared" si="0"/>
        <v>52.083333333333336</v>
      </c>
      <c r="D10" s="2">
        <f t="shared" si="1"/>
        <v>5.2083333333333339</v>
      </c>
      <c r="E10">
        <v>128</v>
      </c>
      <c r="F10" s="1">
        <f t="shared" si="2"/>
        <v>666.66666666666674</v>
      </c>
    </row>
    <row r="11" spans="2:6" x14ac:dyDescent="0.3">
      <c r="B11">
        <v>38400</v>
      </c>
      <c r="C11" s="3">
        <f t="shared" si="0"/>
        <v>26.041666666666668</v>
      </c>
      <c r="D11" s="2">
        <f t="shared" si="1"/>
        <v>2.604166666666667</v>
      </c>
      <c r="E11">
        <v>128</v>
      </c>
      <c r="F11" s="1">
        <f t="shared" si="2"/>
        <v>333.33333333333337</v>
      </c>
    </row>
    <row r="12" spans="2:6" x14ac:dyDescent="0.3">
      <c r="B12">
        <v>57600</v>
      </c>
      <c r="C12" s="3">
        <f t="shared" si="0"/>
        <v>17.361111111111111</v>
      </c>
      <c r="D12" s="2">
        <f t="shared" si="1"/>
        <v>1.7361111111111112</v>
      </c>
      <c r="E12">
        <v>128</v>
      </c>
      <c r="F12" s="1">
        <f t="shared" si="2"/>
        <v>222.22222222222223</v>
      </c>
    </row>
    <row r="13" spans="2:6" x14ac:dyDescent="0.3">
      <c r="B13">
        <v>115200</v>
      </c>
      <c r="C13" s="3">
        <f t="shared" si="0"/>
        <v>8.6805555555555554</v>
      </c>
      <c r="D13" s="2">
        <f t="shared" si="1"/>
        <v>0.86805555555555558</v>
      </c>
      <c r="E13">
        <v>128</v>
      </c>
      <c r="F13" s="1">
        <f t="shared" si="2"/>
        <v>111.11111111111111</v>
      </c>
    </row>
    <row r="14" spans="2:6" x14ac:dyDescent="0.3">
      <c r="B14">
        <v>230400</v>
      </c>
      <c r="C14" s="3">
        <f t="shared" si="0"/>
        <v>4.3402777777777777</v>
      </c>
      <c r="D14" s="2">
        <f t="shared" si="1"/>
        <v>0.43402777777777779</v>
      </c>
      <c r="E14">
        <v>128</v>
      </c>
      <c r="F14" s="1">
        <f t="shared" si="2"/>
        <v>55.555555555555557</v>
      </c>
    </row>
    <row r="15" spans="2:6" x14ac:dyDescent="0.3">
      <c r="B15">
        <v>460800</v>
      </c>
      <c r="C15" s="3">
        <f t="shared" si="0"/>
        <v>2.1701388888888888</v>
      </c>
      <c r="D15" s="2">
        <f t="shared" si="1"/>
        <v>0.2170138888888889</v>
      </c>
      <c r="E15">
        <v>129</v>
      </c>
      <c r="F15" s="1">
        <f>D15*E15</f>
        <v>27.994791666666668</v>
      </c>
    </row>
    <row r="19" spans="2:9" x14ac:dyDescent="0.3">
      <c r="B19" t="s">
        <v>13</v>
      </c>
      <c r="D19" s="2" t="s">
        <v>8</v>
      </c>
    </row>
    <row r="22" spans="2:9" x14ac:dyDescent="0.3">
      <c r="B22" t="s">
        <v>9</v>
      </c>
      <c r="C22" s="3" t="s">
        <v>10</v>
      </c>
      <c r="D22" s="2" t="s">
        <v>8</v>
      </c>
      <c r="E22" t="s">
        <v>12</v>
      </c>
      <c r="F22" s="1" t="s">
        <v>11</v>
      </c>
      <c r="G22" s="2" t="s">
        <v>14</v>
      </c>
    </row>
    <row r="23" spans="2:9" x14ac:dyDescent="0.3">
      <c r="B23">
        <v>16</v>
      </c>
      <c r="C23" s="3">
        <f>1/(B23/1)</f>
        <v>6.25E-2</v>
      </c>
      <c r="D23" s="1">
        <v>34286</v>
      </c>
      <c r="E23">
        <v>256</v>
      </c>
      <c r="F23" s="2">
        <f>(65536-D23)*C23*E23/1000</f>
        <v>500</v>
      </c>
      <c r="G23" s="2">
        <f>(1/F23)*1000</f>
        <v>2</v>
      </c>
      <c r="H23">
        <v>2</v>
      </c>
    </row>
    <row r="24" spans="2:9" x14ac:dyDescent="0.3">
      <c r="B24">
        <v>16</v>
      </c>
      <c r="C24" s="3">
        <f t="shared" ref="C24:C32" si="3">1/(B24/1)</f>
        <v>6.25E-2</v>
      </c>
      <c r="D24" s="1"/>
      <c r="E24">
        <v>256</v>
      </c>
      <c r="F24" s="2">
        <f t="shared" ref="F24:F33" si="4">(65536-D24)*C24*E24/1000</f>
        <v>1048.576</v>
      </c>
      <c r="G24" s="2">
        <f t="shared" ref="G24:G33" si="5">(1/F24)*1000</f>
        <v>0.95367431640625</v>
      </c>
    </row>
    <row r="25" spans="2:9" x14ac:dyDescent="0.3">
      <c r="B25">
        <v>16</v>
      </c>
      <c r="C25" s="3">
        <f t="shared" si="3"/>
        <v>6.25E-2</v>
      </c>
      <c r="D25" s="1">
        <v>55536</v>
      </c>
      <c r="E25">
        <v>8</v>
      </c>
      <c r="F25" s="2">
        <f t="shared" si="4"/>
        <v>5</v>
      </c>
      <c r="G25" s="2">
        <f t="shared" si="5"/>
        <v>200</v>
      </c>
      <c r="H25">
        <v>200</v>
      </c>
      <c r="I25">
        <f>F25*H25</f>
        <v>1000</v>
      </c>
    </row>
    <row r="26" spans="2:9" x14ac:dyDescent="0.3">
      <c r="B26">
        <v>16</v>
      </c>
      <c r="C26" s="3">
        <f t="shared" si="3"/>
        <v>6.25E-2</v>
      </c>
      <c r="D26" s="1">
        <v>5536</v>
      </c>
      <c r="E26">
        <v>1</v>
      </c>
      <c r="F26" s="2">
        <f t="shared" si="4"/>
        <v>3.75</v>
      </c>
      <c r="G26" s="2">
        <f t="shared" si="5"/>
        <v>266.66666666666669</v>
      </c>
      <c r="H26">
        <v>200</v>
      </c>
      <c r="I26">
        <f t="shared" ref="I26:I30" si="6">F26*H26</f>
        <v>750</v>
      </c>
    </row>
    <row r="27" spans="2:9" x14ac:dyDescent="0.3">
      <c r="B27">
        <v>16</v>
      </c>
      <c r="C27" s="3">
        <f t="shared" si="3"/>
        <v>6.25E-2</v>
      </c>
      <c r="D27" s="1">
        <v>55536</v>
      </c>
      <c r="E27">
        <v>64</v>
      </c>
      <c r="F27" s="2">
        <f t="shared" si="4"/>
        <v>40</v>
      </c>
      <c r="G27" s="2">
        <f t="shared" si="5"/>
        <v>25</v>
      </c>
      <c r="H27">
        <v>200</v>
      </c>
      <c r="I27">
        <f t="shared" si="6"/>
        <v>8000</v>
      </c>
    </row>
    <row r="28" spans="2:9" x14ac:dyDescent="0.3">
      <c r="B28">
        <v>16</v>
      </c>
      <c r="C28" s="3">
        <f t="shared" si="3"/>
        <v>6.25E-2</v>
      </c>
      <c r="D28" s="1">
        <v>35536</v>
      </c>
      <c r="E28">
        <v>1</v>
      </c>
      <c r="F28" s="2">
        <f t="shared" si="4"/>
        <v>1.875</v>
      </c>
      <c r="G28" s="2">
        <f t="shared" si="5"/>
        <v>533.33333333333337</v>
      </c>
      <c r="H28">
        <v>200</v>
      </c>
      <c r="I28">
        <f t="shared" si="6"/>
        <v>375</v>
      </c>
    </row>
    <row r="29" spans="2:9" x14ac:dyDescent="0.3">
      <c r="B29">
        <v>16</v>
      </c>
      <c r="C29" s="3">
        <f t="shared" si="3"/>
        <v>6.25E-2</v>
      </c>
      <c r="D29" s="1">
        <v>5780</v>
      </c>
      <c r="E29">
        <v>1</v>
      </c>
      <c r="F29" s="2">
        <f t="shared" si="4"/>
        <v>3.73475</v>
      </c>
      <c r="G29" s="2">
        <f t="shared" si="5"/>
        <v>267.75553919271704</v>
      </c>
      <c r="H29">
        <v>267</v>
      </c>
      <c r="I29">
        <f t="shared" si="6"/>
        <v>997.17825000000005</v>
      </c>
    </row>
    <row r="30" spans="2:9" x14ac:dyDescent="0.3">
      <c r="B30">
        <v>16</v>
      </c>
      <c r="C30" s="3">
        <f t="shared" si="3"/>
        <v>6.25E-2</v>
      </c>
      <c r="D30" s="1">
        <v>45535</v>
      </c>
      <c r="E30">
        <v>1</v>
      </c>
      <c r="F30" s="2">
        <f t="shared" si="4"/>
        <v>1.2500625000000001</v>
      </c>
      <c r="G30" s="2">
        <f t="shared" si="5"/>
        <v>799.96000199989987</v>
      </c>
      <c r="H30">
        <v>200</v>
      </c>
      <c r="I30">
        <f t="shared" si="6"/>
        <v>250.01250000000002</v>
      </c>
    </row>
    <row r="31" spans="2:9" x14ac:dyDescent="0.3">
      <c r="B31">
        <v>16</v>
      </c>
      <c r="C31" s="3">
        <f t="shared" si="3"/>
        <v>6.25E-2</v>
      </c>
      <c r="D31" s="1">
        <v>55536</v>
      </c>
      <c r="E31">
        <v>256</v>
      </c>
      <c r="F31" s="2">
        <f t="shared" si="4"/>
        <v>160</v>
      </c>
      <c r="G31" s="2">
        <f t="shared" si="5"/>
        <v>6.25</v>
      </c>
    </row>
    <row r="32" spans="2:9" x14ac:dyDescent="0.3">
      <c r="B32">
        <v>16</v>
      </c>
      <c r="C32" s="3">
        <f t="shared" si="3"/>
        <v>6.25E-2</v>
      </c>
      <c r="E32">
        <v>256</v>
      </c>
      <c r="F32" s="2">
        <f t="shared" si="4"/>
        <v>1048.576</v>
      </c>
      <c r="G32" s="2">
        <f t="shared" si="5"/>
        <v>0.95367431640625</v>
      </c>
    </row>
    <row r="33" spans="5:7" x14ac:dyDescent="0.3">
      <c r="E33">
        <v>256</v>
      </c>
      <c r="F33" s="2">
        <f t="shared" si="4"/>
        <v>0</v>
      </c>
      <c r="G33" s="2" t="e">
        <f t="shared" si="5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812C-B08A-46C9-BE2C-87C055CB1A63}">
  <dimension ref="A1:P10"/>
  <sheetViews>
    <sheetView tabSelected="1" workbookViewId="0">
      <selection activeCell="J20" sqref="J20"/>
    </sheetView>
  </sheetViews>
  <sheetFormatPr defaultRowHeight="14.4" x14ac:dyDescent="0.3"/>
  <cols>
    <col min="1" max="1" width="7.77734375" customWidth="1"/>
    <col min="2" max="2" width="7.33203125" style="2" customWidth="1"/>
    <col min="3" max="3" width="7" customWidth="1"/>
    <col min="4" max="4" width="8" customWidth="1"/>
    <col min="5" max="5" width="8.6640625" customWidth="1"/>
    <col min="6" max="6" width="7.21875" customWidth="1"/>
    <col min="7" max="7" width="4.88671875" customWidth="1"/>
  </cols>
  <sheetData>
    <row r="1" spans="1:16" x14ac:dyDescent="0.3">
      <c r="B1" s="4" t="s">
        <v>15</v>
      </c>
    </row>
    <row r="3" spans="1:16" x14ac:dyDescent="0.3">
      <c r="H3" s="5" t="s">
        <v>25</v>
      </c>
      <c r="I3" s="6"/>
      <c r="J3" s="6"/>
      <c r="K3" s="6"/>
      <c r="L3" s="6"/>
      <c r="M3" s="6"/>
      <c r="N3" s="6"/>
      <c r="O3" s="6"/>
      <c r="P3" s="7"/>
    </row>
    <row r="4" spans="1:16" x14ac:dyDescent="0.3">
      <c r="A4" s="1" t="s">
        <v>11</v>
      </c>
      <c r="B4" s="2" t="s">
        <v>14</v>
      </c>
      <c r="C4" t="s">
        <v>9</v>
      </c>
      <c r="D4" s="3" t="s">
        <v>10</v>
      </c>
      <c r="E4" t="s">
        <v>12</v>
      </c>
      <c r="F4" t="s">
        <v>8</v>
      </c>
      <c r="H4" t="s">
        <v>17</v>
      </c>
      <c r="I4" t="s">
        <v>18</v>
      </c>
      <c r="J4" t="s">
        <v>19</v>
      </c>
      <c r="K4" t="s">
        <v>16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</row>
    <row r="5" spans="1:16" x14ac:dyDescent="0.3">
      <c r="A5">
        <v>500</v>
      </c>
      <c r="B5" s="2">
        <f>1000*(1/A5)</f>
        <v>2</v>
      </c>
      <c r="C5">
        <v>16</v>
      </c>
      <c r="D5">
        <v>6.25E-2</v>
      </c>
      <c r="E5">
        <v>256</v>
      </c>
      <c r="F5">
        <f xml:space="preserve"> 65536-(A5*1000/(D5*E5))</f>
        <v>34286</v>
      </c>
      <c r="H5">
        <f>100/A5</f>
        <v>0.2</v>
      </c>
      <c r="I5">
        <f>250/A5</f>
        <v>0.5</v>
      </c>
      <c r="J5">
        <f>500/A5</f>
        <v>1</v>
      </c>
      <c r="K5">
        <f>1000/A5</f>
        <v>2</v>
      </c>
      <c r="L5">
        <f>2000/A5</f>
        <v>4</v>
      </c>
      <c r="M5">
        <f>5000/A5</f>
        <v>10</v>
      </c>
      <c r="N5">
        <f>10000/A5</f>
        <v>20</v>
      </c>
      <c r="O5">
        <f>20000/A5</f>
        <v>40</v>
      </c>
      <c r="P5">
        <f>60000/A5</f>
        <v>120</v>
      </c>
    </row>
    <row r="6" spans="1:16" x14ac:dyDescent="0.3">
      <c r="A6">
        <v>4</v>
      </c>
      <c r="B6" s="2">
        <f>1000*(1/A6)</f>
        <v>250</v>
      </c>
      <c r="C6">
        <v>16</v>
      </c>
      <c r="D6">
        <v>6.25E-2</v>
      </c>
      <c r="E6">
        <v>1</v>
      </c>
      <c r="F6">
        <f xml:space="preserve"> 65536-(A6*1000/(D6*E6))</f>
        <v>1536</v>
      </c>
      <c r="H6">
        <f t="shared" ref="H6:H10" si="0">100/A6</f>
        <v>25</v>
      </c>
      <c r="I6">
        <f t="shared" ref="I6:I10" si="1">250/A6</f>
        <v>62.5</v>
      </c>
      <c r="J6">
        <f t="shared" ref="J6:J10" si="2">500/A6</f>
        <v>125</v>
      </c>
      <c r="K6">
        <f>1000/A6</f>
        <v>250</v>
      </c>
      <c r="L6">
        <f t="shared" ref="L6:L10" si="3">2000/A6</f>
        <v>500</v>
      </c>
      <c r="M6">
        <f t="shared" ref="M6:M10" si="4">5000/A6</f>
        <v>1250</v>
      </c>
      <c r="N6">
        <f t="shared" ref="N6:N10" si="5">10000/A6</f>
        <v>2500</v>
      </c>
      <c r="O6">
        <f t="shared" ref="O6:O10" si="6">20000/A6</f>
        <v>5000</v>
      </c>
      <c r="P6">
        <f t="shared" ref="P6:P10" si="7">60000/A6</f>
        <v>15000</v>
      </c>
    </row>
    <row r="7" spans="1:16" x14ac:dyDescent="0.3">
      <c r="A7">
        <v>1</v>
      </c>
      <c r="B7" s="2">
        <f t="shared" ref="B7:B10" si="8">1000*(1/A7)</f>
        <v>1000</v>
      </c>
      <c r="C7">
        <v>16</v>
      </c>
      <c r="D7">
        <v>6.25E-2</v>
      </c>
      <c r="E7">
        <v>1</v>
      </c>
      <c r="F7">
        <f t="shared" ref="F7:F10" si="9" xml:space="preserve"> 65536-(A7*1000/(D7*E7))</f>
        <v>49536</v>
      </c>
      <c r="H7">
        <f t="shared" si="0"/>
        <v>100</v>
      </c>
      <c r="I7">
        <f t="shared" si="1"/>
        <v>250</v>
      </c>
      <c r="J7">
        <f t="shared" si="2"/>
        <v>500</v>
      </c>
      <c r="K7">
        <f>1000/A7</f>
        <v>1000</v>
      </c>
      <c r="L7">
        <f t="shared" si="3"/>
        <v>2000</v>
      </c>
      <c r="M7">
        <f t="shared" si="4"/>
        <v>5000</v>
      </c>
      <c r="N7">
        <f t="shared" si="5"/>
        <v>10000</v>
      </c>
      <c r="O7">
        <f t="shared" si="6"/>
        <v>20000</v>
      </c>
      <c r="P7">
        <f t="shared" si="7"/>
        <v>60000</v>
      </c>
    </row>
    <row r="8" spans="1:16" x14ac:dyDescent="0.3">
      <c r="A8">
        <v>10</v>
      </c>
      <c r="B8" s="2">
        <f t="shared" si="8"/>
        <v>100</v>
      </c>
      <c r="C8">
        <v>16</v>
      </c>
      <c r="D8">
        <v>6.25E-2</v>
      </c>
      <c r="E8">
        <v>256</v>
      </c>
      <c r="F8">
        <f t="shared" si="9"/>
        <v>64911</v>
      </c>
      <c r="H8">
        <f t="shared" si="0"/>
        <v>10</v>
      </c>
      <c r="I8">
        <f t="shared" si="1"/>
        <v>25</v>
      </c>
      <c r="J8">
        <f t="shared" si="2"/>
        <v>50</v>
      </c>
      <c r="K8">
        <f>1000/A8</f>
        <v>100</v>
      </c>
      <c r="L8">
        <f t="shared" si="3"/>
        <v>200</v>
      </c>
      <c r="M8">
        <f t="shared" si="4"/>
        <v>500</v>
      </c>
      <c r="N8">
        <f t="shared" si="5"/>
        <v>1000</v>
      </c>
      <c r="O8">
        <f t="shared" si="6"/>
        <v>2000</v>
      </c>
      <c r="P8">
        <f t="shared" si="7"/>
        <v>6000</v>
      </c>
    </row>
    <row r="9" spans="1:16" x14ac:dyDescent="0.3">
      <c r="A9">
        <v>6.75</v>
      </c>
      <c r="B9" s="2">
        <f t="shared" si="8"/>
        <v>148.14814814814815</v>
      </c>
      <c r="C9">
        <v>16</v>
      </c>
      <c r="D9">
        <v>6.25E-2</v>
      </c>
      <c r="E9">
        <v>1</v>
      </c>
      <c r="F9">
        <f t="shared" si="9"/>
        <v>-42464</v>
      </c>
      <c r="H9">
        <f t="shared" si="0"/>
        <v>14.814814814814815</v>
      </c>
      <c r="I9">
        <f t="shared" si="1"/>
        <v>37.037037037037038</v>
      </c>
      <c r="J9">
        <f t="shared" si="2"/>
        <v>74.074074074074076</v>
      </c>
      <c r="K9">
        <f>1000/A9</f>
        <v>148.14814814814815</v>
      </c>
      <c r="L9">
        <f t="shared" si="3"/>
        <v>296.2962962962963</v>
      </c>
      <c r="M9">
        <f t="shared" si="4"/>
        <v>740.74074074074076</v>
      </c>
      <c r="N9">
        <f t="shared" si="5"/>
        <v>1481.4814814814815</v>
      </c>
      <c r="O9">
        <f t="shared" si="6"/>
        <v>2962.962962962963</v>
      </c>
      <c r="P9">
        <f t="shared" si="7"/>
        <v>8888.8888888888887</v>
      </c>
    </row>
    <row r="10" spans="1:16" x14ac:dyDescent="0.3">
      <c r="A10">
        <v>7.75</v>
      </c>
      <c r="B10" s="2">
        <f t="shared" si="8"/>
        <v>129.03225806451613</v>
      </c>
      <c r="C10">
        <v>16</v>
      </c>
      <c r="D10">
        <v>6.25E-2</v>
      </c>
      <c r="E10">
        <v>8</v>
      </c>
      <c r="F10">
        <f t="shared" si="9"/>
        <v>50036</v>
      </c>
      <c r="H10">
        <f t="shared" si="0"/>
        <v>12.903225806451612</v>
      </c>
      <c r="I10">
        <f t="shared" si="1"/>
        <v>32.258064516129032</v>
      </c>
      <c r="J10">
        <f t="shared" si="2"/>
        <v>64.516129032258064</v>
      </c>
      <c r="K10">
        <f>1000/A10</f>
        <v>129.03225806451613</v>
      </c>
      <c r="L10">
        <f t="shared" si="3"/>
        <v>258.06451612903226</v>
      </c>
      <c r="M10">
        <f t="shared" si="4"/>
        <v>645.16129032258061</v>
      </c>
      <c r="N10">
        <f t="shared" si="5"/>
        <v>1290.3225806451612</v>
      </c>
      <c r="O10">
        <f t="shared" si="6"/>
        <v>2580.6451612903224</v>
      </c>
      <c r="P10">
        <f t="shared" si="7"/>
        <v>7741.9354838709678</v>
      </c>
    </row>
  </sheetData>
  <mergeCells count="1">
    <mergeCell ref="H3:P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2024-09-20T13:43:39Z</dcterms:created>
  <dcterms:modified xsi:type="dcterms:W3CDTF">2024-09-21T12:26:25Z</dcterms:modified>
</cp:coreProperties>
</file>