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9db6de1494671d/Documents/"/>
    </mc:Choice>
  </mc:AlternateContent>
  <xr:revisionPtr revIDLastSave="25" documentId="8_{E03E288E-C409-44A2-AD8B-DC69C40FFEA0}" xr6:coauthVersionLast="47" xr6:coauthVersionMax="47" xr10:uidLastSave="{B03E53EB-53A5-4B8C-B22D-3DCBCEB5F20C}"/>
  <bookViews>
    <workbookView xWindow="-120" yWindow="-120" windowWidth="29040" windowHeight="15840" xr2:uid="{5E32EFE1-2111-4461-8FAF-6FFAF009B437}"/>
  </bookViews>
  <sheets>
    <sheet name="Actual Sell Strategy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8" l="1"/>
  <c r="F13" i="8"/>
  <c r="F14" i="8"/>
  <c r="F15" i="8"/>
  <c r="F16" i="8"/>
  <c r="F17" i="8"/>
  <c r="F18" i="8"/>
  <c r="F19" i="8"/>
  <c r="F20" i="8"/>
  <c r="F21" i="8"/>
  <c r="F22" i="8"/>
  <c r="F23" i="8"/>
  <c r="F12" i="8"/>
  <c r="E12" i="8"/>
  <c r="G12" i="8" s="1"/>
  <c r="E21" i="8"/>
  <c r="D25" i="8"/>
  <c r="D26" i="8" s="1"/>
  <c r="E26" i="8" l="1"/>
  <c r="D29" i="8"/>
  <c r="I16" i="8" s="1"/>
  <c r="J16" i="8" s="1"/>
  <c r="H12" i="8"/>
  <c r="E13" i="8"/>
  <c r="G13" i="8" s="1"/>
  <c r="K13" i="8" l="1"/>
  <c r="M13" i="8" s="1"/>
  <c r="I17" i="8"/>
  <c r="J17" i="8" s="1"/>
  <c r="I12" i="8"/>
  <c r="J12" i="8" s="1"/>
  <c r="L12" i="8" s="1"/>
  <c r="I21" i="8"/>
  <c r="J21" i="8" s="1"/>
  <c r="I23" i="8"/>
  <c r="J23" i="8" s="1"/>
  <c r="K12" i="8"/>
  <c r="M12" i="8" s="1"/>
  <c r="I22" i="8"/>
  <c r="J22" i="8" s="1"/>
  <c r="I14" i="8"/>
  <c r="J14" i="8" s="1"/>
  <c r="I15" i="8"/>
  <c r="J15" i="8" s="1"/>
  <c r="I18" i="8"/>
  <c r="J18" i="8" s="1"/>
  <c r="I24" i="8"/>
  <c r="J24" i="8" s="1"/>
  <c r="I13" i="8"/>
  <c r="J13" i="8" s="1"/>
  <c r="I19" i="8"/>
  <c r="J19" i="8" s="1"/>
  <c r="I20" i="8"/>
  <c r="J20" i="8" s="1"/>
  <c r="E22" i="8"/>
  <c r="H13" i="8"/>
  <c r="E14" i="8"/>
  <c r="G14" i="8" s="1"/>
  <c r="K14" i="8" s="1"/>
  <c r="L13" i="8" l="1"/>
  <c r="E23" i="8"/>
  <c r="H14" i="8"/>
  <c r="L14" i="8" s="1"/>
  <c r="M14" i="8"/>
  <c r="E15" i="8"/>
  <c r="G15" i="8" s="1"/>
  <c r="K15" i="8" s="1"/>
  <c r="E24" i="8" l="1"/>
  <c r="H15" i="8"/>
  <c r="L15" i="8" s="1"/>
  <c r="M15" i="8"/>
  <c r="E16" i="8"/>
  <c r="G16" i="8" s="1"/>
  <c r="K16" i="8" s="1"/>
  <c r="M16" i="8" l="1"/>
  <c r="H16" i="8"/>
  <c r="L16" i="8" s="1"/>
  <c r="E19" i="8"/>
  <c r="E18" i="8" l="1"/>
  <c r="E17" i="8" l="1"/>
  <c r="G17" i="8" s="1"/>
  <c r="K17" i="8" s="1"/>
  <c r="G18" i="8" l="1"/>
  <c r="K18" i="8" s="1"/>
  <c r="M17" i="8"/>
  <c r="H17" i="8"/>
  <c r="L17" i="8" s="1"/>
  <c r="E20" i="8"/>
  <c r="G19" i="8" l="1"/>
  <c r="K19" i="8" s="1"/>
  <c r="M18" i="8"/>
  <c r="H18" i="8"/>
  <c r="L18" i="8" s="1"/>
  <c r="G20" i="8" l="1"/>
  <c r="K20" i="8" s="1"/>
  <c r="M19" i="8"/>
  <c r="H19" i="8"/>
  <c r="L19" i="8" s="1"/>
  <c r="M20" i="8" l="1"/>
  <c r="G21" i="8"/>
  <c r="H20" i="8"/>
  <c r="L20" i="8" s="1"/>
  <c r="K21" i="8" l="1"/>
  <c r="M21" i="8" s="1"/>
  <c r="G22" i="8"/>
  <c r="K22" i="8" s="1"/>
  <c r="H21" i="8"/>
  <c r="L21" i="8" s="1"/>
  <c r="H22" i="8" l="1"/>
  <c r="L22" i="8" s="1"/>
  <c r="M22" i="8"/>
  <c r="G23" i="8"/>
  <c r="K23" i="8" l="1"/>
  <c r="M23" i="8" s="1"/>
  <c r="G24" i="8"/>
  <c r="H23" i="8"/>
  <c r="L23" i="8" s="1"/>
  <c r="H24" i="8" l="1"/>
  <c r="L24" i="8" s="1"/>
  <c r="K24" i="8"/>
  <c r="M24" i="8" s="1"/>
  <c r="E25" i="8" l="1"/>
  <c r="E27" i="8" s="1"/>
  <c r="E28" i="8" s="1"/>
  <c r="E29" i="8" s="1"/>
</calcChain>
</file>

<file path=xl/sharedStrings.xml><?xml version="1.0" encoding="utf-8"?>
<sst xmlns="http://schemas.openxmlformats.org/spreadsheetml/2006/main" count="26" uniqueCount="26">
  <si>
    <t>Total Gross</t>
  </si>
  <si>
    <t>Gross</t>
  </si>
  <si>
    <t>Shares Sold</t>
  </si>
  <si>
    <t>Share Price</t>
  </si>
  <si>
    <t>Total</t>
  </si>
  <si>
    <t>Tax</t>
  </si>
  <si>
    <t>Net</t>
  </si>
  <si>
    <t>Base Divi</t>
  </si>
  <si>
    <t>Base Dividend Per Share</t>
  </si>
  <si>
    <t xml:space="preserve">Squeeze Incremental Stop Gross </t>
  </si>
  <si>
    <t>Squeeze Incremental Stop Gross post-tax (37%)</t>
  </si>
  <si>
    <t>Shares to be included in Dividend</t>
  </si>
  <si>
    <t>Shares Sold in Squeeze</t>
  </si>
  <si>
    <t>Squeeze Level</t>
  </si>
  <si>
    <t>Dividend</t>
  </si>
  <si>
    <t>Total Share</t>
  </si>
  <si>
    <t>Update Yellow Sections, the rest will calculate out</t>
  </si>
  <si>
    <t>Specifically note where I included gross or net.. Defulted to 37% tax but yours may be lower.</t>
  </si>
  <si>
    <t>"Base Divi" is calculated by taking total shares and subtracting shares sold in squeeze.. In order to reflect what was caried over.</t>
  </si>
  <si>
    <t>The intent of this sheet is to help calculate your sell gross incrementally.  Meaning, if you set your limits and only get through 5 of them.. The rest of your shares carries over to nextbridge for divi.  This helps incrementally calculate things. Just enter your info in the yellow sections.</t>
  </si>
  <si>
    <t>***This sheet works for me.  I will not be supporting it for others.. Feel free to update for your needs as needed.</t>
  </si>
  <si>
    <t>Incremental Stop Gross + Carried over Dividend</t>
  </si>
  <si>
    <t>Incremental Stop NET + Dividend (Sold for long term capital gains of taxed 20%)</t>
  </si>
  <si>
    <t>Incremental Stop Gross + Dividend ALL Sold and Taxed Short Term Capital Gains (37%)</t>
  </si>
  <si>
    <t>Squeeze Limit Incremental Tally + Stock Carried Over to Dividend</t>
  </si>
  <si>
    <t>Incremental Squeeze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</si>
</sst>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0" fillId="5" borderId="1" xfId="0" applyFill="1" applyBorder="1"/>
    <xf numFmtId="0" fontId="0" fillId="7" borderId="1" xfId="0" applyFill="1" applyBorder="1"/>
    <xf numFmtId="164" fontId="0" fillId="7" borderId="1" xfId="0" applyNumberFormat="1" applyFill="1" applyBorder="1"/>
    <xf numFmtId="164" fontId="1" fillId="3" borderId="0" xfId="0" applyNumberFormat="1" applyFont="1" applyFill="1" applyBorder="1"/>
    <xf numFmtId="164" fontId="0" fillId="3" borderId="0" xfId="0" applyNumberFormat="1" applyFont="1" applyFill="1" applyBorder="1"/>
    <xf numFmtId="164" fontId="2" fillId="3" borderId="0" xfId="0" applyNumberFormat="1" applyFont="1" applyFill="1" applyBorder="1"/>
    <xf numFmtId="164" fontId="0" fillId="0" borderId="2" xfId="0" applyNumberFormat="1" applyBorder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3" fontId="0" fillId="0" borderId="8" xfId="0" applyNumberFormat="1" applyBorder="1"/>
    <xf numFmtId="164" fontId="0" fillId="0" borderId="9" xfId="0" applyNumberFormat="1" applyBorder="1"/>
    <xf numFmtId="3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1" fillId="3" borderId="4" xfId="0" applyFont="1" applyFill="1" applyBorder="1"/>
    <xf numFmtId="164" fontId="1" fillId="3" borderId="4" xfId="0" applyNumberFormat="1" applyFont="1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4" fontId="0" fillId="0" borderId="3" xfId="0" applyNumberFormat="1" applyBorder="1"/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/>
    </xf>
    <xf numFmtId="0" fontId="0" fillId="6" borderId="17" xfId="0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11" xfId="0" applyFill="1" applyBorder="1"/>
    <xf numFmtId="164" fontId="0" fillId="7" borderId="8" xfId="0" applyNumberFormat="1" applyFill="1" applyBorder="1"/>
    <xf numFmtId="0" fontId="0" fillId="0" borderId="0" xfId="0" applyAlignment="1">
      <alignment horizontal="left" vertical="top" wrapText="1"/>
    </xf>
    <xf numFmtId="164" fontId="0" fillId="0" borderId="0" xfId="0" applyNumberFormat="1" applyFill="1" applyBorder="1"/>
    <xf numFmtId="0" fontId="1" fillId="0" borderId="0" xfId="0" applyFont="1" applyBorder="1"/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4DF1-646B-4271-B80C-E198A4F201C8}">
  <dimension ref="B1:O29"/>
  <sheetViews>
    <sheetView tabSelected="1" zoomScale="110" zoomScaleNormal="110" workbookViewId="0">
      <selection activeCell="B11" sqref="B11"/>
    </sheetView>
  </sheetViews>
  <sheetFormatPr defaultRowHeight="15" x14ac:dyDescent="0.25"/>
  <cols>
    <col min="1" max="1" width="15.140625" customWidth="1"/>
    <col min="2" max="2" width="10.42578125" customWidth="1"/>
    <col min="3" max="3" width="22.5703125" customWidth="1"/>
    <col min="4" max="4" width="11.140625" bestFit="1" customWidth="1"/>
    <col min="5" max="5" width="20.5703125" customWidth="1"/>
    <col min="6" max="6" width="14.7109375" customWidth="1"/>
    <col min="7" max="7" width="16.42578125" customWidth="1"/>
    <col min="8" max="8" width="17.28515625" customWidth="1"/>
    <col min="9" max="9" width="11.140625" customWidth="1"/>
    <col min="10" max="10" width="15.7109375" customWidth="1"/>
    <col min="11" max="11" width="17.28515625" customWidth="1"/>
    <col min="12" max="12" width="18" customWidth="1"/>
    <col min="13" max="13" width="20.5703125" customWidth="1"/>
    <col min="14" max="14" width="15.140625" customWidth="1"/>
    <col min="15" max="15" width="16.28515625" customWidth="1"/>
    <col min="16" max="16" width="13" customWidth="1"/>
  </cols>
  <sheetData>
    <row r="1" spans="2:15" ht="42.75" customHeight="1" x14ac:dyDescent="0.25">
      <c r="C1" s="46" t="s">
        <v>19</v>
      </c>
      <c r="D1" s="46"/>
      <c r="E1" s="46"/>
      <c r="F1" s="46"/>
      <c r="G1" s="46"/>
      <c r="H1" s="46"/>
    </row>
    <row r="2" spans="2:15" x14ac:dyDescent="0.25">
      <c r="C2" t="s">
        <v>17</v>
      </c>
    </row>
    <row r="3" spans="2:15" x14ac:dyDescent="0.25">
      <c r="C3" t="s">
        <v>16</v>
      </c>
    </row>
    <row r="4" spans="2:15" x14ac:dyDescent="0.25">
      <c r="C4" t="s">
        <v>18</v>
      </c>
    </row>
    <row r="6" spans="2:15" x14ac:dyDescent="0.25">
      <c r="C6" s="9" t="s">
        <v>15</v>
      </c>
      <c r="D6" s="10">
        <v>7000</v>
      </c>
    </row>
    <row r="7" spans="2:15" x14ac:dyDescent="0.25">
      <c r="C7" s="9" t="s">
        <v>8</v>
      </c>
      <c r="D7" s="11">
        <v>75</v>
      </c>
    </row>
    <row r="9" spans="2:15" ht="15.75" thickBot="1" x14ac:dyDescent="0.3">
      <c r="C9" s="48" t="s">
        <v>20</v>
      </c>
      <c r="D9" s="47"/>
    </row>
    <row r="10" spans="2:15" ht="21.75" thickBot="1" x14ac:dyDescent="0.4">
      <c r="B10" s="35" t="s">
        <v>25</v>
      </c>
      <c r="C10" s="36"/>
      <c r="D10" s="36"/>
      <c r="E10" s="36"/>
      <c r="F10" s="36"/>
      <c r="G10" s="36"/>
      <c r="H10" s="37"/>
      <c r="I10" s="34" t="s">
        <v>24</v>
      </c>
      <c r="J10" s="38"/>
      <c r="K10" s="32"/>
      <c r="L10" s="40"/>
      <c r="M10" s="33"/>
    </row>
    <row r="11" spans="2:15" ht="75" x14ac:dyDescent="0.25">
      <c r="B11" s="41" t="s">
        <v>13</v>
      </c>
      <c r="C11" s="26" t="s">
        <v>3</v>
      </c>
      <c r="D11" s="27" t="s">
        <v>2</v>
      </c>
      <c r="E11" s="28" t="s">
        <v>1</v>
      </c>
      <c r="F11" s="16" t="s">
        <v>12</v>
      </c>
      <c r="G11" s="17" t="s">
        <v>9</v>
      </c>
      <c r="H11" s="18" t="s">
        <v>10</v>
      </c>
      <c r="I11" s="30" t="s">
        <v>11</v>
      </c>
      <c r="J11" s="39" t="s">
        <v>14</v>
      </c>
      <c r="K11" s="31" t="s">
        <v>21</v>
      </c>
      <c r="L11" s="49" t="s">
        <v>22</v>
      </c>
      <c r="M11" s="50" t="s">
        <v>23</v>
      </c>
    </row>
    <row r="12" spans="2:15" ht="15.75" customHeight="1" x14ac:dyDescent="0.25">
      <c r="B12" s="42">
        <v>1</v>
      </c>
      <c r="C12" s="45">
        <v>100</v>
      </c>
      <c r="D12" s="10">
        <v>500</v>
      </c>
      <c r="E12" s="20">
        <f>C12*D12</f>
        <v>50000</v>
      </c>
      <c r="F12" s="19">
        <f>SUM($D$12:D12)</f>
        <v>500</v>
      </c>
      <c r="G12" s="2">
        <f>E12</f>
        <v>50000</v>
      </c>
      <c r="H12" s="20">
        <f>G12*0.63</f>
        <v>31500</v>
      </c>
      <c r="I12" s="19">
        <f>$D$29-(SUM(D12))</f>
        <v>6500</v>
      </c>
      <c r="J12" s="29">
        <f>I12*$D$7</f>
        <v>487500</v>
      </c>
      <c r="K12" s="2">
        <f>G12+D7*(D29-D12)</f>
        <v>537500</v>
      </c>
      <c r="L12" s="15">
        <f>H12+(J12*0.8)</f>
        <v>421500</v>
      </c>
      <c r="M12" s="20">
        <f>K12*0.63</f>
        <v>338625</v>
      </c>
      <c r="O12" s="1"/>
    </row>
    <row r="13" spans="2:15" ht="15.75" x14ac:dyDescent="0.25">
      <c r="B13" s="42">
        <v>2</v>
      </c>
      <c r="C13" s="45">
        <v>200</v>
      </c>
      <c r="D13" s="10">
        <v>500</v>
      </c>
      <c r="E13" s="20">
        <f>C13*D13</f>
        <v>100000</v>
      </c>
      <c r="F13" s="19">
        <f>SUM($D$12:D13)</f>
        <v>1000</v>
      </c>
      <c r="G13" s="2">
        <f>E13+G12</f>
        <v>150000</v>
      </c>
      <c r="H13" s="20">
        <f t="shared" ref="H13:H21" si="0">G13*0.63</f>
        <v>94500</v>
      </c>
      <c r="I13" s="19">
        <f>$D$29-(SUM($D$12:D13))</f>
        <v>6000</v>
      </c>
      <c r="J13" s="29">
        <f t="shared" ref="J13:J24" si="1">I13*$D$7</f>
        <v>450000</v>
      </c>
      <c r="K13" s="2">
        <f>G13+D7*(D29-SUM(D12:D13))</f>
        <v>600000</v>
      </c>
      <c r="L13" s="15">
        <f t="shared" ref="L13:L24" si="2">H13+(J13*0.8)</f>
        <v>454500</v>
      </c>
      <c r="M13" s="20">
        <f t="shared" ref="M13:M21" si="3">K13*0.63</f>
        <v>378000</v>
      </c>
      <c r="O13" s="1"/>
    </row>
    <row r="14" spans="2:15" ht="15.75" x14ac:dyDescent="0.25">
      <c r="B14" s="42">
        <v>3</v>
      </c>
      <c r="C14" s="45">
        <v>300</v>
      </c>
      <c r="D14" s="10">
        <v>500</v>
      </c>
      <c r="E14" s="20">
        <f>C14*D14</f>
        <v>150000</v>
      </c>
      <c r="F14" s="19">
        <f>SUM($D$12:D14)</f>
        <v>1500</v>
      </c>
      <c r="G14" s="2">
        <f t="shared" ref="G14:G21" si="4">E14+G13</f>
        <v>300000</v>
      </c>
      <c r="H14" s="20">
        <f t="shared" si="0"/>
        <v>189000</v>
      </c>
      <c r="I14" s="19">
        <f>$D$29-(SUM($D$12:D14))</f>
        <v>5500</v>
      </c>
      <c r="J14" s="29">
        <f t="shared" si="1"/>
        <v>412500</v>
      </c>
      <c r="K14" s="2">
        <f>G14+D7*(D29-SUM(D12:D14))</f>
        <v>712500</v>
      </c>
      <c r="L14" s="15">
        <f t="shared" si="2"/>
        <v>519000</v>
      </c>
      <c r="M14" s="20">
        <f t="shared" si="3"/>
        <v>448875</v>
      </c>
      <c r="O14" s="1"/>
    </row>
    <row r="15" spans="2:15" ht="15.75" x14ac:dyDescent="0.25">
      <c r="B15" s="42">
        <v>4</v>
      </c>
      <c r="C15" s="45">
        <v>400</v>
      </c>
      <c r="D15" s="10">
        <v>500</v>
      </c>
      <c r="E15" s="20">
        <f>C15*D15</f>
        <v>200000</v>
      </c>
      <c r="F15" s="19">
        <f>SUM($D$12:D15)</f>
        <v>2000</v>
      </c>
      <c r="G15" s="2">
        <f t="shared" si="4"/>
        <v>500000</v>
      </c>
      <c r="H15" s="20">
        <f t="shared" si="0"/>
        <v>315000</v>
      </c>
      <c r="I15" s="19">
        <f>$D$29-(SUM($D$12:D15))</f>
        <v>5000</v>
      </c>
      <c r="J15" s="29">
        <f t="shared" si="1"/>
        <v>375000</v>
      </c>
      <c r="K15" s="2">
        <f>G15+D7*(D29-SUM(D12:D15))</f>
        <v>875000</v>
      </c>
      <c r="L15" s="15">
        <f t="shared" si="2"/>
        <v>615000</v>
      </c>
      <c r="M15" s="20">
        <f t="shared" si="3"/>
        <v>551250</v>
      </c>
      <c r="O15" s="1"/>
    </row>
    <row r="16" spans="2:15" ht="15.75" x14ac:dyDescent="0.25">
      <c r="B16" s="42">
        <v>5</v>
      </c>
      <c r="C16" s="45">
        <v>500</v>
      </c>
      <c r="D16" s="10">
        <v>500</v>
      </c>
      <c r="E16" s="20">
        <f>C16*D16</f>
        <v>250000</v>
      </c>
      <c r="F16" s="19">
        <f>SUM($D$12:D16)</f>
        <v>2500</v>
      </c>
      <c r="G16" s="2">
        <f t="shared" si="4"/>
        <v>750000</v>
      </c>
      <c r="H16" s="20">
        <f t="shared" si="0"/>
        <v>472500</v>
      </c>
      <c r="I16" s="19">
        <f>$D$29-(SUM($D$12:D16))</f>
        <v>4500</v>
      </c>
      <c r="J16" s="29">
        <f t="shared" si="1"/>
        <v>337500</v>
      </c>
      <c r="K16" s="2">
        <f>G16+D7*(D29-SUM(D12:D16))</f>
        <v>1087500</v>
      </c>
      <c r="L16" s="15">
        <f t="shared" si="2"/>
        <v>742500</v>
      </c>
      <c r="M16" s="20">
        <f t="shared" si="3"/>
        <v>685125</v>
      </c>
      <c r="O16" s="1"/>
    </row>
    <row r="17" spans="2:15" ht="15.75" x14ac:dyDescent="0.25">
      <c r="B17" s="42">
        <v>6</v>
      </c>
      <c r="C17" s="45">
        <v>600</v>
      </c>
      <c r="D17" s="10">
        <v>500</v>
      </c>
      <c r="E17" s="20">
        <f>C17*D17</f>
        <v>300000</v>
      </c>
      <c r="F17" s="19">
        <f>SUM($D$12:D17)</f>
        <v>3000</v>
      </c>
      <c r="G17" s="2">
        <f t="shared" si="4"/>
        <v>1050000</v>
      </c>
      <c r="H17" s="20">
        <f t="shared" si="0"/>
        <v>661500</v>
      </c>
      <c r="I17" s="19">
        <f>$D$29-(SUM($D$12:D17))</f>
        <v>4000</v>
      </c>
      <c r="J17" s="29">
        <f t="shared" si="1"/>
        <v>300000</v>
      </c>
      <c r="K17" s="2">
        <f>G17+D7*(D29-SUM(D12:D17))</f>
        <v>1350000</v>
      </c>
      <c r="L17" s="15">
        <f t="shared" si="2"/>
        <v>901500</v>
      </c>
      <c r="M17" s="20">
        <f t="shared" si="3"/>
        <v>850500</v>
      </c>
      <c r="O17" s="1"/>
    </row>
    <row r="18" spans="2:15" ht="15.75" x14ac:dyDescent="0.25">
      <c r="B18" s="42">
        <v>7</v>
      </c>
      <c r="C18" s="45">
        <v>700</v>
      </c>
      <c r="D18" s="10">
        <v>500</v>
      </c>
      <c r="E18" s="20">
        <f>C18*D18</f>
        <v>350000</v>
      </c>
      <c r="F18" s="19">
        <f>SUM($D$12:D18)</f>
        <v>3500</v>
      </c>
      <c r="G18" s="2">
        <f t="shared" si="4"/>
        <v>1400000</v>
      </c>
      <c r="H18" s="20">
        <f t="shared" si="0"/>
        <v>882000</v>
      </c>
      <c r="I18" s="19">
        <f>$D$29-(SUM($D$12:D18))</f>
        <v>3500</v>
      </c>
      <c r="J18" s="29">
        <f t="shared" si="1"/>
        <v>262500</v>
      </c>
      <c r="K18" s="2">
        <f>G18+D7*(D29-SUM(D12:D18))</f>
        <v>1662500</v>
      </c>
      <c r="L18" s="15">
        <f t="shared" si="2"/>
        <v>1092000</v>
      </c>
      <c r="M18" s="20">
        <f t="shared" si="3"/>
        <v>1047375</v>
      </c>
      <c r="O18" s="1"/>
    </row>
    <row r="19" spans="2:15" ht="15.75" x14ac:dyDescent="0.25">
      <c r="B19" s="42">
        <v>8</v>
      </c>
      <c r="C19" s="45">
        <v>800</v>
      </c>
      <c r="D19" s="10">
        <v>500</v>
      </c>
      <c r="E19" s="20">
        <f>C19*D19</f>
        <v>400000</v>
      </c>
      <c r="F19" s="19">
        <f>SUM($D$12:D19)</f>
        <v>4000</v>
      </c>
      <c r="G19" s="2">
        <f t="shared" si="4"/>
        <v>1800000</v>
      </c>
      <c r="H19" s="20">
        <f t="shared" si="0"/>
        <v>1134000</v>
      </c>
      <c r="I19" s="19">
        <f>$D$29-(SUM($D$12:D19))</f>
        <v>3000</v>
      </c>
      <c r="J19" s="29">
        <f t="shared" si="1"/>
        <v>225000</v>
      </c>
      <c r="K19" s="2">
        <f>G19+D7*(D29-SUM(D12:D19))</f>
        <v>2025000</v>
      </c>
      <c r="L19" s="15">
        <f t="shared" si="2"/>
        <v>1314000</v>
      </c>
      <c r="M19" s="20">
        <f t="shared" si="3"/>
        <v>1275750</v>
      </c>
      <c r="O19" s="1"/>
    </row>
    <row r="20" spans="2:15" ht="15.75" x14ac:dyDescent="0.25">
      <c r="B20" s="42">
        <v>9</v>
      </c>
      <c r="C20" s="45">
        <v>900</v>
      </c>
      <c r="D20" s="10">
        <v>500</v>
      </c>
      <c r="E20" s="20">
        <f>C20*D20</f>
        <v>450000</v>
      </c>
      <c r="F20" s="19">
        <f>SUM($D$12:D20)</f>
        <v>4500</v>
      </c>
      <c r="G20" s="2">
        <f t="shared" si="4"/>
        <v>2250000</v>
      </c>
      <c r="H20" s="20">
        <f t="shared" si="0"/>
        <v>1417500</v>
      </c>
      <c r="I20" s="19">
        <f>$D$29-(SUM($D$12:D20))</f>
        <v>2500</v>
      </c>
      <c r="J20" s="29">
        <f t="shared" si="1"/>
        <v>187500</v>
      </c>
      <c r="K20" s="2">
        <f>G20+D7*(D29-SUM(D12:D20))</f>
        <v>2437500</v>
      </c>
      <c r="L20" s="15">
        <f t="shared" si="2"/>
        <v>1567500</v>
      </c>
      <c r="M20" s="20">
        <f t="shared" si="3"/>
        <v>1535625</v>
      </c>
      <c r="O20" s="1"/>
    </row>
    <row r="21" spans="2:15" ht="15.75" x14ac:dyDescent="0.25">
      <c r="B21" s="42">
        <v>10</v>
      </c>
      <c r="C21" s="45">
        <v>1000</v>
      </c>
      <c r="D21" s="10">
        <v>500</v>
      </c>
      <c r="E21" s="20">
        <f>C21*D21</f>
        <v>500000</v>
      </c>
      <c r="F21" s="19">
        <f>SUM($D$12:D21)</f>
        <v>5000</v>
      </c>
      <c r="G21" s="2">
        <f t="shared" si="4"/>
        <v>2750000</v>
      </c>
      <c r="H21" s="20">
        <f t="shared" si="0"/>
        <v>1732500</v>
      </c>
      <c r="I21" s="19">
        <f>$D$29-(SUM($D$12:D21))</f>
        <v>2000</v>
      </c>
      <c r="J21" s="29">
        <f t="shared" si="1"/>
        <v>150000</v>
      </c>
      <c r="K21" s="2">
        <f>G21+D7*(D29-SUM(D12:D21))</f>
        <v>2900000</v>
      </c>
      <c r="L21" s="15">
        <f t="shared" si="2"/>
        <v>1852500</v>
      </c>
      <c r="M21" s="20">
        <f t="shared" si="3"/>
        <v>1827000</v>
      </c>
      <c r="O21" s="1"/>
    </row>
    <row r="22" spans="2:15" ht="15.75" x14ac:dyDescent="0.25">
      <c r="B22" s="42">
        <v>11</v>
      </c>
      <c r="C22" s="45">
        <v>1100</v>
      </c>
      <c r="D22" s="10">
        <v>500</v>
      </c>
      <c r="E22" s="20">
        <f>C22*D22</f>
        <v>550000</v>
      </c>
      <c r="F22" s="19">
        <f>SUM($D$12:D22)</f>
        <v>5500</v>
      </c>
      <c r="G22" s="2">
        <f t="shared" ref="G22:G23" si="5">E22+G21</f>
        <v>3300000</v>
      </c>
      <c r="H22" s="20">
        <f t="shared" ref="H22:H23" si="6">G22*0.63</f>
        <v>2079000</v>
      </c>
      <c r="I22" s="19">
        <f>$D$29-(SUM($D$12:D22))</f>
        <v>1500</v>
      </c>
      <c r="J22" s="29">
        <f t="shared" si="1"/>
        <v>112500</v>
      </c>
      <c r="K22" s="2">
        <f>G22+D7*(D29-SUM(D12:D22))</f>
        <v>3412500</v>
      </c>
      <c r="L22" s="15">
        <f t="shared" si="2"/>
        <v>2169000</v>
      </c>
      <c r="M22" s="20">
        <f t="shared" ref="M22:M23" si="7">K22*0.63</f>
        <v>2149875</v>
      </c>
    </row>
    <row r="23" spans="2:15" ht="15.75" x14ac:dyDescent="0.25">
      <c r="B23" s="42">
        <v>12</v>
      </c>
      <c r="C23" s="45">
        <v>1200</v>
      </c>
      <c r="D23" s="10">
        <v>500</v>
      </c>
      <c r="E23" s="20">
        <f>C23*D23</f>
        <v>600000</v>
      </c>
      <c r="F23" s="19">
        <f>SUM($D$12:D23)</f>
        <v>6000</v>
      </c>
      <c r="G23" s="2">
        <f t="shared" si="5"/>
        <v>3900000</v>
      </c>
      <c r="H23" s="20">
        <f t="shared" si="6"/>
        <v>2457000</v>
      </c>
      <c r="I23" s="19">
        <f>$D$29-(SUM($D$12:D23))</f>
        <v>1000</v>
      </c>
      <c r="J23" s="29">
        <f t="shared" si="1"/>
        <v>75000</v>
      </c>
      <c r="K23" s="2">
        <f>G23+D7*(D29-SUM(D12:D23))</f>
        <v>3975000</v>
      </c>
      <c r="L23" s="15">
        <f t="shared" si="2"/>
        <v>2517000</v>
      </c>
      <c r="M23" s="20">
        <f t="shared" si="7"/>
        <v>2504250</v>
      </c>
    </row>
    <row r="24" spans="2:15" ht="15.75" thickBot="1" x14ac:dyDescent="0.3">
      <c r="B24" s="43">
        <v>13</v>
      </c>
      <c r="C24" s="45">
        <v>1300</v>
      </c>
      <c r="D24" s="44">
        <v>500</v>
      </c>
      <c r="E24" s="23">
        <f>C24*D24</f>
        <v>650000</v>
      </c>
      <c r="F24" s="21">
        <f>SUM($D$12:D24)</f>
        <v>6500</v>
      </c>
      <c r="G24" s="22">
        <f t="shared" ref="G24" si="8">E24+G23</f>
        <v>4550000</v>
      </c>
      <c r="H24" s="23">
        <f t="shared" ref="H24" si="9">G24*0.63</f>
        <v>2866500</v>
      </c>
      <c r="I24" s="19">
        <f>$D$29-(SUM($D$12:D24))</f>
        <v>500</v>
      </c>
      <c r="J24" s="29">
        <f t="shared" si="1"/>
        <v>37500</v>
      </c>
      <c r="K24" s="2">
        <f>G24+D7*(D29-SUM(D12:D24))</f>
        <v>4587500</v>
      </c>
      <c r="L24" s="15">
        <f t="shared" si="2"/>
        <v>2896500</v>
      </c>
      <c r="M24" s="20">
        <f t="shared" ref="M24" si="10">K24*0.63</f>
        <v>2890125</v>
      </c>
    </row>
    <row r="25" spans="2:15" x14ac:dyDescent="0.25">
      <c r="C25" s="24" t="s">
        <v>4</v>
      </c>
      <c r="D25" s="24">
        <f>SUM(D12:D24)</f>
        <v>6500</v>
      </c>
      <c r="E25" s="25">
        <f>SUM(E12:E24)</f>
        <v>4550000</v>
      </c>
      <c r="F25" s="12"/>
    </row>
    <row r="26" spans="2:15" x14ac:dyDescent="0.25">
      <c r="C26" s="3" t="s">
        <v>7</v>
      </c>
      <c r="D26" s="3">
        <f>D6-D25</f>
        <v>500</v>
      </c>
      <c r="E26" s="4">
        <f>D26*D7</f>
        <v>37500</v>
      </c>
      <c r="F26" s="12"/>
    </row>
    <row r="27" spans="2:15" x14ac:dyDescent="0.25">
      <c r="C27" s="3" t="s">
        <v>0</v>
      </c>
      <c r="D27" s="3"/>
      <c r="E27" s="4">
        <f>SUM(E25:E26)</f>
        <v>4587500</v>
      </c>
      <c r="F27" s="12"/>
    </row>
    <row r="28" spans="2:15" x14ac:dyDescent="0.25">
      <c r="C28" s="5" t="s">
        <v>5</v>
      </c>
      <c r="D28" s="5">
        <v>0.37</v>
      </c>
      <c r="E28" s="6">
        <f>E27*D28</f>
        <v>1697375</v>
      </c>
      <c r="F28" s="13"/>
    </row>
    <row r="29" spans="2:15" ht="18.75" x14ac:dyDescent="0.3">
      <c r="C29" s="7" t="s">
        <v>6</v>
      </c>
      <c r="D29" s="7">
        <f>SUM(D25:D26)</f>
        <v>7000</v>
      </c>
      <c r="E29" s="8">
        <f>E27-E28</f>
        <v>2890125</v>
      </c>
      <c r="F29" s="14"/>
    </row>
  </sheetData>
  <mergeCells count="3">
    <mergeCell ref="B10:H10"/>
    <mergeCell ref="C1:H1"/>
    <mergeCell ref="I10:M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Sell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Huls</dc:creator>
  <cp:lastModifiedBy>Richard Huls</cp:lastModifiedBy>
  <dcterms:created xsi:type="dcterms:W3CDTF">2022-10-05T20:37:19Z</dcterms:created>
  <dcterms:modified xsi:type="dcterms:W3CDTF">2022-10-31T00:19:37Z</dcterms:modified>
</cp:coreProperties>
</file>