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chine Learning\github\Machine-Learning\Cheatsheet illiyas\Math\"/>
    </mc:Choice>
  </mc:AlternateContent>
  <bookViews>
    <workbookView xWindow="0" yWindow="0" windowWidth="28800" windowHeight="12435" activeTab="1"/>
  </bookViews>
  <sheets>
    <sheet name="Formulas" sheetId="2" r:id="rId1"/>
    <sheet name="Correl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Q9" i="1"/>
  <c r="Q8" i="1"/>
  <c r="Q7" i="1"/>
  <c r="O8" i="1"/>
  <c r="N8" i="1"/>
  <c r="N3" i="1"/>
  <c r="N4" i="1"/>
  <c r="N5" i="1"/>
  <c r="N6" i="1"/>
  <c r="N7" i="1"/>
  <c r="N2" i="1"/>
  <c r="M8" i="1"/>
  <c r="L8" i="1"/>
  <c r="M7" i="1"/>
  <c r="M6" i="1"/>
  <c r="M5" i="1"/>
  <c r="M4" i="1"/>
  <c r="M3" i="1"/>
  <c r="M2" i="1"/>
  <c r="L7" i="1"/>
  <c r="L6" i="1"/>
  <c r="L5" i="1"/>
  <c r="L4" i="1"/>
  <c r="L3" i="1"/>
  <c r="L2" i="1"/>
  <c r="A21" i="1" l="1"/>
  <c r="P13" i="1"/>
  <c r="N13" i="1"/>
  <c r="M13" i="1"/>
  <c r="K17" i="1"/>
  <c r="J17" i="1"/>
  <c r="I17" i="1"/>
  <c r="K16" i="1"/>
  <c r="I16" i="1"/>
  <c r="J16" i="1"/>
  <c r="M11" i="1"/>
  <c r="B8" i="1"/>
  <c r="A8" i="1"/>
  <c r="F8" i="1"/>
  <c r="E8" i="1"/>
  <c r="D8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<sst xmlns="http://schemas.openxmlformats.org/spreadsheetml/2006/main" count="25" uniqueCount="25">
  <si>
    <t>x</t>
  </si>
  <si>
    <t>y</t>
  </si>
  <si>
    <t>xy</t>
  </si>
  <si>
    <t>x^2</t>
  </si>
  <si>
    <t>y^2</t>
  </si>
  <si>
    <t>n=</t>
  </si>
  <si>
    <t>Sum of xy=</t>
  </si>
  <si>
    <t>sum of x^2</t>
  </si>
  <si>
    <t>sum of y^2</t>
  </si>
  <si>
    <t>(6*208)- (21)(48)</t>
  </si>
  <si>
    <t>Numerator</t>
  </si>
  <si>
    <t>Denominator</t>
  </si>
  <si>
    <t>6(91)-21^2</t>
  </si>
  <si>
    <t>6(476) - 48^2</t>
  </si>
  <si>
    <t>Standard Deviation</t>
  </si>
  <si>
    <t>Variance</t>
  </si>
  <si>
    <t>Correlation</t>
  </si>
  <si>
    <t xml:space="preserve">or </t>
  </si>
  <si>
    <t>Covariance</t>
  </si>
  <si>
    <t>Corelation coefficiant</t>
  </si>
  <si>
    <t>=</t>
  </si>
  <si>
    <t>cov(x,y)/SxSy</t>
  </si>
  <si>
    <t>Mean X</t>
  </si>
  <si>
    <t>Mean Y</t>
  </si>
  <si>
    <t>Pythagorean theorem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</si>
</sst>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9525</xdr:rowOff>
    </xdr:from>
    <xdr:to>
      <xdr:col>4</xdr:col>
      <xdr:colOff>28290</xdr:colOff>
      <xdr:row>6</xdr:row>
      <xdr:rowOff>38001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90525"/>
          <a:ext cx="2276190" cy="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9</xdr:row>
      <xdr:rowOff>114300</xdr:rowOff>
    </xdr:from>
    <xdr:to>
      <xdr:col>3</xdr:col>
      <xdr:colOff>590287</xdr:colOff>
      <xdr:row>13</xdr:row>
      <xdr:rowOff>85633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1828800"/>
          <a:ext cx="2104762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31</xdr:row>
      <xdr:rowOff>123825</xdr:rowOff>
    </xdr:from>
    <xdr:to>
      <xdr:col>5</xdr:col>
      <xdr:colOff>352032</xdr:colOff>
      <xdr:row>36</xdr:row>
      <xdr:rowOff>190373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2981325"/>
          <a:ext cx="3142857" cy="1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9</xdr:col>
      <xdr:colOff>552076</xdr:colOff>
      <xdr:row>13</xdr:row>
      <xdr:rowOff>133262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905000"/>
          <a:ext cx="2990476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37714</xdr:colOff>
      <xdr:row>21</xdr:row>
      <xdr:rowOff>18952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238500"/>
          <a:ext cx="3085714" cy="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9</xdr:row>
      <xdr:rowOff>76200</xdr:rowOff>
    </xdr:from>
    <xdr:to>
      <xdr:col>6</xdr:col>
      <xdr:colOff>28182</xdr:colOff>
      <xdr:row>14</xdr:row>
      <xdr:rowOff>142748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90700"/>
          <a:ext cx="3142857" cy="1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371352</xdr:colOff>
      <xdr:row>25</xdr:row>
      <xdr:rowOff>171405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4572000"/>
          <a:ext cx="980952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A20" sqref="A20:A25"/>
    </sheetView>
  </sheetViews>
  <sheetFormatPr defaultRowHeight="15" x14ac:dyDescent="0.25"/>
  <sheetData>
    <row r="1" spans="1:5" x14ac:dyDescent="0.25">
      <c r="A1" t="s">
        <v>14</v>
      </c>
    </row>
    <row r="9" spans="1:5" x14ac:dyDescent="0.25">
      <c r="A9" t="s">
        <v>15</v>
      </c>
    </row>
    <row r="11" spans="1:5" x14ac:dyDescent="0.25">
      <c r="E11" t="s">
        <v>17</v>
      </c>
    </row>
    <row r="16" spans="1:5" x14ac:dyDescent="0.25">
      <c r="A16" t="s">
        <v>18</v>
      </c>
    </row>
    <row r="23" spans="1:3" x14ac:dyDescent="0.25">
      <c r="A23" t="s">
        <v>19</v>
      </c>
    </row>
    <row r="26" spans="1:3" x14ac:dyDescent="0.25">
      <c r="B26" t="s">
        <v>20</v>
      </c>
      <c r="C26" t="s">
        <v>21</v>
      </c>
    </row>
    <row r="31" spans="1:3" x14ac:dyDescent="0.25">
      <c r="A3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A4" workbookViewId="0">
      <selection activeCell="D25" sqref="D25"/>
    </sheetView>
  </sheetViews>
  <sheetFormatPr defaultRowHeight="15" x14ac:dyDescent="0.25"/>
  <cols>
    <col min="8" max="8" width="10.7109375" bestFit="1" customWidth="1"/>
    <col min="9" max="9" width="15.5703125" bestFit="1" customWidth="1"/>
    <col min="10" max="10" width="12" bestFit="1" customWidth="1"/>
  </cols>
  <sheetData>
    <row r="1" spans="1:18" x14ac:dyDescent="0.25">
      <c r="A1" s="2" t="s">
        <v>0</v>
      </c>
      <c r="B1" s="2" t="s">
        <v>1</v>
      </c>
      <c r="D1" t="s">
        <v>2</v>
      </c>
      <c r="E1" t="s">
        <v>3</v>
      </c>
      <c r="F1" t="s">
        <v>4</v>
      </c>
    </row>
    <row r="2" spans="1:18" x14ac:dyDescent="0.25">
      <c r="A2" s="2">
        <v>1</v>
      </c>
      <c r="B2" s="2">
        <v>2</v>
      </c>
      <c r="D2">
        <f>A2*B2</f>
        <v>2</v>
      </c>
      <c r="E2">
        <f>A2^2</f>
        <v>1</v>
      </c>
      <c r="F2">
        <f>B2^2</f>
        <v>4</v>
      </c>
      <c r="I2" t="s">
        <v>5</v>
      </c>
      <c r="J2">
        <v>6</v>
      </c>
      <c r="L2">
        <f>A2-Q3</f>
        <v>-2.5</v>
      </c>
      <c r="M2">
        <f>B2-Q4</f>
        <v>-6</v>
      </c>
      <c r="N2">
        <f>L2*M2</f>
        <v>15</v>
      </c>
    </row>
    <row r="3" spans="1:18" x14ac:dyDescent="0.25">
      <c r="A3" s="2">
        <v>2</v>
      </c>
      <c r="B3" s="2">
        <v>5</v>
      </c>
      <c r="D3">
        <f t="shared" ref="D3:D7" si="0">A3*B3</f>
        <v>10</v>
      </c>
      <c r="E3">
        <f t="shared" ref="E3:E7" si="1">A3^2</f>
        <v>4</v>
      </c>
      <c r="F3">
        <f t="shared" ref="F3:F7" si="2">B3^2</f>
        <v>25</v>
      </c>
      <c r="I3" t="s">
        <v>6</v>
      </c>
      <c r="J3">
        <v>208</v>
      </c>
      <c r="L3">
        <f>A3-Q3</f>
        <v>-1.5</v>
      </c>
      <c r="M3">
        <f>B3-Q4</f>
        <v>-3</v>
      </c>
      <c r="N3">
        <f t="shared" ref="N3:N7" si="3">L3*M3</f>
        <v>4.5</v>
      </c>
      <c r="P3" t="s">
        <v>22</v>
      </c>
      <c r="Q3">
        <v>3.5</v>
      </c>
    </row>
    <row r="4" spans="1:18" x14ac:dyDescent="0.25">
      <c r="A4" s="2">
        <v>3</v>
      </c>
      <c r="B4" s="2">
        <v>7</v>
      </c>
      <c r="D4">
        <f t="shared" si="0"/>
        <v>21</v>
      </c>
      <c r="E4">
        <f t="shared" si="1"/>
        <v>9</v>
      </c>
      <c r="F4">
        <f t="shared" si="2"/>
        <v>49</v>
      </c>
      <c r="I4" t="s">
        <v>7</v>
      </c>
      <c r="J4">
        <v>91</v>
      </c>
      <c r="L4">
        <f>A4-Q3</f>
        <v>-0.5</v>
      </c>
      <c r="M4">
        <f>B4-Q4</f>
        <v>-1</v>
      </c>
      <c r="N4">
        <f t="shared" si="3"/>
        <v>0.5</v>
      </c>
      <c r="P4" t="s">
        <v>23</v>
      </c>
      <c r="Q4">
        <v>8</v>
      </c>
    </row>
    <row r="5" spans="1:18" x14ac:dyDescent="0.25">
      <c r="A5" s="2">
        <v>4</v>
      </c>
      <c r="B5" s="2">
        <v>9</v>
      </c>
      <c r="D5">
        <f t="shared" si="0"/>
        <v>36</v>
      </c>
      <c r="E5">
        <f t="shared" si="1"/>
        <v>16</v>
      </c>
      <c r="F5">
        <f t="shared" si="2"/>
        <v>81</v>
      </c>
      <c r="I5" t="s">
        <v>8</v>
      </c>
      <c r="J5">
        <v>476</v>
      </c>
      <c r="L5">
        <f>A5-Q3</f>
        <v>0.5</v>
      </c>
      <c r="M5">
        <f>B5-Q4</f>
        <v>1</v>
      </c>
      <c r="N5">
        <f t="shared" si="3"/>
        <v>0.5</v>
      </c>
    </row>
    <row r="6" spans="1:18" x14ac:dyDescent="0.25">
      <c r="A6" s="2">
        <v>5</v>
      </c>
      <c r="B6" s="2">
        <v>11</v>
      </c>
      <c r="D6">
        <f t="shared" si="0"/>
        <v>55</v>
      </c>
      <c r="E6">
        <f t="shared" si="1"/>
        <v>25</v>
      </c>
      <c r="F6">
        <f t="shared" si="2"/>
        <v>121</v>
      </c>
      <c r="L6">
        <f>A6-Q3</f>
        <v>1.5</v>
      </c>
      <c r="M6">
        <f>B6-Q4</f>
        <v>3</v>
      </c>
      <c r="N6">
        <f t="shared" si="3"/>
        <v>4.5</v>
      </c>
    </row>
    <row r="7" spans="1:18" x14ac:dyDescent="0.25">
      <c r="A7" s="2">
        <v>6</v>
      </c>
      <c r="B7" s="2">
        <v>14</v>
      </c>
      <c r="D7">
        <f t="shared" si="0"/>
        <v>84</v>
      </c>
      <c r="E7">
        <f t="shared" si="1"/>
        <v>36</v>
      </c>
      <c r="F7">
        <f t="shared" si="2"/>
        <v>196</v>
      </c>
      <c r="L7">
        <f>A7-Q3</f>
        <v>2.5</v>
      </c>
      <c r="M7">
        <f>B7-Q4</f>
        <v>6</v>
      </c>
      <c r="N7">
        <f t="shared" si="3"/>
        <v>15</v>
      </c>
      <c r="Q7">
        <f>STDEV(A2:A7)</f>
        <v>1.8708286933869707</v>
      </c>
    </row>
    <row r="8" spans="1:18" x14ac:dyDescent="0.25">
      <c r="A8" s="1">
        <f>SUM(A2:A7)</f>
        <v>21</v>
      </c>
      <c r="B8" s="1">
        <f>SUM(B2:B7)</f>
        <v>48</v>
      </c>
      <c r="C8" s="1"/>
      <c r="D8" s="1">
        <f>SUM(D2:D7)</f>
        <v>208</v>
      </c>
      <c r="E8" s="1">
        <f>SUM(E2:E7)</f>
        <v>91</v>
      </c>
      <c r="F8" s="1">
        <f>SUM(F2:F7)</f>
        <v>476</v>
      </c>
      <c r="L8">
        <f>SUM(L2:L7)</f>
        <v>0</v>
      </c>
      <c r="M8">
        <f>SUM(M2:M7)</f>
        <v>0</v>
      </c>
      <c r="N8">
        <f>SUM(N2:N7)</f>
        <v>40</v>
      </c>
      <c r="O8">
        <f>N8/5</f>
        <v>8</v>
      </c>
      <c r="Q8">
        <f>STDEV(B2:B7)</f>
        <v>4.2895221179054435</v>
      </c>
    </row>
    <row r="9" spans="1:18" x14ac:dyDescent="0.25">
      <c r="Q9">
        <f>Q7*Q8</f>
        <v>8.0249610590955527</v>
      </c>
      <c r="R9">
        <f>O8/Q9</f>
        <v>0.99688957255845356</v>
      </c>
    </row>
    <row r="11" spans="1:18" x14ac:dyDescent="0.25">
      <c r="H11" t="s">
        <v>10</v>
      </c>
      <c r="I11" t="s">
        <v>9</v>
      </c>
      <c r="K11">
        <v>1248</v>
      </c>
      <c r="L11">
        <v>1008</v>
      </c>
      <c r="M11">
        <f>K11-L11</f>
        <v>240</v>
      </c>
    </row>
    <row r="13" spans="1:18" x14ac:dyDescent="0.25">
      <c r="H13" t="s">
        <v>11</v>
      </c>
      <c r="I13" t="s">
        <v>12</v>
      </c>
      <c r="J13" t="s">
        <v>13</v>
      </c>
      <c r="M13">
        <f>K16*K17</f>
        <v>57960</v>
      </c>
      <c r="N13">
        <f>SQRT(M13)</f>
        <v>240.74883177286657</v>
      </c>
      <c r="P13" s="1">
        <f>M11/N13</f>
        <v>0.99688957255845356</v>
      </c>
    </row>
    <row r="16" spans="1:18" x14ac:dyDescent="0.25">
      <c r="I16">
        <f>6*91</f>
        <v>546</v>
      </c>
      <c r="J16">
        <f>21^2</f>
        <v>441</v>
      </c>
      <c r="K16">
        <f>I16-J16</f>
        <v>105</v>
      </c>
    </row>
    <row r="17" spans="1:11" x14ac:dyDescent="0.25">
      <c r="I17">
        <f>6*476</f>
        <v>2856</v>
      </c>
      <c r="J17">
        <f>48^2</f>
        <v>2304</v>
      </c>
      <c r="K17">
        <f>I17-J17</f>
        <v>552</v>
      </c>
    </row>
    <row r="21" spans="1:11" x14ac:dyDescent="0.25">
      <c r="A21" s="1">
        <f>CORREL(A2:A7,B2:B7)</f>
        <v>0.99688957255845378</v>
      </c>
    </row>
    <row r="24" spans="1:11" x14ac:dyDescent="0.25">
      <c r="A2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Correlation</vt:lpstr>
    </vt:vector>
  </TitlesOfParts>
  <Company>Emirates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Illiyas Mohammed</dc:creator>
  <cp:lastModifiedBy>Illiyas Mohammed</cp:lastModifiedBy>
  <dcterms:created xsi:type="dcterms:W3CDTF">2018-08-05T08:25:21Z</dcterms:created>
  <dcterms:modified xsi:type="dcterms:W3CDTF">2018-12-25T07:06:00Z</dcterms:modified>
</cp:coreProperties>
</file>