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lculations" sheetId="1" state="visible" r:id="rId2"/>
    <sheet name="SOCeq_dept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<sst xmlns="http://schemas.openxmlformats.org/spreadsheetml/2006/main" count="856" uniqueCount="46">
  <si>
    <t xml:space="preserve">year</t>
  </si>
  <si>
    <t xml:space="preserve">treat</t>
  </si>
  <si>
    <t xml:space="preserve">plot</t>
  </si>
  <si>
    <t xml:space="preserve">mineral_matter_amendments_added</t>
  </si>
  <si>
    <t xml:space="preserve">mineral_export_CROP_total</t>
  </si>
  <si>
    <t xml:space="preserve">s_exp</t>
  </si>
  <si>
    <t xml:space="preserve">Cperc</t>
  </si>
  <si>
    <t xml:space="preserve">BD</t>
  </si>
  <si>
    <t xml:space="preserve">sampling-vol (dm3 ha-1)</t>
  </si>
  <si>
    <t xml:space="preserve">export_sampling</t>
  </si>
  <si>
    <t xml:space="preserve">mineral_mass_bal (kg)</t>
  </si>
  <si>
    <t xml:space="preserve">mineral_mass_0-20</t>
  </si>
  <si>
    <t xml:space="preserve">mineral_mass_below_20cm</t>
  </si>
  <si>
    <t xml:space="preserve">C%20-25(regression_data1991)</t>
  </si>
  <si>
    <t xml:space="preserve">BD(20-25)</t>
  </si>
  <si>
    <t xml:space="preserve">mineral_mass_20-25</t>
  </si>
  <si>
    <t xml:space="preserve">C%25-30</t>
  </si>
  <si>
    <t xml:space="preserve">mineral_mass_25-30</t>
  </si>
  <si>
    <t xml:space="preserve">mineral_mass_below25</t>
  </si>
  <si>
    <t xml:space="preserve">eq_depth</t>
  </si>
  <si>
    <t xml:space="preserve">eq_depth_corr</t>
  </si>
  <si>
    <t xml:space="preserve">SOM (0-20)</t>
  </si>
  <si>
    <t xml:space="preserve">SOC(0-20)</t>
  </si>
  <si>
    <t xml:space="preserve">SOCstock0-20</t>
  </si>
  <si>
    <t xml:space="preserve">SOC(20-25)</t>
  </si>
  <si>
    <t xml:space="preserve">SOC(below25)</t>
  </si>
  <si>
    <t xml:space="preserve">SOCtotal</t>
  </si>
  <si>
    <t xml:space="preserve">1mm(0-20)</t>
  </si>
  <si>
    <t xml:space="preserve">1mm(20-25)</t>
  </si>
  <si>
    <t xml:space="preserve">1mm(25-30)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</si>
  <si>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</si>
  <si>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</si>
  <si>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</si>
  <si>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</si>
  <si>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</si>
  <si>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</si>
  <si>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</si>
  <si>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</si>
  <si>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</si>
  <si>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</si>
  <si>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</si>
  <si>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</si>
  <si>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</si>
  <si>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</si>
  <si>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</si>
  <si>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SOC (kg ha-1)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</si>
</sst>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0.000"/>
    <numFmt numFmtId="168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FBFBF"/>
      <rgbColor rgb="FF5B9BD5"/>
      <rgbColor rgb="FF7CAFDD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SOCeq_depth!$B$2:$Y$2</c:f>
              <c:numCache>
                <c:formatCode>General</c:formatCode>
                <c:ptCount val="24"/>
                <c:pt idx="0">
                  <c:v>43315.2</c:v>
                </c:pt>
                <c:pt idx="1">
                  <c:v>37270.7197703266</c:v>
                </c:pt>
                <c:pt idx="2">
                  <c:v>35783.5196430243</c:v>
                </c:pt>
                <c:pt idx="3">
                  <c:v>34591.7728850584</c:v>
                </c:pt>
                <c:pt idx="4">
                  <c:v>34577.2087384131</c:v>
                </c:pt>
                <c:pt idx="5">
                  <c:v>34856.2536803911</c:v>
                </c:pt>
                <c:pt idx="6">
                  <c:v>32483.8631235357</c:v>
                </c:pt>
                <c:pt idx="7">
                  <c:v>30282.1189523134</c:v>
                </c:pt>
                <c:pt idx="8">
                  <c:v>29832.8971394936</c:v>
                </c:pt>
                <c:pt idx="9">
                  <c:v>29529.6823692037</c:v>
                </c:pt>
                <c:pt idx="10">
                  <c:v>29483.6458424066</c:v>
                </c:pt>
                <c:pt idx="11">
                  <c:v>30017.5138242423</c:v>
                </c:pt>
                <c:pt idx="12">
                  <c:v>26792.9406541035</c:v>
                </c:pt>
                <c:pt idx="13">
                  <c:v>28171.7630368976</c:v>
                </c:pt>
                <c:pt idx="14">
                  <c:v>28108.1805511791</c:v>
                </c:pt>
                <c:pt idx="15">
                  <c:v>26649.0561426037</c:v>
                </c:pt>
                <c:pt idx="16">
                  <c:v>25994.6368432512</c:v>
                </c:pt>
                <c:pt idx="17">
                  <c:v>25972.2074353872</c:v>
                </c:pt>
                <c:pt idx="18">
                  <c:v>27151.5410094381</c:v>
                </c:pt>
                <c:pt idx="19">
                  <c:v>26449.8484535041</c:v>
                </c:pt>
                <c:pt idx="20">
                  <c:v>26082.6927694715</c:v>
                </c:pt>
                <c:pt idx="21">
                  <c:v>25547.1148842061</c:v>
                </c:pt>
                <c:pt idx="22">
                  <c:v>25034.5956264787</c:v>
                </c:pt>
                <c:pt idx="23">
                  <c:v>25449.956605216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SOCeq_depth!$B$3:$Y$3</c:f>
              <c:numCache>
                <c:formatCode>General</c:formatCode>
                <c:ptCount val="24"/>
                <c:pt idx="0">
                  <c:v>43315.2</c:v>
                </c:pt>
                <c:pt idx="1">
                  <c:v>39035.1126493626</c:v>
                </c:pt>
                <c:pt idx="2">
                  <c:v>38128.5670336921</c:v>
                </c:pt>
                <c:pt idx="3">
                  <c:v>37815.9685482366</c:v>
                </c:pt>
                <c:pt idx="4">
                  <c:v>36919.0205800977</c:v>
                </c:pt>
                <c:pt idx="5">
                  <c:v>38357.5010578263</c:v>
                </c:pt>
                <c:pt idx="6">
                  <c:v>36270.4158172341</c:v>
                </c:pt>
                <c:pt idx="7">
                  <c:v>34503.4491490207</c:v>
                </c:pt>
                <c:pt idx="8">
                  <c:v>33029.4821073185</c:v>
                </c:pt>
                <c:pt idx="9">
                  <c:v>34170.9344562642</c:v>
                </c:pt>
                <c:pt idx="10">
                  <c:v>34983.8540490611</c:v>
                </c:pt>
                <c:pt idx="11">
                  <c:v>33483.882874854</c:v>
                </c:pt>
                <c:pt idx="12">
                  <c:v>31411.888726865</c:v>
                </c:pt>
                <c:pt idx="13">
                  <c:v>34224.8129411197</c:v>
                </c:pt>
                <c:pt idx="14">
                  <c:v>33578.3679860147</c:v>
                </c:pt>
                <c:pt idx="15">
                  <c:v>31822.9320675303</c:v>
                </c:pt>
                <c:pt idx="16">
                  <c:v>30296.043250073</c:v>
                </c:pt>
                <c:pt idx="17">
                  <c:v>30555.4396229878</c:v>
                </c:pt>
                <c:pt idx="18">
                  <c:v>31470.293502625</c:v>
                </c:pt>
                <c:pt idx="19">
                  <c:v>30309.0014211523</c:v>
                </c:pt>
                <c:pt idx="20">
                  <c:v>30078.5832839662</c:v>
                </c:pt>
                <c:pt idx="21">
                  <c:v>29249.1960063907</c:v>
                </c:pt>
                <c:pt idx="22">
                  <c:v>28519.8908482042</c:v>
                </c:pt>
                <c:pt idx="23">
                  <c:v>28441.246504959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SOCeq_depth!$B$4:$Y$4</c:f>
              <c:numCache>
                <c:formatCode>General</c:formatCode>
                <c:ptCount val="24"/>
                <c:pt idx="0">
                  <c:v>43315.2</c:v>
                </c:pt>
                <c:pt idx="1">
                  <c:v>40824.435993196</c:v>
                </c:pt>
                <c:pt idx="2">
                  <c:v>40742.5186859746</c:v>
                </c:pt>
                <c:pt idx="3">
                  <c:v>39571.6700645966</c:v>
                </c:pt>
                <c:pt idx="4">
                  <c:v>40095.8646114608</c:v>
                </c:pt>
                <c:pt idx="5">
                  <c:v>40884.8978224502</c:v>
                </c:pt>
                <c:pt idx="6">
                  <c:v>40199.4120136844</c:v>
                </c:pt>
                <c:pt idx="7">
                  <c:v>37910.5823558746</c:v>
                </c:pt>
                <c:pt idx="8">
                  <c:v>38399.1168678278</c:v>
                </c:pt>
                <c:pt idx="9">
                  <c:v>38882.5525681239</c:v>
                </c:pt>
                <c:pt idx="10">
                  <c:v>40963.9838847098</c:v>
                </c:pt>
                <c:pt idx="11">
                  <c:v>38666.1027666892</c:v>
                </c:pt>
                <c:pt idx="12">
                  <c:v>36926.9557981478</c:v>
                </c:pt>
                <c:pt idx="13">
                  <c:v>39229.5832844941</c:v>
                </c:pt>
                <c:pt idx="14">
                  <c:v>39090.0908052918</c:v>
                </c:pt>
                <c:pt idx="15">
                  <c:v>36845.1243551107</c:v>
                </c:pt>
                <c:pt idx="16">
                  <c:v>36343.2191295874</c:v>
                </c:pt>
                <c:pt idx="17">
                  <c:v>37557.9357559388</c:v>
                </c:pt>
                <c:pt idx="18">
                  <c:v>37779.3611938878</c:v>
                </c:pt>
                <c:pt idx="19">
                  <c:v>36370.7579610361</c:v>
                </c:pt>
                <c:pt idx="20">
                  <c:v>36006.2096678044</c:v>
                </c:pt>
                <c:pt idx="21">
                  <c:v>36037.144784792</c:v>
                </c:pt>
                <c:pt idx="22">
                  <c:v>35139.7632329867</c:v>
                </c:pt>
                <c:pt idx="23">
                  <c:v>34599.1590668065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SOCeq_depth!$B$5:$Y$5</c:f>
              <c:numCache>
                <c:formatCode>General</c:formatCode>
                <c:ptCount val="24"/>
                <c:pt idx="0">
                  <c:v>43315.2</c:v>
                </c:pt>
                <c:pt idx="1">
                  <c:v>41414.2587226269</c:v>
                </c:pt>
                <c:pt idx="2">
                  <c:v>40999.6360383713</c:v>
                </c:pt>
                <c:pt idx="3">
                  <c:v>42626.4899217983</c:v>
                </c:pt>
                <c:pt idx="4">
                  <c:v>41441.0676504082</c:v>
                </c:pt>
                <c:pt idx="5">
                  <c:v>41629.1724589115</c:v>
                </c:pt>
                <c:pt idx="6">
                  <c:v>40626.9319181216</c:v>
                </c:pt>
                <c:pt idx="7">
                  <c:v>40794.9283940133</c:v>
                </c:pt>
                <c:pt idx="8">
                  <c:v>38550.1704292307</c:v>
                </c:pt>
                <c:pt idx="9">
                  <c:v>38450.7906208308</c:v>
                </c:pt>
                <c:pt idx="10">
                  <c:v>39101.3613406085</c:v>
                </c:pt>
                <c:pt idx="11">
                  <c:v>37126.4903459931</c:v>
                </c:pt>
                <c:pt idx="12">
                  <c:v>35171.8372951354</c:v>
                </c:pt>
                <c:pt idx="13">
                  <c:v>37336.5031097425</c:v>
                </c:pt>
                <c:pt idx="14">
                  <c:v>36396.4979623514</c:v>
                </c:pt>
                <c:pt idx="15">
                  <c:v>37779.7709081814</c:v>
                </c:pt>
                <c:pt idx="16">
                  <c:v>32682.6040356823</c:v>
                </c:pt>
                <c:pt idx="17">
                  <c:v>32800.0190933595</c:v>
                </c:pt>
                <c:pt idx="18">
                  <c:v>34085.3637846977</c:v>
                </c:pt>
                <c:pt idx="19">
                  <c:v>32291.3846840197</c:v>
                </c:pt>
                <c:pt idx="20">
                  <c:v>32091.254555491</c:v>
                </c:pt>
                <c:pt idx="21">
                  <c:v>30922.3384901444</c:v>
                </c:pt>
                <c:pt idx="22">
                  <c:v>30015.0990518047</c:v>
                </c:pt>
                <c:pt idx="23">
                  <c:v>29890.5017500643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SOCeq_depth!$B$6:$Y$6</c:f>
              <c:numCache>
                <c:formatCode>General</c:formatCode>
                <c:ptCount val="24"/>
                <c:pt idx="0">
                  <c:v>43315.2</c:v>
                </c:pt>
                <c:pt idx="1">
                  <c:v>39440.048318867</c:v>
                </c:pt>
                <c:pt idx="2">
                  <c:v>41608.4395565563</c:v>
                </c:pt>
                <c:pt idx="3">
                  <c:v>41291.2002669018</c:v>
                </c:pt>
                <c:pt idx="4">
                  <c:v>41506.0116366562</c:v>
                </c:pt>
                <c:pt idx="5">
                  <c:v>42793.9999110316</c:v>
                </c:pt>
                <c:pt idx="6">
                  <c:v>41532.8245487099</c:v>
                </c:pt>
                <c:pt idx="7">
                  <c:v>39037.5203641358</c:v>
                </c:pt>
                <c:pt idx="8">
                  <c:v>39746.9150928216</c:v>
                </c:pt>
                <c:pt idx="9">
                  <c:v>40967.3004963956</c:v>
                </c:pt>
                <c:pt idx="10">
                  <c:v>41606.0036397711</c:v>
                </c:pt>
                <c:pt idx="11">
                  <c:v>39641.8227360504</c:v>
                </c:pt>
                <c:pt idx="12">
                  <c:v>37698.8521848288</c:v>
                </c:pt>
                <c:pt idx="13">
                  <c:v>39585.4717982111</c:v>
                </c:pt>
                <c:pt idx="14">
                  <c:v>40678.6856294797</c:v>
                </c:pt>
                <c:pt idx="15">
                  <c:v>38768.2474204348</c:v>
                </c:pt>
                <c:pt idx="16">
                  <c:v>37203.9361163596</c:v>
                </c:pt>
                <c:pt idx="17">
                  <c:v>38289.5285918047</c:v>
                </c:pt>
                <c:pt idx="18">
                  <c:v>38863.8525936367</c:v>
                </c:pt>
                <c:pt idx="19">
                  <c:v>37810.0583118565</c:v>
                </c:pt>
                <c:pt idx="20">
                  <c:v>37654.8985178847</c:v>
                </c:pt>
                <c:pt idx="21">
                  <c:v>37118.8609384227</c:v>
                </c:pt>
                <c:pt idx="22">
                  <c:v>37332.5297406517</c:v>
                </c:pt>
                <c:pt idx="23">
                  <c:v>36242.1878513981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0ad4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SOCeq_depth!$B$7:$Y$7</c:f>
              <c:numCache>
                <c:formatCode>General</c:formatCode>
                <c:ptCount val="24"/>
                <c:pt idx="0">
                  <c:v>43315.2</c:v>
                </c:pt>
                <c:pt idx="1">
                  <c:v>46427.9857710017</c:v>
                </c:pt>
                <c:pt idx="2">
                  <c:v>46369.7246145445</c:v>
                </c:pt>
                <c:pt idx="3">
                  <c:v>46920.6322938064</c:v>
                </c:pt>
                <c:pt idx="4">
                  <c:v>45143.120722852</c:v>
                </c:pt>
                <c:pt idx="5">
                  <c:v>45684.3863154774</c:v>
                </c:pt>
                <c:pt idx="6">
                  <c:v>45892.3519012039</c:v>
                </c:pt>
                <c:pt idx="7">
                  <c:v>42973.7145540544</c:v>
                </c:pt>
                <c:pt idx="8">
                  <c:v>42931.7954225585</c:v>
                </c:pt>
                <c:pt idx="9">
                  <c:v>48042.2642376877</c:v>
                </c:pt>
                <c:pt idx="10">
                  <c:v>47667.5635770836</c:v>
                </c:pt>
                <c:pt idx="11">
                  <c:v>43876.4638450315</c:v>
                </c:pt>
                <c:pt idx="12">
                  <c:v>42374.3411013971</c:v>
                </c:pt>
                <c:pt idx="13">
                  <c:v>45677.8832834655</c:v>
                </c:pt>
                <c:pt idx="14">
                  <c:v>43875.7978222324</c:v>
                </c:pt>
                <c:pt idx="15">
                  <c:v>42965.2381855757</c:v>
                </c:pt>
                <c:pt idx="16">
                  <c:v>40272.5254805629</c:v>
                </c:pt>
                <c:pt idx="17">
                  <c:v>43295.1608581631</c:v>
                </c:pt>
                <c:pt idx="18">
                  <c:v>41829.9224025391</c:v>
                </c:pt>
                <c:pt idx="19">
                  <c:v>40598.8895044432</c:v>
                </c:pt>
                <c:pt idx="20">
                  <c:v>40682.2069661316</c:v>
                </c:pt>
                <c:pt idx="21">
                  <c:v>40793.9936334175</c:v>
                </c:pt>
                <c:pt idx="22">
                  <c:v>42107.0920743726</c:v>
                </c:pt>
                <c:pt idx="23">
                  <c:v>39290.8058123534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255e9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SOCeq_depth!$B$8:$Y$8</c:f>
              <c:numCache>
                <c:formatCode>General</c:formatCode>
                <c:ptCount val="24"/>
                <c:pt idx="0">
                  <c:v>43315.2</c:v>
                </c:pt>
                <c:pt idx="1">
                  <c:v>45746.2712927669</c:v>
                </c:pt>
                <c:pt idx="2">
                  <c:v>49177.1555880327</c:v>
                </c:pt>
                <c:pt idx="3">
                  <c:v>48550.1329678569</c:v>
                </c:pt>
                <c:pt idx="4">
                  <c:v>48715.8560448695</c:v>
                </c:pt>
                <c:pt idx="5">
                  <c:v>49686.3167348245</c:v>
                </c:pt>
                <c:pt idx="6">
                  <c:v>50485.7579058522</c:v>
                </c:pt>
                <c:pt idx="7">
                  <c:v>46567.0161593431</c:v>
                </c:pt>
                <c:pt idx="8">
                  <c:v>48292.428596454</c:v>
                </c:pt>
                <c:pt idx="9">
                  <c:v>53167.6921774348</c:v>
                </c:pt>
                <c:pt idx="10">
                  <c:v>54777.5442854684</c:v>
                </c:pt>
                <c:pt idx="11">
                  <c:v>49308.5305811415</c:v>
                </c:pt>
                <c:pt idx="12">
                  <c:v>50129.8779562721</c:v>
                </c:pt>
                <c:pt idx="13">
                  <c:v>51944.1807088336</c:v>
                </c:pt>
                <c:pt idx="14">
                  <c:v>51680.4053087928</c:v>
                </c:pt>
                <c:pt idx="15">
                  <c:v>51953.1584562659</c:v>
                </c:pt>
                <c:pt idx="16">
                  <c:v>49427.8145597766</c:v>
                </c:pt>
                <c:pt idx="17">
                  <c:v>50185.5816899693</c:v>
                </c:pt>
                <c:pt idx="18">
                  <c:v>50886.8772507108</c:v>
                </c:pt>
                <c:pt idx="19">
                  <c:v>49455.2543032304</c:v>
                </c:pt>
                <c:pt idx="20">
                  <c:v>50118.3369872492</c:v>
                </c:pt>
                <c:pt idx="21">
                  <c:v>49833.8666238108</c:v>
                </c:pt>
                <c:pt idx="22">
                  <c:v>49214.2310518872</c:v>
                </c:pt>
                <c:pt idx="23">
                  <c:v>47177.8885062998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9e480e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SOCeq_depth!$B$9:$Y$9</c:f>
              <c:numCache>
                <c:formatCode>General</c:formatCode>
                <c:ptCount val="24"/>
                <c:pt idx="0">
                  <c:v>43315.2</c:v>
                </c:pt>
                <c:pt idx="1">
                  <c:v>43483.4027403711</c:v>
                </c:pt>
                <c:pt idx="2">
                  <c:v>48350.7901041191</c:v>
                </c:pt>
                <c:pt idx="3">
                  <c:v>46577.3559679649</c:v>
                </c:pt>
                <c:pt idx="4">
                  <c:v>47108.6751997548</c:v>
                </c:pt>
                <c:pt idx="5">
                  <c:v>48488.4790330387</c:v>
                </c:pt>
                <c:pt idx="6">
                  <c:v>48365.7334732312</c:v>
                </c:pt>
                <c:pt idx="7">
                  <c:v>45453.1574272284</c:v>
                </c:pt>
                <c:pt idx="8">
                  <c:v>46241.9001321406</c:v>
                </c:pt>
                <c:pt idx="9">
                  <c:v>49855.9745619959</c:v>
                </c:pt>
                <c:pt idx="10">
                  <c:v>50309.0004078024</c:v>
                </c:pt>
                <c:pt idx="11">
                  <c:v>45134.1066007949</c:v>
                </c:pt>
                <c:pt idx="12">
                  <c:v>43913.1350548027</c:v>
                </c:pt>
                <c:pt idx="13">
                  <c:v>48548.2507269373</c:v>
                </c:pt>
                <c:pt idx="14">
                  <c:v>45908.6291479633</c:v>
                </c:pt>
                <c:pt idx="15">
                  <c:v>47486.4122730409</c:v>
                </c:pt>
                <c:pt idx="16">
                  <c:v>43115.3025613971</c:v>
                </c:pt>
                <c:pt idx="17">
                  <c:v>44407.1546115016</c:v>
                </c:pt>
                <c:pt idx="18">
                  <c:v>42992.277163812</c:v>
                </c:pt>
                <c:pt idx="19">
                  <c:v>42737.0294812693</c:v>
                </c:pt>
                <c:pt idx="20">
                  <c:v>43404.3750296716</c:v>
                </c:pt>
                <c:pt idx="21">
                  <c:v>41520.2006319678</c:v>
                </c:pt>
                <c:pt idx="22">
                  <c:v>41436.2541670005</c:v>
                </c:pt>
                <c:pt idx="23">
                  <c:v>40831.0376872849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63636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SOCeq_depth!$B$10:$Y$10</c:f>
              <c:numCache>
                <c:formatCode>General</c:formatCode>
                <c:ptCount val="24"/>
                <c:pt idx="0">
                  <c:v>43315.2</c:v>
                </c:pt>
                <c:pt idx="1">
                  <c:v>51620.7643062993</c:v>
                </c:pt>
                <c:pt idx="2">
                  <c:v>64453.183474975</c:v>
                </c:pt>
                <c:pt idx="3">
                  <c:v>63013.6602563191</c:v>
                </c:pt>
                <c:pt idx="4">
                  <c:v>64523.1045354241</c:v>
                </c:pt>
                <c:pt idx="5">
                  <c:v>69748.4289729185</c:v>
                </c:pt>
                <c:pt idx="6">
                  <c:v>68114.8160703854</c:v>
                </c:pt>
                <c:pt idx="7">
                  <c:v>63554.5364602533</c:v>
                </c:pt>
                <c:pt idx="8">
                  <c:v>68103.0108517846</c:v>
                </c:pt>
                <c:pt idx="9">
                  <c:v>79981.6617943266</c:v>
                </c:pt>
                <c:pt idx="10">
                  <c:v>86032.6409740996</c:v>
                </c:pt>
                <c:pt idx="11">
                  <c:v>73172.9025028641</c:v>
                </c:pt>
                <c:pt idx="12">
                  <c:v>84646.3166462052</c:v>
                </c:pt>
                <c:pt idx="13">
                  <c:v>85794.7481830922</c:v>
                </c:pt>
                <c:pt idx="14">
                  <c:v>80826.587075305</c:v>
                </c:pt>
                <c:pt idx="15">
                  <c:v>84218.7159508517</c:v>
                </c:pt>
                <c:pt idx="16">
                  <c:v>79623.2996608659</c:v>
                </c:pt>
                <c:pt idx="17">
                  <c:v>81063.2017089691</c:v>
                </c:pt>
                <c:pt idx="18">
                  <c:v>84028.2165241439</c:v>
                </c:pt>
                <c:pt idx="19">
                  <c:v>80104.6743979662</c:v>
                </c:pt>
                <c:pt idx="20">
                  <c:v>83475.3481632641</c:v>
                </c:pt>
                <c:pt idx="21">
                  <c:v>85310.5794660165</c:v>
                </c:pt>
                <c:pt idx="22">
                  <c:v>84015.5219721841</c:v>
                </c:pt>
                <c:pt idx="23">
                  <c:v>79800.5575590301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9973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SOCeq_depth!$B$11:$Y$11</c:f>
              <c:numCache>
                <c:formatCode>General</c:formatCode>
                <c:ptCount val="24"/>
                <c:pt idx="0">
                  <c:v>43315.2</c:v>
                </c:pt>
                <c:pt idx="1">
                  <c:v>46099.1354432654</c:v>
                </c:pt>
                <c:pt idx="2">
                  <c:v>54402.0514037605</c:v>
                </c:pt>
                <c:pt idx="3">
                  <c:v>54041.8051533193</c:v>
                </c:pt>
                <c:pt idx="4">
                  <c:v>55034.1640770398</c:v>
                </c:pt>
                <c:pt idx="5">
                  <c:v>54615.8930041639</c:v>
                </c:pt>
                <c:pt idx="6">
                  <c:v>52681.7594782169</c:v>
                </c:pt>
                <c:pt idx="7">
                  <c:v>53624.496505942</c:v>
                </c:pt>
                <c:pt idx="8">
                  <c:v>54005.0133116738</c:v>
                </c:pt>
                <c:pt idx="9">
                  <c:v>60017.1966448382</c:v>
                </c:pt>
                <c:pt idx="10">
                  <c:v>61107.5003781939</c:v>
                </c:pt>
                <c:pt idx="11">
                  <c:v>51574.6724815113</c:v>
                </c:pt>
                <c:pt idx="12">
                  <c:v>54275.1183294204</c:v>
                </c:pt>
                <c:pt idx="13">
                  <c:v>57965.4787115247</c:v>
                </c:pt>
                <c:pt idx="14">
                  <c:v>57956.4965618206</c:v>
                </c:pt>
                <c:pt idx="15">
                  <c:v>56938.4828493794</c:v>
                </c:pt>
                <c:pt idx="16">
                  <c:v>55910.6109731281</c:v>
                </c:pt>
                <c:pt idx="17">
                  <c:v>56683.1588144316</c:v>
                </c:pt>
                <c:pt idx="18">
                  <c:v>58995.1969362421</c:v>
                </c:pt>
                <c:pt idx="19">
                  <c:v>55438.5423266927</c:v>
                </c:pt>
                <c:pt idx="20">
                  <c:v>56744.1691233292</c:v>
                </c:pt>
                <c:pt idx="21">
                  <c:v>56825.0174199966</c:v>
                </c:pt>
                <c:pt idx="22">
                  <c:v>57116.9017798636</c:v>
                </c:pt>
                <c:pt idx="23">
                  <c:v>54074.4482017914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264478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SOCeq_depth!$B$12:$Y$12</c:f>
              <c:numCache>
                <c:formatCode>General</c:formatCode>
                <c:ptCount val="24"/>
                <c:pt idx="0">
                  <c:v>43315.2</c:v>
                </c:pt>
                <c:pt idx="1">
                  <c:v>47391.6293883745</c:v>
                </c:pt>
                <c:pt idx="2">
                  <c:v>54458.7188139099</c:v>
                </c:pt>
                <c:pt idx="3">
                  <c:v>54136.7586637055</c:v>
                </c:pt>
                <c:pt idx="4">
                  <c:v>53545.4958358994</c:v>
                </c:pt>
                <c:pt idx="5">
                  <c:v>55433.5878522632</c:v>
                </c:pt>
                <c:pt idx="6">
                  <c:v>56156.803023585</c:v>
                </c:pt>
                <c:pt idx="7">
                  <c:v>55838.9888878925</c:v>
                </c:pt>
                <c:pt idx="8">
                  <c:v>54987.7772725511</c:v>
                </c:pt>
                <c:pt idx="9">
                  <c:v>63464.3701949945</c:v>
                </c:pt>
                <c:pt idx="10">
                  <c:v>63063.0301330827</c:v>
                </c:pt>
                <c:pt idx="11">
                  <c:v>55066.6957399713</c:v>
                </c:pt>
                <c:pt idx="12">
                  <c:v>57077.9490124316</c:v>
                </c:pt>
                <c:pt idx="13">
                  <c:v>61109.4373217053</c:v>
                </c:pt>
                <c:pt idx="14">
                  <c:v>59941.1667699823</c:v>
                </c:pt>
                <c:pt idx="15">
                  <c:v>61646.6654859554</c:v>
                </c:pt>
                <c:pt idx="16">
                  <c:v>59403.0670714558</c:v>
                </c:pt>
                <c:pt idx="17">
                  <c:v>59083.6138848744</c:v>
                </c:pt>
                <c:pt idx="18">
                  <c:v>62635.2553005686</c:v>
                </c:pt>
                <c:pt idx="19">
                  <c:v>58989.651321028</c:v>
                </c:pt>
                <c:pt idx="20">
                  <c:v>61024.0715376919</c:v>
                </c:pt>
                <c:pt idx="21">
                  <c:v>60678.0475558868</c:v>
                </c:pt>
                <c:pt idx="22">
                  <c:v>61034.7473917131</c:v>
                </c:pt>
                <c:pt idx="23">
                  <c:v>58571.1542324008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43682b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SOCeq_depth!$B$13:$Y$13</c:f>
              <c:numCache>
                <c:formatCode>General</c:formatCode>
                <c:ptCount val="24"/>
                <c:pt idx="0">
                  <c:v>43315.2</c:v>
                </c:pt>
                <c:pt idx="1">
                  <c:v>44346.4350434429</c:v>
                </c:pt>
                <c:pt idx="2">
                  <c:v>50233.1185268165</c:v>
                </c:pt>
                <c:pt idx="3">
                  <c:v>48765.356464807</c:v>
                </c:pt>
                <c:pt idx="4">
                  <c:v>47282.3110863339</c:v>
                </c:pt>
                <c:pt idx="5">
                  <c:v>49180.9416464483</c:v>
                </c:pt>
                <c:pt idx="6">
                  <c:v>48459.3153742903</c:v>
                </c:pt>
                <c:pt idx="7">
                  <c:v>48097.4897142991</c:v>
                </c:pt>
                <c:pt idx="8">
                  <c:v>47733.7758438502</c:v>
                </c:pt>
                <c:pt idx="9">
                  <c:v>52860.4016608684</c:v>
                </c:pt>
                <c:pt idx="10">
                  <c:v>56530.7367247036</c:v>
                </c:pt>
                <c:pt idx="11">
                  <c:v>50650.9253253323</c:v>
                </c:pt>
                <c:pt idx="12">
                  <c:v>51856.1952401806</c:v>
                </c:pt>
                <c:pt idx="13">
                  <c:v>55178.7439923429</c:v>
                </c:pt>
                <c:pt idx="14">
                  <c:v>53912.7545236273</c:v>
                </c:pt>
                <c:pt idx="15">
                  <c:v>52962.3358882587</c:v>
                </c:pt>
                <c:pt idx="16">
                  <c:v>49454.7409039109</c:v>
                </c:pt>
                <c:pt idx="17">
                  <c:v>50892.8343225363</c:v>
                </c:pt>
                <c:pt idx="18">
                  <c:v>51052.2356865487</c:v>
                </c:pt>
                <c:pt idx="19">
                  <c:v>48343.3370142822</c:v>
                </c:pt>
                <c:pt idx="20">
                  <c:v>50866.4790329243</c:v>
                </c:pt>
                <c:pt idx="21">
                  <c:v>47901.6412955041</c:v>
                </c:pt>
                <c:pt idx="22">
                  <c:v>47889.1570216504</c:v>
                </c:pt>
                <c:pt idx="23">
                  <c:v>47506.5695848143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7cafdd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SOCeq_depth!$B$14:$Y$14</c:f>
              <c:numCache>
                <c:formatCode>General</c:formatCode>
                <c:ptCount val="24"/>
                <c:pt idx="0">
                  <c:v>43315.2</c:v>
                </c:pt>
                <c:pt idx="1">
                  <c:v>50806.8566608737</c:v>
                </c:pt>
                <c:pt idx="2">
                  <c:v>68076.1439786558</c:v>
                </c:pt>
                <c:pt idx="3">
                  <c:v>67186.9090659207</c:v>
                </c:pt>
                <c:pt idx="4">
                  <c:v>68373.0770181979</c:v>
                </c:pt>
                <c:pt idx="5">
                  <c:v>75254.1801510004</c:v>
                </c:pt>
                <c:pt idx="6">
                  <c:v>77401.693779179</c:v>
                </c:pt>
                <c:pt idx="7">
                  <c:v>73932.0909364498</c:v>
                </c:pt>
                <c:pt idx="8">
                  <c:v>80725.7569137713</c:v>
                </c:pt>
                <c:pt idx="9">
                  <c:v>93019.4353691114</c:v>
                </c:pt>
                <c:pt idx="10">
                  <c:v>96016.6762394949</c:v>
                </c:pt>
                <c:pt idx="11">
                  <c:v>84098.1303667255</c:v>
                </c:pt>
                <c:pt idx="12">
                  <c:v>92593.9989984575</c:v>
                </c:pt>
                <c:pt idx="13">
                  <c:v>98064.8543952623</c:v>
                </c:pt>
                <c:pt idx="14">
                  <c:v>97626.3130575622</c:v>
                </c:pt>
                <c:pt idx="15">
                  <c:v>102747.999091502</c:v>
                </c:pt>
                <c:pt idx="16">
                  <c:v>91153.9453658065</c:v>
                </c:pt>
                <c:pt idx="17">
                  <c:v>94212.6432166083</c:v>
                </c:pt>
                <c:pt idx="18">
                  <c:v>96946.5860319862</c:v>
                </c:pt>
                <c:pt idx="19">
                  <c:v>92522.993124865</c:v>
                </c:pt>
                <c:pt idx="20">
                  <c:v>93216.9510247628</c:v>
                </c:pt>
                <c:pt idx="21">
                  <c:v>93133.0488402094</c:v>
                </c:pt>
                <c:pt idx="22">
                  <c:v>93375.1195897308</c:v>
                </c:pt>
                <c:pt idx="23">
                  <c:v>87396.6735585369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f1975a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SOCeq_depth!$B$15:$Y$15</c:f>
              <c:numCache>
                <c:formatCode>General</c:formatCode>
                <c:ptCount val="24"/>
                <c:pt idx="0">
                  <c:v>43315.2</c:v>
                </c:pt>
                <c:pt idx="1">
                  <c:v>46902.9758252065</c:v>
                </c:pt>
                <c:pt idx="2">
                  <c:v>52889.7698715083</c:v>
                </c:pt>
                <c:pt idx="3">
                  <c:v>47221.9021827196</c:v>
                </c:pt>
                <c:pt idx="4">
                  <c:v>52144.5521725777</c:v>
                </c:pt>
                <c:pt idx="5">
                  <c:v>54780.2267610366</c:v>
                </c:pt>
                <c:pt idx="6">
                  <c:v>53665.5788397307</c:v>
                </c:pt>
                <c:pt idx="7">
                  <c:v>55142.6326846793</c:v>
                </c:pt>
                <c:pt idx="8">
                  <c:v>54437.5090290927</c:v>
                </c:pt>
                <c:pt idx="9">
                  <c:v>58555.4400429721</c:v>
                </c:pt>
                <c:pt idx="10">
                  <c:v>59654.3526626098</c:v>
                </c:pt>
                <c:pt idx="11">
                  <c:v>53868.5515947683</c:v>
                </c:pt>
                <c:pt idx="12">
                  <c:v>56810.3368978386</c:v>
                </c:pt>
                <c:pt idx="13">
                  <c:v>58908.2265794753</c:v>
                </c:pt>
                <c:pt idx="14">
                  <c:v>57346.0401981427</c:v>
                </c:pt>
                <c:pt idx="15">
                  <c:v>59696.3748443608</c:v>
                </c:pt>
                <c:pt idx="16">
                  <c:v>56375.7095189744</c:v>
                </c:pt>
                <c:pt idx="17">
                  <c:v>58420.0881540548</c:v>
                </c:pt>
                <c:pt idx="18">
                  <c:v>58619.1272295601</c:v>
                </c:pt>
                <c:pt idx="19">
                  <c:v>57136.9198442784</c:v>
                </c:pt>
                <c:pt idx="20">
                  <c:v>56653.3188739253</c:v>
                </c:pt>
                <c:pt idx="21">
                  <c:v>57173.2764132199</c:v>
                </c:pt>
                <c:pt idx="22">
                  <c:v>57211.9101112429</c:v>
                </c:pt>
                <c:pt idx="23">
                  <c:v>55819.8456536943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b7b7b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SOCeq_depth!$B$1:$Y$1</c:f>
              <c:numCache>
                <c:formatCode>General</c:formatCode>
                <c:ptCount val="24"/>
                <c:pt idx="0">
                  <c:v>1956</c:v>
                </c:pt>
                <c:pt idx="1">
                  <c:v>1967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1979</c:v>
                </c:pt>
                <c:pt idx="6">
                  <c:v>1983</c:v>
                </c:pt>
                <c:pt idx="7">
                  <c:v>1985</c:v>
                </c:pt>
                <c:pt idx="8">
                  <c:v>1987</c:v>
                </c:pt>
                <c:pt idx="9">
                  <c:v>1989</c:v>
                </c:pt>
                <c:pt idx="10">
                  <c:v>1991</c:v>
                </c:pt>
                <c:pt idx="11">
                  <c:v>1993</c:v>
                </c:pt>
                <c:pt idx="12">
                  <c:v>1995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2005</c:v>
                </c:pt>
                <c:pt idx="17">
                  <c:v>2007</c:v>
                </c:pt>
                <c:pt idx="18">
                  <c:v>2009</c:v>
                </c:pt>
                <c:pt idx="19">
                  <c:v>2011</c:v>
                </c:pt>
                <c:pt idx="20">
                  <c:v>2013</c:v>
                </c:pt>
                <c:pt idx="21">
                  <c:v>2015</c:v>
                </c:pt>
                <c:pt idx="22">
                  <c:v>2017</c:v>
                </c:pt>
                <c:pt idx="23">
                  <c:v>2019</c:v>
                </c:pt>
              </c:numCache>
            </c:numRef>
          </c:xVal>
          <c:yVal>
            <c:numRef>
              <c:f>SOCeq_depth!$B$16:$Y$16</c:f>
              <c:numCache>
                <c:formatCode>General</c:formatCode>
                <c:ptCount val="24"/>
                <c:pt idx="0">
                  <c:v>43315.2</c:v>
                </c:pt>
                <c:pt idx="1">
                  <c:v>53017.2720697248</c:v>
                </c:pt>
                <c:pt idx="2">
                  <c:v>67006.9067943825</c:v>
                </c:pt>
                <c:pt idx="3">
                  <c:v>63182.423567105</c:v>
                </c:pt>
                <c:pt idx="4">
                  <c:v>63030.7957800689</c:v>
                </c:pt>
                <c:pt idx="5">
                  <c:v>65178.7192158781</c:v>
                </c:pt>
                <c:pt idx="6">
                  <c:v>68323.4598085906</c:v>
                </c:pt>
                <c:pt idx="7">
                  <c:v>68113.6617329448</c:v>
                </c:pt>
                <c:pt idx="8">
                  <c:v>73740.7142135826</c:v>
                </c:pt>
                <c:pt idx="9">
                  <c:v>78975.4465308962</c:v>
                </c:pt>
                <c:pt idx="10">
                  <c:v>80955.489805868</c:v>
                </c:pt>
                <c:pt idx="11">
                  <c:v>69348.8763283053</c:v>
                </c:pt>
                <c:pt idx="12">
                  <c:v>74850.5436559267</c:v>
                </c:pt>
                <c:pt idx="13">
                  <c:v>77231.9529047197</c:v>
                </c:pt>
                <c:pt idx="14">
                  <c:v>75509.1780172027</c:v>
                </c:pt>
                <c:pt idx="15">
                  <c:v>74330.7698104773</c:v>
                </c:pt>
                <c:pt idx="16">
                  <c:v>68987.146640326</c:v>
                </c:pt>
                <c:pt idx="17">
                  <c:v>70484.2344312947</c:v>
                </c:pt>
                <c:pt idx="18">
                  <c:v>69933.6769420492</c:v>
                </c:pt>
                <c:pt idx="19">
                  <c:v>68407.1066023853</c:v>
                </c:pt>
                <c:pt idx="20">
                  <c:v>68361.0134317692</c:v>
                </c:pt>
                <c:pt idx="21">
                  <c:v>68717.9099288668</c:v>
                </c:pt>
                <c:pt idx="22">
                  <c:v>67950.7593299651</c:v>
                </c:pt>
                <c:pt idx="23">
                  <c:v>65585.8010735961</c:v>
                </c:pt>
              </c:numCache>
            </c:numRef>
          </c:yVal>
          <c:smooth val="0"/>
        </c:ser>
        <c:axId val="24766509"/>
        <c:axId val="18688765"/>
      </c:scatterChart>
      <c:valAx>
        <c:axId val="247665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88765"/>
        <c:crosses val="autoZero"/>
        <c:crossBetween val="midCat"/>
      </c:valAx>
      <c:valAx>
        <c:axId val="18688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76650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57240</xdr:colOff>
      <xdr:row>4</xdr:row>
      <xdr:rowOff>152280</xdr:rowOff>
    </xdr:from>
    <xdr:to>
      <xdr:col>13</xdr:col>
      <xdr:colOff>361800</xdr:colOff>
      <xdr:row>19</xdr:row>
      <xdr:rowOff>37800</xdr:rowOff>
    </xdr:to>
    <xdr:graphicFrame>
      <xdr:nvGraphicFramePr>
        <xdr:cNvPr id="0" name="Chart 1"/>
        <xdr:cNvGraphicFramePr/>
      </xdr:nvGraphicFramePr>
      <xdr:xfrm>
        <a:off x="4186440" y="91404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0010" ySplit="5160" topLeftCell="X946" activePane="bottomLeft" state="split"/>
      <selection pane="topLeft" activeCell="A1" activeCellId="0" sqref="A1"/>
      <selection pane="topRight" activeCell="X1" activeCellId="0" sqref="X1"/>
      <selection pane="bottomLeft" activeCell="E933" activeCellId="0" sqref="E933"/>
      <selection pane="bottomRight" activeCell="X946" activeCellId="0" sqref="X946"/>
    </sheetView>
  </sheetViews>
  <sheetFormatPr defaultColWidth="8.6875" defaultRowHeight="15" zeroHeight="false" outlineLevelRow="0" outlineLevelCol="0"/>
  <cols>
    <col collapsed="false" customWidth="true" hidden="false" outlineLevel="0" max="5" min="5" style="1" width="9.14"/>
    <col collapsed="false" customWidth="true" hidden="false" outlineLevel="0" max="6" min="6" style="0" width="7.57"/>
    <col collapsed="false" customWidth="true" hidden="false" outlineLevel="0" max="14" min="14" style="2" width="9.14"/>
    <col collapsed="false" customWidth="true" hidden="false" outlineLevel="0" max="22" min="22" style="2" width="9.14"/>
    <col collapsed="false" customWidth="true" hidden="false" outlineLevel="0" max="28" min="28" style="0" width="10.58"/>
    <col collapsed="false" customWidth="true" hidden="false" outlineLevel="0" max="262" min="262" style="0" width="7.57"/>
    <col collapsed="false" customWidth="true" hidden="false" outlineLevel="0" max="284" min="284" style="0" width="10.58"/>
    <col collapsed="false" customWidth="true" hidden="false" outlineLevel="0" max="518" min="518" style="0" width="7.57"/>
    <col collapsed="false" customWidth="true" hidden="false" outlineLevel="0" max="540" min="540" style="0" width="10.58"/>
    <col collapsed="false" customWidth="true" hidden="false" outlineLevel="0" max="774" min="774" style="0" width="7.57"/>
    <col collapsed="false" customWidth="true" hidden="false" outlineLevel="0" max="796" min="796" style="0" width="10.58"/>
  </cols>
  <sheetData>
    <row r="1" customFormat="false" ht="15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2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2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I1" s="0" t="s">
        <v>27</v>
      </c>
      <c r="AJ1" s="0" t="s">
        <v>28</v>
      </c>
      <c r="AK1" s="0" t="s">
        <v>29</v>
      </c>
    </row>
    <row r="2" customFormat="false" ht="15" hidden="false" customHeight="false" outlineLevel="0" collapsed="false">
      <c r="A2" s="0" t="n">
        <v>1956</v>
      </c>
      <c r="B2" s="0" t="s">
        <v>30</v>
      </c>
      <c r="D2" s="0" t="n">
        <v>0</v>
      </c>
      <c r="E2" s="1" t="n">
        <v>315.5775</v>
      </c>
      <c r="F2" s="4" t="n">
        <v>0.000106134</v>
      </c>
      <c r="G2" s="0" t="n">
        <v>1.504</v>
      </c>
      <c r="H2" s="0" t="n">
        <f aca="false">1.44*EXP(-F2*(A2-1956))</f>
        <v>1.44</v>
      </c>
      <c r="I2" s="0" t="n">
        <v>0</v>
      </c>
      <c r="J2" s="0" t="n">
        <v>0</v>
      </c>
      <c r="K2" s="5" t="n">
        <f aca="false">H2*(100-G2/0.5)*20000</f>
        <v>2793369.6</v>
      </c>
      <c r="L2" s="5" t="n">
        <f aca="false">H2*(100-G2/0.5)*20000</f>
        <v>2793369.6</v>
      </c>
      <c r="M2" s="5" t="n">
        <f aca="false">K2-L2</f>
        <v>0</v>
      </c>
      <c r="N2" s="6" t="n">
        <f aca="false">1.6-0.6824/(2009-1956)*(A2-1956)</f>
        <v>1.6</v>
      </c>
      <c r="O2" s="7" t="n">
        <v>1.3</v>
      </c>
      <c r="P2" s="5" t="n">
        <f aca="false">O2*(100-N2/0.5)*5000</f>
        <v>629200</v>
      </c>
      <c r="Q2" s="7" t="n">
        <f aca="false">N2</f>
        <v>1.6</v>
      </c>
      <c r="R2" s="5" t="n">
        <f aca="false">1.49*(100-Q2/0.5)*5000</f>
        <v>721160</v>
      </c>
      <c r="S2" s="5" t="str">
        <f aca="false">IF(P2&lt;M2,M2-P2," ")</f>
        <v> </v>
      </c>
      <c r="T2" s="8" t="n">
        <f aca="false">M2*5/P2</f>
        <v>0</v>
      </c>
      <c r="U2" s="8" t="n">
        <f aca="false">IF(T2&gt;5,S2*5/R2+5,T2)+20</f>
        <v>20</v>
      </c>
      <c r="V2" s="9" t="n">
        <f aca="false">G2/0.5*H2*20000</f>
        <v>86630.4</v>
      </c>
      <c r="W2" s="9" t="n">
        <f aca="false">H2*G2*20*1000</f>
        <v>43315.2</v>
      </c>
      <c r="X2" s="5" t="n">
        <f aca="false">G2*H2*MIN(20,U2)*1000</f>
        <v>43315.2</v>
      </c>
      <c r="Y2" s="5" t="n">
        <f aca="false">IF(20&lt;U2,N2*O2*MIN(5,U2-20)*1000,0)</f>
        <v>0</v>
      </c>
      <c r="Z2" s="5" t="n">
        <f aca="false">IF(U2&gt;25,(U2-25)*Q2*1.49*1000,0)</f>
        <v>0</v>
      </c>
      <c r="AA2" s="5" t="n">
        <f aca="false">X2+Y2+Z2</f>
        <v>43315.2</v>
      </c>
      <c r="AG2" s="0" t="n">
        <f aca="false">K2/(H2*(100-G2/0.58))/1000</f>
        <v>19.9148116680827</v>
      </c>
      <c r="AH2" s="0" t="n">
        <f aca="false">K2/20000</f>
        <v>139.66848</v>
      </c>
      <c r="AI2" s="0" t="n">
        <f aca="false">H2*(100-G2/0.58)</f>
        <v>140.265931034483</v>
      </c>
    </row>
    <row r="3" customFormat="false" ht="15" hidden="false" customHeight="false" outlineLevel="0" collapsed="false">
      <c r="A3" s="0" t="n">
        <v>1956</v>
      </c>
      <c r="B3" s="0" t="s">
        <v>31</v>
      </c>
      <c r="D3" s="0" t="n">
        <v>0</v>
      </c>
      <c r="E3" s="1" t="n">
        <v>315.5775</v>
      </c>
      <c r="F3" s="4" t="n">
        <v>0.00054519</v>
      </c>
      <c r="G3" s="0" t="n">
        <v>1.504</v>
      </c>
      <c r="H3" s="0" t="n">
        <f aca="false">1.44*EXP(-F3*(A3-1956))</f>
        <v>1.44</v>
      </c>
      <c r="I3" s="0" t="n">
        <v>0</v>
      </c>
      <c r="J3" s="0" t="n">
        <v>0</v>
      </c>
      <c r="K3" s="5" t="n">
        <f aca="false">H3*(100-G3/0.5)*20000</f>
        <v>2793369.6</v>
      </c>
      <c r="L3" s="5" t="n">
        <f aca="false">H3*(100-G3/0.5)*20000</f>
        <v>2793369.6</v>
      </c>
      <c r="M3" s="5" t="n">
        <f aca="false">K3-L3</f>
        <v>0</v>
      </c>
      <c r="N3" s="6" t="n">
        <f aca="false">1.6-0.6216/(2009-1956)*(A3-1956)</f>
        <v>1.6</v>
      </c>
      <c r="O3" s="7" t="n">
        <v>1.3</v>
      </c>
      <c r="P3" s="5" t="n">
        <f aca="false">O3*(100-N3/0.5)*5000</f>
        <v>629200</v>
      </c>
      <c r="Q3" s="7" t="n">
        <f aca="false">N3</f>
        <v>1.6</v>
      </c>
      <c r="R3" s="5" t="n">
        <f aca="false">1.49*(100-Q3/0.5)*5000</f>
        <v>721160</v>
      </c>
      <c r="S3" s="5" t="str">
        <f aca="false">IF(P3&lt;M3,M3-P3," ")</f>
        <v> </v>
      </c>
      <c r="T3" s="8" t="n">
        <f aca="false">M3*5/P3</f>
        <v>0</v>
      </c>
      <c r="U3" s="8" t="n">
        <f aca="false">IF(T3&gt;5,S3*5/R3+5,T3)+20</f>
        <v>20</v>
      </c>
      <c r="V3" s="9" t="n">
        <f aca="false">G3/0.5*H3*20000</f>
        <v>86630.4</v>
      </c>
      <c r="W3" s="9" t="n">
        <f aca="false">H3*G3*20*1000</f>
        <v>43315.2</v>
      </c>
      <c r="X3" s="5" t="n">
        <f aca="false">G3*H3*MIN(20,U3)*1000</f>
        <v>43315.2</v>
      </c>
      <c r="Y3" s="5" t="n">
        <f aca="false">IF(20&lt;U3,N3*O3*MIN(5,U3-20)*1000,0)</f>
        <v>0</v>
      </c>
      <c r="Z3" s="5" t="n">
        <f aca="false">IF(U3&gt;25,(U3-25)*Q3*1.49*1000,0)</f>
        <v>0</v>
      </c>
      <c r="AA3" s="5" t="n">
        <f aca="false">X3+Y3+Z3</f>
        <v>43315.2</v>
      </c>
    </row>
    <row r="4" customFormat="false" ht="15" hidden="false" customHeight="false" outlineLevel="0" collapsed="false">
      <c r="A4" s="0" t="n">
        <v>1956</v>
      </c>
      <c r="B4" s="0" t="s">
        <v>32</v>
      </c>
      <c r="D4" s="0" t="n">
        <v>0</v>
      </c>
      <c r="E4" s="1" t="n">
        <v>315.5775</v>
      </c>
      <c r="F4" s="4" t="n">
        <v>0.002161032</v>
      </c>
      <c r="G4" s="0" t="n">
        <v>1.504</v>
      </c>
      <c r="H4" s="0" t="n">
        <f aca="false">1.44*EXP(-F4*(A4-1956))</f>
        <v>1.44</v>
      </c>
      <c r="I4" s="0" t="n">
        <v>0</v>
      </c>
      <c r="J4" s="0" t="n">
        <v>0</v>
      </c>
      <c r="K4" s="5" t="n">
        <f aca="false">H4*(100-G4/0.5)*20000</f>
        <v>2793369.6</v>
      </c>
      <c r="L4" s="5" t="n">
        <f aca="false">H4*(100-G4/0.5)*20000</f>
        <v>2793369.6</v>
      </c>
      <c r="M4" s="5" t="n">
        <f aca="false">K4-L4</f>
        <v>0</v>
      </c>
      <c r="N4" s="6" t="n">
        <f aca="false">1.6-0.5691/(2009-1956)*(A4-1956)</f>
        <v>1.6</v>
      </c>
      <c r="O4" s="7" t="n">
        <v>1.3</v>
      </c>
      <c r="P4" s="5" t="n">
        <f aca="false">O4*(100-N4/0.5)*5000</f>
        <v>629200</v>
      </c>
      <c r="Q4" s="7" t="n">
        <f aca="false">N4</f>
        <v>1.6</v>
      </c>
      <c r="R4" s="5" t="n">
        <f aca="false">1.49*(100-Q4/0.5)*5000</f>
        <v>721160</v>
      </c>
      <c r="S4" s="5" t="str">
        <f aca="false">IF(P4&lt;M4,M4-P4," ")</f>
        <v> </v>
      </c>
      <c r="T4" s="8" t="n">
        <f aca="false">M4*5/P4</f>
        <v>0</v>
      </c>
      <c r="U4" s="8" t="n">
        <f aca="false">IF(T4&gt;5,S4*5/R4+5,T4)+20</f>
        <v>20</v>
      </c>
      <c r="V4" s="9" t="n">
        <f aca="false">G4/0.5*H4*20000</f>
        <v>86630.4</v>
      </c>
      <c r="W4" s="9" t="n">
        <f aca="false">H4*G4*20*1000</f>
        <v>43315.2</v>
      </c>
      <c r="X4" s="5" t="n">
        <f aca="false">G4*H4*MIN(20,U4)*1000</f>
        <v>43315.2</v>
      </c>
      <c r="Y4" s="5" t="n">
        <f aca="false">IF(20&lt;U4,N4*O4*MIN(5,U4-20)*1000,0)</f>
        <v>0</v>
      </c>
      <c r="Z4" s="5" t="n">
        <f aca="false">IF(U4&gt;25,(U4-25)*Q4*1.49*1000,0)</f>
        <v>0</v>
      </c>
      <c r="AA4" s="5" t="n">
        <f aca="false">X4+Y4+Z4</f>
        <v>43315.2</v>
      </c>
    </row>
    <row r="5" customFormat="false" ht="15" hidden="false" customHeight="false" outlineLevel="0" collapsed="false">
      <c r="A5" s="0" t="n">
        <v>1956</v>
      </c>
      <c r="B5" s="0" t="s">
        <v>33</v>
      </c>
      <c r="D5" s="0" t="n">
        <v>0</v>
      </c>
      <c r="E5" s="1" t="n">
        <v>315.5775</v>
      </c>
      <c r="F5" s="4" t="n">
        <v>0.003311821</v>
      </c>
      <c r="G5" s="0" t="n">
        <v>1.504</v>
      </c>
      <c r="H5" s="0" t="n">
        <f aca="false">1.44*EXP(-F5*(A5-1956))</f>
        <v>1.44</v>
      </c>
      <c r="I5" s="0" t="n">
        <v>0</v>
      </c>
      <c r="J5" s="0" t="n">
        <v>0</v>
      </c>
      <c r="K5" s="5" t="n">
        <f aca="false">H5*(100-G5/0.5)*20000</f>
        <v>2793369.6</v>
      </c>
      <c r="L5" s="5" t="n">
        <f aca="false">H5*(100-G5/0.5)*20000</f>
        <v>2793369.6</v>
      </c>
      <c r="M5" s="5" t="n">
        <f aca="false">K5-L5</f>
        <v>0</v>
      </c>
      <c r="N5" s="6" t="n">
        <f aca="false">1.6-0.6/(2009-1956)*(A5-1956)</f>
        <v>1.6</v>
      </c>
      <c r="O5" s="7" t="n">
        <v>1.3</v>
      </c>
      <c r="P5" s="5" t="n">
        <f aca="false">O5*(100-N5/0.5)*5000</f>
        <v>629200</v>
      </c>
      <c r="Q5" s="7" t="n">
        <f aca="false">N5</f>
        <v>1.6</v>
      </c>
      <c r="R5" s="5" t="n">
        <f aca="false">1.49*(100-Q5/0.5)*5000</f>
        <v>721160</v>
      </c>
      <c r="S5" s="5" t="str">
        <f aca="false">IF(P5&lt;M5,M5-P5," ")</f>
        <v> </v>
      </c>
      <c r="T5" s="8" t="n">
        <f aca="false">M5*5/P5</f>
        <v>0</v>
      </c>
      <c r="U5" s="8" t="n">
        <f aca="false">IF(T5&gt;5,S5*5/R5+5,T5)+20</f>
        <v>20</v>
      </c>
      <c r="V5" s="9" t="n">
        <f aca="false">G5/0.5*H5*20000</f>
        <v>86630.4</v>
      </c>
      <c r="W5" s="9" t="n">
        <f aca="false">H5*G5*20*1000</f>
        <v>43315.2</v>
      </c>
      <c r="X5" s="5" t="n">
        <f aca="false">G5*H5*MIN(20,U5)*1000</f>
        <v>43315.2</v>
      </c>
      <c r="Y5" s="5" t="n">
        <f aca="false">IF(20&lt;U5,N5*O5*MIN(5,U5-20)*1000,0)</f>
        <v>0</v>
      </c>
      <c r="Z5" s="5" t="n">
        <f aca="false">IF(U5&gt;25,(U5-25)*Q5*1.49*1000,0)</f>
        <v>0</v>
      </c>
      <c r="AA5" s="5" t="n">
        <f aca="false">X5+Y5+Z5</f>
        <v>43315.2</v>
      </c>
    </row>
    <row r="6" customFormat="false" ht="15" hidden="false" customHeight="false" outlineLevel="0" collapsed="false">
      <c r="A6" s="0" t="n">
        <v>1956</v>
      </c>
      <c r="B6" s="0" t="s">
        <v>34</v>
      </c>
      <c r="D6" s="0" t="n">
        <v>0</v>
      </c>
      <c r="E6" s="1" t="n">
        <v>315.5775</v>
      </c>
      <c r="F6" s="4" t="n">
        <v>0.003564392</v>
      </c>
      <c r="G6" s="0" t="n">
        <v>1.504</v>
      </c>
      <c r="H6" s="0" t="n">
        <f aca="false">1.44*EXP(-F6*(A6-1956))</f>
        <v>1.44</v>
      </c>
      <c r="I6" s="0" t="n">
        <v>0</v>
      </c>
      <c r="J6" s="0" t="n">
        <v>0</v>
      </c>
      <c r="K6" s="5" t="n">
        <f aca="false">H6*(100-G6/0.5)*20000</f>
        <v>2793369.6</v>
      </c>
      <c r="L6" s="5" t="n">
        <f aca="false">H6*(100-G6/0.5)*20000</f>
        <v>2793369.6</v>
      </c>
      <c r="M6" s="5" t="n">
        <f aca="false">K6-L6</f>
        <v>0</v>
      </c>
      <c r="N6" s="6" t="n">
        <f aca="false">1.6-0.5/(2009-1956)*(A6-1956)</f>
        <v>1.6</v>
      </c>
      <c r="O6" s="7" t="n">
        <v>1.3</v>
      </c>
      <c r="P6" s="5" t="n">
        <f aca="false">O6*(100-N6/0.5)*5000</f>
        <v>629200</v>
      </c>
      <c r="Q6" s="7" t="n">
        <f aca="false">N6</f>
        <v>1.6</v>
      </c>
      <c r="R6" s="5" t="n">
        <f aca="false">1.49*(100-Q6/0.5)*5000</f>
        <v>721160</v>
      </c>
      <c r="S6" s="5" t="str">
        <f aca="false">IF(P6&lt;M6,M6-P6," ")</f>
        <v> </v>
      </c>
      <c r="T6" s="8" t="n">
        <f aca="false">M6*5/P6</f>
        <v>0</v>
      </c>
      <c r="U6" s="8" t="n">
        <f aca="false">IF(T6&gt;5,S6*5/R6+5,T6)+20</f>
        <v>20</v>
      </c>
      <c r="V6" s="9" t="n">
        <f aca="false">G6/0.5*H6*20000</f>
        <v>86630.4</v>
      </c>
      <c r="W6" s="9" t="n">
        <f aca="false">H6*G6*20*1000</f>
        <v>43315.2</v>
      </c>
      <c r="X6" s="5" t="n">
        <f aca="false">G6*H6*MIN(20,U6)*1000</f>
        <v>43315.2</v>
      </c>
      <c r="Y6" s="5" t="n">
        <f aca="false">IF(20&lt;U6,N6*O6*MIN(5,U6-20)*1000,0)</f>
        <v>0</v>
      </c>
      <c r="Z6" s="5" t="n">
        <f aca="false">IF(U6&gt;25,(U6-25)*Q6*1.49*1000,0)</f>
        <v>0</v>
      </c>
      <c r="AA6" s="5" t="n">
        <f aca="false">X6+Y6+Z6</f>
        <v>43315.2</v>
      </c>
    </row>
    <row r="7" customFormat="false" ht="15" hidden="false" customHeight="false" outlineLevel="0" collapsed="false">
      <c r="A7" s="0" t="n">
        <v>1956</v>
      </c>
      <c r="B7" s="0" t="s">
        <v>35</v>
      </c>
      <c r="D7" s="0" t="n">
        <v>536</v>
      </c>
      <c r="E7" s="1" t="n">
        <v>315.5775</v>
      </c>
      <c r="F7" s="4" t="n">
        <v>0.00095987</v>
      </c>
      <c r="G7" s="0" t="n">
        <v>1.504</v>
      </c>
      <c r="H7" s="0" t="n">
        <f aca="false">1.44*EXP(-F7*(A7-1956))</f>
        <v>1.44</v>
      </c>
      <c r="I7" s="0" t="n">
        <v>0</v>
      </c>
      <c r="J7" s="0" t="n">
        <v>0</v>
      </c>
      <c r="K7" s="5" t="n">
        <f aca="false">H7*(100-G7/0.5)*20000</f>
        <v>2793369.6</v>
      </c>
      <c r="L7" s="5" t="n">
        <f aca="false">H7*(100-G7/0.5)*20000</f>
        <v>2793369.6</v>
      </c>
      <c r="M7" s="5" t="n">
        <f aca="false">K7-L7</f>
        <v>0</v>
      </c>
      <c r="N7" s="6" t="n">
        <f aca="false">1.6-0.5691/(2009-1956)*(A7-1956)</f>
        <v>1.6</v>
      </c>
      <c r="O7" s="7" t="n">
        <v>1.3</v>
      </c>
      <c r="P7" s="5" t="n">
        <f aca="false">O7*(100-N7/0.5)*5000</f>
        <v>629200</v>
      </c>
      <c r="Q7" s="7" t="n">
        <f aca="false">N7</f>
        <v>1.6</v>
      </c>
      <c r="R7" s="5" t="n">
        <f aca="false">1.49*(100-Q7/0.5)*5000</f>
        <v>721160</v>
      </c>
      <c r="S7" s="5" t="str">
        <f aca="false">IF(P7&lt;M7,M7-P7," ")</f>
        <v> </v>
      </c>
      <c r="T7" s="8" t="n">
        <f aca="false">M7*5/P7</f>
        <v>0</v>
      </c>
      <c r="U7" s="8" t="n">
        <f aca="false">IF(T7&gt;5,S7*5/R7+5,T7)+20</f>
        <v>20</v>
      </c>
      <c r="V7" s="9" t="n">
        <f aca="false">G7/0.5*H7*20000</f>
        <v>86630.4</v>
      </c>
      <c r="W7" s="9" t="n">
        <f aca="false">H7*G7*20*1000</f>
        <v>43315.2</v>
      </c>
      <c r="X7" s="5" t="n">
        <f aca="false">G7*H7*MIN(20,U7)*1000</f>
        <v>43315.2</v>
      </c>
      <c r="Y7" s="5" t="n">
        <f aca="false">IF(20&lt;U7,N7*O7*MIN(5,U7-20)*1000,0)</f>
        <v>0</v>
      </c>
      <c r="Z7" s="5" t="n">
        <f aca="false">IF(U7&gt;25,(U7-25)*Q7*1.49*1000,0)</f>
        <v>0</v>
      </c>
      <c r="AA7" s="5" t="n">
        <f aca="false">X7+Y7+Z7</f>
        <v>43315.2</v>
      </c>
    </row>
    <row r="8" customFormat="false" ht="15" hidden="false" customHeight="false" outlineLevel="0" collapsed="false">
      <c r="A8" s="0" t="n">
        <v>1956</v>
      </c>
      <c r="B8" s="0" t="s">
        <v>36</v>
      </c>
      <c r="D8" s="0" t="n">
        <v>536</v>
      </c>
      <c r="E8" s="1" t="n">
        <v>315.5775</v>
      </c>
      <c r="F8" s="4" t="n">
        <v>0.003306066</v>
      </c>
      <c r="G8" s="0" t="n">
        <v>1.504</v>
      </c>
      <c r="H8" s="0" t="n">
        <f aca="false">1.44*EXP(-F8*(A8-1956))</f>
        <v>1.44</v>
      </c>
      <c r="I8" s="0" t="n">
        <v>0</v>
      </c>
      <c r="J8" s="0" t="n">
        <v>0</v>
      </c>
      <c r="K8" s="5" t="n">
        <f aca="false">H8*(100-G8/0.5)*20000</f>
        <v>2793369.6</v>
      </c>
      <c r="L8" s="5" t="n">
        <f aca="false">H8*(100-G8/0.5)*20000</f>
        <v>2793369.6</v>
      </c>
      <c r="M8" s="5" t="n">
        <f aca="false">K8-L8</f>
        <v>0</v>
      </c>
      <c r="N8" s="6" t="n">
        <f aca="false">1.6-0.5691/(2009-1956)*(A8-1956)</f>
        <v>1.6</v>
      </c>
      <c r="O8" s="7" t="n">
        <v>1.3</v>
      </c>
      <c r="P8" s="5" t="n">
        <f aca="false">O8*(100-N8/0.5)*5000</f>
        <v>629200</v>
      </c>
      <c r="Q8" s="7" t="n">
        <f aca="false">N8</f>
        <v>1.6</v>
      </c>
      <c r="R8" s="5" t="n">
        <f aca="false">1.49*(100-Q8/0.5)*5000</f>
        <v>721160</v>
      </c>
      <c r="S8" s="5" t="str">
        <f aca="false">IF(P8&lt;M8,M8-P8," ")</f>
        <v> </v>
      </c>
      <c r="T8" s="8" t="n">
        <f aca="false">M8*5/P8</f>
        <v>0</v>
      </c>
      <c r="U8" s="8" t="n">
        <f aca="false">IF(T8&gt;5,S8*5/R8+5,T8)+20</f>
        <v>20</v>
      </c>
      <c r="V8" s="9" t="n">
        <f aca="false">G8/0.5*H8*20000</f>
        <v>86630.4</v>
      </c>
      <c r="W8" s="9" t="n">
        <f aca="false">H8*G8*20*1000</f>
        <v>43315.2</v>
      </c>
      <c r="X8" s="5" t="n">
        <f aca="false">G8*H8*MIN(20,U8)*1000</f>
        <v>43315.2</v>
      </c>
      <c r="Y8" s="5" t="n">
        <f aca="false">IF(20&lt;U8,N8*O8*MIN(5,U8-20)*1000,0)</f>
        <v>0</v>
      </c>
      <c r="Z8" s="5" t="n">
        <f aca="false">IF(U8&gt;25,(U8-25)*Q8*1.49*1000,0)</f>
        <v>0</v>
      </c>
      <c r="AA8" s="5" t="n">
        <f aca="false">X8+Y8+Z8</f>
        <v>43315.2</v>
      </c>
    </row>
    <row r="9" customFormat="false" ht="15" hidden="false" customHeight="false" outlineLevel="0" collapsed="false">
      <c r="A9" s="0" t="n">
        <v>1956</v>
      </c>
      <c r="B9" s="0" t="s">
        <v>37</v>
      </c>
      <c r="D9" s="0" t="n">
        <v>544</v>
      </c>
      <c r="E9" s="1" t="n">
        <v>315.5775</v>
      </c>
      <c r="F9" s="4" t="n">
        <v>0.001301856</v>
      </c>
      <c r="G9" s="0" t="n">
        <v>1.504</v>
      </c>
      <c r="H9" s="0" t="n">
        <f aca="false">1.44*EXP(-F9*(A9-1956))</f>
        <v>1.44</v>
      </c>
      <c r="I9" s="0" t="n">
        <v>0</v>
      </c>
      <c r="J9" s="0" t="n">
        <v>0</v>
      </c>
      <c r="K9" s="5" t="n">
        <f aca="false">H9*(100-G9/0.5)*20000</f>
        <v>2793369.6</v>
      </c>
      <c r="L9" s="5" t="n">
        <f aca="false">H9*(100-G9/0.5)*20000</f>
        <v>2793369.6</v>
      </c>
      <c r="M9" s="5" t="n">
        <f aca="false">K9-L9</f>
        <v>0</v>
      </c>
      <c r="N9" s="6" t="n">
        <f aca="false">1.6-0.5691/(2009-1956)*(A9-1956)</f>
        <v>1.6</v>
      </c>
      <c r="O9" s="7" t="n">
        <v>1.3</v>
      </c>
      <c r="P9" s="5" t="n">
        <f aca="false">O9*(100-N9/0.5)*5000</f>
        <v>629200</v>
      </c>
      <c r="Q9" s="7" t="n">
        <f aca="false">N9</f>
        <v>1.6</v>
      </c>
      <c r="R9" s="5" t="n">
        <f aca="false">1.49*(100-Q9/0.5)*5000</f>
        <v>721160</v>
      </c>
      <c r="S9" s="5" t="str">
        <f aca="false">IF(P9&lt;M9,M9-P9," ")</f>
        <v> </v>
      </c>
      <c r="T9" s="8" t="n">
        <f aca="false">M9*5/P9</f>
        <v>0</v>
      </c>
      <c r="U9" s="8" t="n">
        <f aca="false">IF(T9&gt;5,S9*5/R9+5,T9)+20</f>
        <v>20</v>
      </c>
      <c r="V9" s="9" t="n">
        <f aca="false">G9/0.5*H9*20000</f>
        <v>86630.4</v>
      </c>
      <c r="W9" s="9" t="n">
        <f aca="false">H9*G9*20*1000</f>
        <v>43315.2</v>
      </c>
      <c r="X9" s="5" t="n">
        <f aca="false">G9*H9*MIN(20,U9)*1000</f>
        <v>43315.2</v>
      </c>
      <c r="Y9" s="5" t="n">
        <f aca="false">IF(20&lt;U9,N9*O9*MIN(5,U9-20)*1000,0)</f>
        <v>0</v>
      </c>
      <c r="Z9" s="5" t="n">
        <f aca="false">IF(U9&gt;25,(U9-25)*Q9*1.49*1000,0)</f>
        <v>0</v>
      </c>
      <c r="AA9" s="5" t="n">
        <f aca="false">X9+Y9+Z9</f>
        <v>43315.2</v>
      </c>
    </row>
    <row r="10" customFormat="false" ht="15" hidden="false" customHeight="false" outlineLevel="0" collapsed="false">
      <c r="A10" s="0" t="n">
        <v>1956</v>
      </c>
      <c r="B10" s="0" t="s">
        <v>38</v>
      </c>
      <c r="D10" s="0" t="n">
        <v>136</v>
      </c>
      <c r="E10" s="1" t="n">
        <v>315.5775</v>
      </c>
      <c r="F10" s="4" t="n">
        <v>0.00474323</v>
      </c>
      <c r="G10" s="0" t="n">
        <v>1.504</v>
      </c>
      <c r="H10" s="0" t="n">
        <f aca="false">1.44*EXP(-F10*(A10-1956))</f>
        <v>1.44</v>
      </c>
      <c r="I10" s="0" t="n">
        <v>0</v>
      </c>
      <c r="J10" s="0" t="n">
        <v>0</v>
      </c>
      <c r="K10" s="5" t="n">
        <f aca="false">H10*(100-G10/0.5)*20000</f>
        <v>2793369.6</v>
      </c>
      <c r="L10" s="5" t="n">
        <f aca="false">H10*(100-G10/0.5)*20000</f>
        <v>2793369.6</v>
      </c>
      <c r="M10" s="5" t="n">
        <f aca="false">K10-L10</f>
        <v>0</v>
      </c>
      <c r="N10" s="6" t="n">
        <f aca="false">1.6+0.3/(2009-1956)*(A10-1956)</f>
        <v>1.6</v>
      </c>
      <c r="O10" s="7" t="n">
        <v>1.3</v>
      </c>
      <c r="P10" s="5" t="n">
        <f aca="false">O10*(100-N10/0.5)*5000</f>
        <v>629200</v>
      </c>
      <c r="Q10" s="7" t="n">
        <f aca="false">N10</f>
        <v>1.6</v>
      </c>
      <c r="R10" s="5" t="n">
        <f aca="false">1.49*(100-Q10/0.5)*5000</f>
        <v>721160</v>
      </c>
      <c r="S10" s="5" t="str">
        <f aca="false">IF(P10&lt;M10,M10-P10," ")</f>
        <v> </v>
      </c>
      <c r="T10" s="8" t="n">
        <f aca="false">M10*5/P10</f>
        <v>0</v>
      </c>
      <c r="U10" s="8" t="n">
        <f aca="false">IF(T10&gt;5,S10*5/R10+5,T10)+20</f>
        <v>20</v>
      </c>
      <c r="V10" s="9" t="n">
        <f aca="false">G10/0.5*H10*20000</f>
        <v>86630.4</v>
      </c>
      <c r="W10" s="9" t="n">
        <f aca="false">H10*G10*20*1000</f>
        <v>43315.2</v>
      </c>
      <c r="X10" s="5" t="n">
        <f aca="false">G10*H10*MIN(20,U10)*1000</f>
        <v>43315.2</v>
      </c>
      <c r="Y10" s="5" t="n">
        <f aca="false">IF(20&lt;U10,N10*O10*MIN(5,U10-20)*1000,0)</f>
        <v>0</v>
      </c>
      <c r="Z10" s="5" t="n">
        <f aca="false">IF(U10&gt;25,(U10-25)*Q10*1.49*1000,0)</f>
        <v>0</v>
      </c>
      <c r="AA10" s="5" t="n">
        <f aca="false">X10+Y10+Z10</f>
        <v>43315.2</v>
      </c>
    </row>
    <row r="11" customFormat="false" ht="15" hidden="false" customHeight="false" outlineLevel="0" collapsed="false">
      <c r="A11" s="0" t="n">
        <v>1956</v>
      </c>
      <c r="B11" s="0" t="s">
        <v>39</v>
      </c>
      <c r="D11" s="0" t="n">
        <v>1096</v>
      </c>
      <c r="E11" s="1" t="n">
        <v>315.5775</v>
      </c>
      <c r="F11" s="4" t="n">
        <v>0.00288361</v>
      </c>
      <c r="G11" s="0" t="n">
        <v>1.504</v>
      </c>
      <c r="H11" s="0" t="n">
        <f aca="false">1.44*EXP(-F11*(A11-1956))</f>
        <v>1.44</v>
      </c>
      <c r="I11" s="0" t="n">
        <v>0</v>
      </c>
      <c r="J11" s="0" t="n">
        <v>0</v>
      </c>
      <c r="K11" s="5" t="n">
        <f aca="false">H11*(100-G11/0.5)*20000</f>
        <v>2793369.6</v>
      </c>
      <c r="L11" s="5" t="n">
        <f aca="false">H11*(100-G11/0.5)*20000</f>
        <v>2793369.6</v>
      </c>
      <c r="M11" s="5" t="n">
        <f aca="false">K11-L11</f>
        <v>0</v>
      </c>
      <c r="N11" s="6" t="n">
        <f aca="false">1.6-0.5691/(2009-1956)*(A11-1956)</f>
        <v>1.6</v>
      </c>
      <c r="O11" s="7" t="n">
        <v>1.3</v>
      </c>
      <c r="P11" s="5" t="n">
        <f aca="false">O11*(100-N11/0.5)*5000</f>
        <v>629200</v>
      </c>
      <c r="Q11" s="7" t="n">
        <f aca="false">N11</f>
        <v>1.6</v>
      </c>
      <c r="R11" s="5" t="n">
        <f aca="false">1.49*(100-Q11/0.5)*5000</f>
        <v>721160</v>
      </c>
      <c r="S11" s="5" t="str">
        <f aca="false">IF(P11&lt;M11,M11-P11," ")</f>
        <v> </v>
      </c>
      <c r="T11" s="8" t="n">
        <f aca="false">M11*5/P11</f>
        <v>0</v>
      </c>
      <c r="U11" s="8" t="n">
        <f aca="false">IF(T11&gt;5,S11*5/R11+5,T11)+20</f>
        <v>20</v>
      </c>
      <c r="V11" s="9" t="n">
        <f aca="false">G11/0.5*H11*20000</f>
        <v>86630.4</v>
      </c>
      <c r="W11" s="9" t="n">
        <f aca="false">H11*G11*20*1000</f>
        <v>43315.2</v>
      </c>
      <c r="X11" s="5" t="n">
        <f aca="false">G11*H11*MIN(20,U11)*1000</f>
        <v>43315.2</v>
      </c>
      <c r="Y11" s="5" t="n">
        <f aca="false">IF(20&lt;U11,N11*O11*MIN(5,U11-20)*1000,0)</f>
        <v>0</v>
      </c>
      <c r="Z11" s="5" t="n">
        <f aca="false">IF(U11&gt;25,(U11-25)*Q11*1.49*1000,0)</f>
        <v>0</v>
      </c>
      <c r="AA11" s="5" t="n">
        <f aca="false">X11+Y11+Z11</f>
        <v>43315.2</v>
      </c>
    </row>
    <row r="12" customFormat="false" ht="15" hidden="false" customHeight="false" outlineLevel="0" collapsed="false">
      <c r="A12" s="0" t="n">
        <v>1956</v>
      </c>
      <c r="B12" s="3" t="s">
        <v>40</v>
      </c>
      <c r="C12" s="3"/>
      <c r="D12" s="0" t="n">
        <v>1096</v>
      </c>
      <c r="E12" s="1" t="n">
        <v>315.5775</v>
      </c>
      <c r="F12" s="4" t="n">
        <v>0.003435973</v>
      </c>
      <c r="G12" s="0" t="n">
        <v>1.504</v>
      </c>
      <c r="H12" s="0" t="n">
        <f aca="false">1.44*EXP(-F12*(A12-1956))</f>
        <v>1.44</v>
      </c>
      <c r="I12" s="0" t="n">
        <v>0</v>
      </c>
      <c r="J12" s="0" t="n">
        <v>0</v>
      </c>
      <c r="K12" s="5" t="n">
        <f aca="false">H12*(100-G12/0.5)*20000</f>
        <v>2793369.6</v>
      </c>
      <c r="L12" s="5" t="n">
        <f aca="false">H12*(100-G12/0.5)*20000</f>
        <v>2793369.6</v>
      </c>
      <c r="M12" s="5" t="n">
        <f aca="false">K12-L12</f>
        <v>0</v>
      </c>
      <c r="N12" s="6" t="n">
        <f aca="false">1.6+0.1/(2009-1956)*(A12-1956)</f>
        <v>1.6</v>
      </c>
      <c r="O12" s="7" t="n">
        <v>1.3</v>
      </c>
      <c r="P12" s="5" t="n">
        <f aca="false">O12*(100-N12/0.5)*5000</f>
        <v>629200</v>
      </c>
      <c r="Q12" s="7" t="n">
        <f aca="false">N12</f>
        <v>1.6</v>
      </c>
      <c r="R12" s="5" t="n">
        <f aca="false">1.49*(100-Q12/0.5)*5000</f>
        <v>721160</v>
      </c>
      <c r="S12" s="5" t="str">
        <f aca="false">IF(P12&lt;M12,M12-P12," ")</f>
        <v> </v>
      </c>
      <c r="T12" s="8" t="n">
        <f aca="false">M12*5/P12</f>
        <v>0</v>
      </c>
      <c r="U12" s="8" t="n">
        <f aca="false">IF(T12&gt;5,S12*5/R12+5,T12)+20</f>
        <v>20</v>
      </c>
      <c r="V12" s="9" t="n">
        <f aca="false">G12/0.5*H12*20000</f>
        <v>86630.4</v>
      </c>
      <c r="W12" s="9" t="n">
        <f aca="false">H12*G12*20*1000</f>
        <v>43315.2</v>
      </c>
      <c r="X12" s="5" t="n">
        <f aca="false">G12*H12*MIN(20,U12)*1000</f>
        <v>43315.2</v>
      </c>
      <c r="Y12" s="5" t="n">
        <f aca="false">IF(20&lt;U12,N12*O12*MIN(5,U12-20)*1000,0)</f>
        <v>0</v>
      </c>
      <c r="Z12" s="5" t="n">
        <f aca="false">IF(U12&gt;25,(U12-25)*Q12*1.49*1000,0)</f>
        <v>0</v>
      </c>
      <c r="AA12" s="5" t="n">
        <f aca="false">X12+Y12+Z12</f>
        <v>43315.2</v>
      </c>
    </row>
    <row r="13" customFormat="false" ht="15" hidden="false" customHeight="false" outlineLevel="0" collapsed="false">
      <c r="A13" s="0" t="n">
        <v>1956</v>
      </c>
      <c r="B13" s="3" t="s">
        <v>41</v>
      </c>
      <c r="C13" s="3"/>
      <c r="D13" s="0" t="n">
        <v>64</v>
      </c>
      <c r="E13" s="1" t="n">
        <v>315.5775</v>
      </c>
      <c r="F13" s="4" t="n">
        <v>0.002290988</v>
      </c>
      <c r="G13" s="0" t="n">
        <v>1.504</v>
      </c>
      <c r="H13" s="0" t="n">
        <f aca="false">1.44*EXP(-F13*(A13-1956))</f>
        <v>1.44</v>
      </c>
      <c r="I13" s="0" t="n">
        <v>0</v>
      </c>
      <c r="J13" s="0" t="n">
        <v>0</v>
      </c>
      <c r="K13" s="5" t="n">
        <f aca="false">H13*(100-G13/0.5)*20000</f>
        <v>2793369.6</v>
      </c>
      <c r="L13" s="5" t="n">
        <f aca="false">H13*(100-G13/0.5)*20000</f>
        <v>2793369.6</v>
      </c>
      <c r="M13" s="5" t="n">
        <f aca="false">K13-L13</f>
        <v>0</v>
      </c>
      <c r="N13" s="6" t="n">
        <f aca="false">1.6-0.4/(2009-1956)*(A13-1956)</f>
        <v>1.6</v>
      </c>
      <c r="O13" s="7" t="n">
        <v>1.3</v>
      </c>
      <c r="P13" s="5" t="n">
        <f aca="false">O13*(100-N13/0.5)*5000</f>
        <v>629200</v>
      </c>
      <c r="Q13" s="7" t="n">
        <f aca="false">N13</f>
        <v>1.6</v>
      </c>
      <c r="R13" s="5" t="n">
        <f aca="false">1.49*(100-Q13/0.5)*5000</f>
        <v>721160</v>
      </c>
      <c r="S13" s="5" t="str">
        <f aca="false">IF(P13&lt;M13,M13-P13," ")</f>
        <v> </v>
      </c>
      <c r="T13" s="8" t="n">
        <f aca="false">M13*5/P13</f>
        <v>0</v>
      </c>
      <c r="U13" s="8" t="n">
        <f aca="false">IF(T13&gt;5,S13*5/R13+5,T13)+20</f>
        <v>20</v>
      </c>
      <c r="V13" s="9" t="n">
        <f aca="false">G13/0.5*H13*20000</f>
        <v>86630.4</v>
      </c>
      <c r="W13" s="9" t="n">
        <f aca="false">H13*G13*20*1000</f>
        <v>43315.2</v>
      </c>
      <c r="X13" s="5" t="n">
        <f aca="false">G13*H13*MIN(20,U13)*1000</f>
        <v>43315.2</v>
      </c>
      <c r="Y13" s="5" t="n">
        <f aca="false">IF(20&lt;U13,N13*O13*MIN(5,U13-20)*1000,0)</f>
        <v>0</v>
      </c>
      <c r="Z13" s="5" t="n">
        <f aca="false">IF(U13&gt;25,(U13-25)*Q13*1.49*1000,0)</f>
        <v>0</v>
      </c>
      <c r="AA13" s="5" t="n">
        <f aca="false">X13+Y13+Z13</f>
        <v>43315.2</v>
      </c>
    </row>
    <row r="14" customFormat="false" ht="15" hidden="false" customHeight="false" outlineLevel="0" collapsed="false">
      <c r="A14" s="0" t="n">
        <v>1956</v>
      </c>
      <c r="B14" s="3" t="s">
        <v>42</v>
      </c>
      <c r="C14" s="3"/>
      <c r="D14" s="0" t="n">
        <v>136</v>
      </c>
      <c r="E14" s="1" t="n">
        <v>315.5775</v>
      </c>
      <c r="F14" s="4" t="n">
        <v>0.006047777</v>
      </c>
      <c r="G14" s="0" t="n">
        <v>1.504</v>
      </c>
      <c r="H14" s="0" t="n">
        <f aca="false">1.44*EXP(-F14*(A14-1956))</f>
        <v>1.44</v>
      </c>
      <c r="I14" s="0" t="n">
        <v>0</v>
      </c>
      <c r="J14" s="0" t="n">
        <v>0</v>
      </c>
      <c r="K14" s="5" t="n">
        <f aca="false">H14*(100-G14/0.5)*20000</f>
        <v>2793369.6</v>
      </c>
      <c r="L14" s="5" t="n">
        <f aca="false">H14*(100-G14/0.5)*20000</f>
        <v>2793369.6</v>
      </c>
      <c r="M14" s="5" t="n">
        <f aca="false">K14-L14</f>
        <v>0</v>
      </c>
      <c r="N14" s="6" t="n">
        <f aca="false">1.6+0.5185/(2009-1956)*(A14-1956)</f>
        <v>1.6</v>
      </c>
      <c r="O14" s="7" t="n">
        <v>1.3</v>
      </c>
      <c r="P14" s="5" t="n">
        <f aca="false">O14*(100-N14/0.5)*5000</f>
        <v>629200</v>
      </c>
      <c r="Q14" s="7" t="n">
        <f aca="false">N14</f>
        <v>1.6</v>
      </c>
      <c r="R14" s="5" t="n">
        <f aca="false">1.49*(100-Q14/0.5)*5000</f>
        <v>721160</v>
      </c>
      <c r="S14" s="5" t="str">
        <f aca="false">IF(P14&lt;M14,M14-P14," ")</f>
        <v> </v>
      </c>
      <c r="T14" s="8" t="n">
        <f aca="false">M14*5/P14</f>
        <v>0</v>
      </c>
      <c r="U14" s="8" t="n">
        <f aca="false">IF(T14&gt;5,S14*5/R14+5,T14)+20</f>
        <v>20</v>
      </c>
      <c r="V14" s="9" t="n">
        <f aca="false">G14/0.5*H14*20000</f>
        <v>86630.4</v>
      </c>
      <c r="W14" s="9" t="n">
        <f aca="false">H14*G14*20*1000</f>
        <v>43315.2</v>
      </c>
      <c r="X14" s="5" t="n">
        <f aca="false">G14*H14*MIN(20,U14)*1000</f>
        <v>43315.2</v>
      </c>
      <c r="Y14" s="5" t="n">
        <f aca="false">IF(20&lt;U14,N14*O14*MIN(5,U14-20)*1000,0)</f>
        <v>0</v>
      </c>
      <c r="Z14" s="5" t="n">
        <f aca="false">IF(U14&gt;25,(U14-25)*Q14*1.49*1000,0)</f>
        <v>0</v>
      </c>
      <c r="AA14" s="5" t="n">
        <f aca="false">X14+Y14+Z14</f>
        <v>43315.2</v>
      </c>
    </row>
    <row r="15" customFormat="false" ht="15" hidden="false" customHeight="false" outlineLevel="0" collapsed="false">
      <c r="A15" s="0" t="n">
        <v>1956</v>
      </c>
      <c r="B15" s="3" t="s">
        <v>43</v>
      </c>
      <c r="C15" s="3"/>
      <c r="D15" s="0" t="n">
        <v>64</v>
      </c>
      <c r="E15" s="1" t="n">
        <v>315.5775</v>
      </c>
      <c r="F15" s="4" t="n">
        <v>0.003047486</v>
      </c>
      <c r="G15" s="0" t="n">
        <v>1.504</v>
      </c>
      <c r="H15" s="0" t="n">
        <f aca="false">1.44*EXP(-F15*(A15-1956))</f>
        <v>1.44</v>
      </c>
      <c r="I15" s="0" t="n">
        <v>0</v>
      </c>
      <c r="J15" s="0" t="n">
        <v>0</v>
      </c>
      <c r="K15" s="5" t="n">
        <f aca="false">H15*(100-G15/0.5)*20000</f>
        <v>2793369.6</v>
      </c>
      <c r="L15" s="5" t="n">
        <f aca="false">H15*(100-G15/0.5)*20000</f>
        <v>2793369.6</v>
      </c>
      <c r="M15" s="5" t="n">
        <f aca="false">K15-L15</f>
        <v>0</v>
      </c>
      <c r="N15" s="6" t="n">
        <f aca="false">1.6-0.4298/(2009-1956)*(A15-1956)</f>
        <v>1.6</v>
      </c>
      <c r="O15" s="7" t="n">
        <v>1.3</v>
      </c>
      <c r="P15" s="5" t="n">
        <f aca="false">O15*(100-N15/0.5)*5000</f>
        <v>629200</v>
      </c>
      <c r="Q15" s="7" t="n">
        <f aca="false">N15</f>
        <v>1.6</v>
      </c>
      <c r="R15" s="5" t="n">
        <f aca="false">1.49*(100-Q15/0.5)*5000</f>
        <v>721160</v>
      </c>
      <c r="S15" s="5" t="str">
        <f aca="false">IF(P15&lt;M15,M15-P15," ")</f>
        <v> </v>
      </c>
      <c r="T15" s="8" t="n">
        <f aca="false">M15*5/P15</f>
        <v>0</v>
      </c>
      <c r="U15" s="8" t="n">
        <f aca="false">IF(T15&gt;5,S15*5/R15+5,T15)+20</f>
        <v>20</v>
      </c>
      <c r="V15" s="9" t="n">
        <f aca="false">G15/0.5*H15*20000</f>
        <v>86630.4</v>
      </c>
      <c r="W15" s="9" t="n">
        <f aca="false">H15*G15*20*1000</f>
        <v>43315.2</v>
      </c>
      <c r="X15" s="5" t="n">
        <f aca="false">G15*H15*MIN(20,U15)*1000</f>
        <v>43315.2</v>
      </c>
      <c r="Y15" s="5" t="n">
        <f aca="false">IF(20&lt;U15,N15*O15*MIN(5,U15-20)*1000,0)</f>
        <v>0</v>
      </c>
      <c r="Z15" s="5" t="n">
        <f aca="false">IF(U15&gt;25,(U15-25)*Q15*1.49*1000,0)</f>
        <v>0</v>
      </c>
      <c r="AA15" s="5" t="n">
        <f aca="false">X15+Y15+Z15</f>
        <v>43315.2</v>
      </c>
    </row>
    <row r="16" customFormat="false" ht="15" hidden="false" customHeight="false" outlineLevel="0" collapsed="false">
      <c r="A16" s="0" t="n">
        <v>1956</v>
      </c>
      <c r="B16" s="3" t="s">
        <v>44</v>
      </c>
      <c r="C16" s="3"/>
      <c r="D16" s="0" t="n">
        <v>2456</v>
      </c>
      <c r="E16" s="1" t="n">
        <v>315.5775</v>
      </c>
      <c r="F16" s="4" t="n">
        <v>0.006595146</v>
      </c>
      <c r="G16" s="0" t="n">
        <v>1.504</v>
      </c>
      <c r="H16" s="0" t="n">
        <f aca="false">1.44*EXP(-F16*(A16-1956))</f>
        <v>1.44</v>
      </c>
      <c r="I16" s="0" t="n">
        <v>0</v>
      </c>
      <c r="J16" s="0" t="n">
        <v>0</v>
      </c>
      <c r="K16" s="5" t="n">
        <f aca="false">H16*(100-G16/0.5)*20000</f>
        <v>2793369.6</v>
      </c>
      <c r="L16" s="5" t="n">
        <f aca="false">H16*(100-G16/0.5)*20000</f>
        <v>2793369.6</v>
      </c>
      <c r="M16" s="5" t="n">
        <f aca="false">K16-L16</f>
        <v>0</v>
      </c>
      <c r="N16" s="6" t="n">
        <f aca="false">1.6+0.062/(2009-1956)*(A16-1956)</f>
        <v>1.6</v>
      </c>
      <c r="O16" s="7" t="n">
        <v>1.3</v>
      </c>
      <c r="P16" s="5" t="n">
        <f aca="false">O16*(100-N16/0.5)*5000</f>
        <v>629200</v>
      </c>
      <c r="Q16" s="7" t="n">
        <f aca="false">N16</f>
        <v>1.6</v>
      </c>
      <c r="R16" s="5" t="n">
        <f aca="false">1.49*(100-Q16/0.5)*5000</f>
        <v>721160</v>
      </c>
      <c r="S16" s="5" t="str">
        <f aca="false">IF(P16&lt;M16,M16-P16," ")</f>
        <v> </v>
      </c>
      <c r="T16" s="8" t="n">
        <f aca="false">M16*5/P16</f>
        <v>0</v>
      </c>
      <c r="U16" s="8" t="n">
        <f aca="false">IF(T16&gt;5,S16*5/R16+5,T16)+20</f>
        <v>20</v>
      </c>
      <c r="V16" s="9" t="n">
        <f aca="false">G16/0.5*H16*20000</f>
        <v>86630.4</v>
      </c>
      <c r="W16" s="9" t="n">
        <f aca="false">H16*G16*20*1000</f>
        <v>43315.2</v>
      </c>
      <c r="X16" s="5" t="n">
        <f aca="false">G16*H16*MIN(20,U16)*1000</f>
        <v>43315.2</v>
      </c>
      <c r="Y16" s="5" t="n">
        <f aca="false">IF(20&lt;U16,N16*O16*MIN(5,U16-20)*1000,0)</f>
        <v>0</v>
      </c>
      <c r="Z16" s="5" t="n">
        <f aca="false">IF(U16&gt;25,(U16-25)*Q16*1.49*1000,0)</f>
        <v>0</v>
      </c>
      <c r="AA16" s="5" t="n">
        <f aca="false">X16+Y16+Z16</f>
        <v>43315.2</v>
      </c>
    </row>
    <row r="17" customFormat="false" ht="15" hidden="false" customHeight="false" outlineLevel="0" collapsed="false">
      <c r="A17" s="0" t="n">
        <v>1957</v>
      </c>
      <c r="B17" s="0" t="s">
        <v>30</v>
      </c>
      <c r="D17" s="0" t="n">
        <v>0</v>
      </c>
      <c r="E17" s="1" t="n">
        <v>0</v>
      </c>
      <c r="F17" s="4" t="n">
        <v>0.000106134</v>
      </c>
      <c r="G17" s="0" t="n">
        <v>1.48545454545455</v>
      </c>
      <c r="H17" s="0" t="n">
        <f aca="false">1.44*EXP(-F17*(A17-1956))</f>
        <v>1.4398471751501</v>
      </c>
      <c r="I17" s="0" t="n">
        <v>0</v>
      </c>
      <c r="J17" s="0" t="n">
        <v>0</v>
      </c>
      <c r="K17" s="5" t="n">
        <f aca="false">K2+D2-J2-E17</f>
        <v>2793369.6</v>
      </c>
      <c r="L17" s="5" t="n">
        <f aca="false">H17*(100-G17/0.5)*20000</f>
        <v>2794141.24905674</v>
      </c>
      <c r="M17" s="5" t="n">
        <f aca="false">K17-L17</f>
        <v>-771.649056735914</v>
      </c>
      <c r="N17" s="6" t="n">
        <f aca="false">1.6-0.6824/(2009-1956)*(A17-1956)</f>
        <v>1.58712452830189</v>
      </c>
      <c r="O17" s="7" t="n">
        <v>1.3</v>
      </c>
      <c r="P17" s="5" t="n">
        <f aca="false">O17*(100-N17/0.5)*5000</f>
        <v>629367.381132076</v>
      </c>
      <c r="Q17" s="7" t="n">
        <f aca="false">N17</f>
        <v>1.58712452830189</v>
      </c>
      <c r="R17" s="5" t="n">
        <f aca="false">1.49*(100-Q17/0.5)*5000</f>
        <v>721351.844528302</v>
      </c>
      <c r="S17" s="5" t="str">
        <f aca="false">IF(P17&lt;M17,M17-P17," ")</f>
        <v> </v>
      </c>
      <c r="T17" s="8" t="n">
        <f aca="false">M17*5/P17</f>
        <v>-0.00613035470115967</v>
      </c>
      <c r="U17" s="8" t="n">
        <f aca="false">IF(T17&gt;5,S17*5/R17+5,T17)+20</f>
        <v>19.9938696452988</v>
      </c>
      <c r="V17" s="9" t="n">
        <f aca="false">G17/0.5*H17*20000</f>
        <v>85553.1012434641</v>
      </c>
      <c r="W17" s="9" t="n">
        <f aca="false">H17*G17*20*1000</f>
        <v>42776.550621732</v>
      </c>
      <c r="X17" s="5" t="n">
        <f aca="false">G17*H17*MIN(20,U17)*1000</f>
        <v>42763.4388503219</v>
      </c>
      <c r="Y17" s="5" t="n">
        <f aca="false">IF(20&lt;U17,N17*O17*MIN(5,U17-20)*1000,0)</f>
        <v>0</v>
      </c>
      <c r="Z17" s="5" t="n">
        <f aca="false">IF(U17&gt;25,(U17-25)*Q17*1.49*1000,0)</f>
        <v>0</v>
      </c>
      <c r="AA17" s="5" t="n">
        <f aca="false">X17+Y17+Z17</f>
        <v>42763.4388503219</v>
      </c>
    </row>
    <row r="18" customFormat="false" ht="15" hidden="false" customHeight="false" outlineLevel="0" collapsed="false">
      <c r="A18" s="0" t="n">
        <v>1957</v>
      </c>
      <c r="B18" s="0" t="s">
        <v>31</v>
      </c>
      <c r="D18" s="0" t="n">
        <v>0</v>
      </c>
      <c r="E18" s="1" t="n">
        <v>130.25</v>
      </c>
      <c r="F18" s="4" t="n">
        <v>0.00054519</v>
      </c>
      <c r="G18" s="0" t="n">
        <v>1.49090909090909</v>
      </c>
      <c r="H18" s="0" t="n">
        <f aca="false">1.44*EXP(-F18*(A18-1956))</f>
        <v>1.43921514036825</v>
      </c>
      <c r="I18" s="0" t="n">
        <v>0</v>
      </c>
      <c r="J18" s="0" t="n">
        <v>0</v>
      </c>
      <c r="K18" s="5" t="n">
        <f aca="false">K3+D3-J3-E18</f>
        <v>2793239.35</v>
      </c>
      <c r="L18" s="5" t="n">
        <f aca="false">H18*(100-G18/0.5)*20000</f>
        <v>2792600.72327454</v>
      </c>
      <c r="M18" s="5" t="n">
        <f aca="false">K18-L18</f>
        <v>638.626725457609</v>
      </c>
      <c r="N18" s="6" t="n">
        <f aca="false">1.6-0.6216/(2009-1956)*(A18-1956)</f>
        <v>1.58827169811321</v>
      </c>
      <c r="O18" s="7" t="n">
        <v>1.3</v>
      </c>
      <c r="P18" s="5" t="n">
        <f aca="false">O18*(100-N18/0.5)*5000</f>
        <v>629352.467924528</v>
      </c>
      <c r="Q18" s="7" t="n">
        <f aca="false">N18</f>
        <v>1.58827169811321</v>
      </c>
      <c r="R18" s="5" t="n">
        <f aca="false">1.49*(100-Q18/0.5)*5000</f>
        <v>721334.751698113</v>
      </c>
      <c r="S18" s="5" t="str">
        <f aca="false">IF(P18&lt;M18,M18-P18," ")</f>
        <v> </v>
      </c>
      <c r="T18" s="8" t="n">
        <f aca="false">M18*5/P18</f>
        <v>0.00507368094991083</v>
      </c>
      <c r="U18" s="8" t="n">
        <f aca="false">IF(T18&gt;5,S18*5/R18+5,T18)+20</f>
        <v>20.0050736809499</v>
      </c>
      <c r="V18" s="9" t="n">
        <f aca="false">G18/0.5*H18*20000</f>
        <v>85829.5574619612</v>
      </c>
      <c r="W18" s="9" t="n">
        <f aca="false">H18*G18*20*1000</f>
        <v>42914.7787309806</v>
      </c>
      <c r="X18" s="5" t="n">
        <f aca="false">G18*H18*MIN(20,U18)*1000</f>
        <v>42914.7787309806</v>
      </c>
      <c r="Y18" s="5" t="n">
        <f aca="false">IF(20&lt;U18,N18*O18*MIN(5,U18-20)*1000,0)</f>
        <v>10.4758990153961</v>
      </c>
      <c r="Z18" s="5" t="n">
        <f aca="false">IF(U18&gt;25,(U18-25)*Q18*1.49*1000,0)</f>
        <v>0</v>
      </c>
      <c r="AA18" s="5" t="n">
        <f aca="false">X18+Y18+Z18</f>
        <v>42925.254629996</v>
      </c>
    </row>
    <row r="19" customFormat="false" ht="15" hidden="false" customHeight="false" outlineLevel="0" collapsed="false">
      <c r="A19" s="0" t="n">
        <v>1957</v>
      </c>
      <c r="B19" s="0" t="s">
        <v>32</v>
      </c>
      <c r="D19" s="0" t="n">
        <v>0</v>
      </c>
      <c r="E19" s="1" t="n">
        <v>158.6875</v>
      </c>
      <c r="F19" s="4" t="n">
        <v>0.002161032</v>
      </c>
      <c r="G19" s="0" t="n">
        <v>1.49636363636364</v>
      </c>
      <c r="H19" s="0" t="n">
        <f aca="false">1.44*EXP(-F19*(A19-1956))</f>
        <v>1.43689147394189</v>
      </c>
      <c r="I19" s="0" t="n">
        <v>0</v>
      </c>
      <c r="J19" s="0" t="n">
        <v>0</v>
      </c>
      <c r="K19" s="5" t="n">
        <f aca="false">K4+D4-J4-E19</f>
        <v>2793210.9125</v>
      </c>
      <c r="L19" s="5" t="n">
        <f aca="false">H19*(100-G19/0.5)*20000</f>
        <v>2787778.46184348</v>
      </c>
      <c r="M19" s="5" t="n">
        <f aca="false">K19-L19</f>
        <v>5432.45065651974</v>
      </c>
      <c r="N19" s="6" t="n">
        <f aca="false">1.6-0.5691/(2009-1956)*(A19-1956)</f>
        <v>1.58926226415094</v>
      </c>
      <c r="O19" s="7" t="n">
        <v>1.3</v>
      </c>
      <c r="P19" s="5" t="n">
        <f aca="false">O19*(100-N19/0.5)*5000</f>
        <v>629339.590566038</v>
      </c>
      <c r="Q19" s="7" t="n">
        <f aca="false">N19</f>
        <v>1.58926226415094</v>
      </c>
      <c r="R19" s="5" t="n">
        <f aca="false">1.49*(100-Q19/0.5)*5000</f>
        <v>721319.992264151</v>
      </c>
      <c r="S19" s="5" t="str">
        <f aca="false">IF(P19&lt;M19,M19-P19," ")</f>
        <v> </v>
      </c>
      <c r="T19" s="8" t="n">
        <f aca="false">M19*5/P19</f>
        <v>0.0431599309653609</v>
      </c>
      <c r="U19" s="8" t="n">
        <f aca="false">IF(T19&gt;5,S19*5/R19+5,T19)+20</f>
        <v>20.0431599309654</v>
      </c>
      <c r="V19" s="9" t="n">
        <f aca="false">G19/0.5*H19*20000</f>
        <v>86004.4860403038</v>
      </c>
      <c r="W19" s="9" t="n">
        <f aca="false">H19*G19*20*1000</f>
        <v>43002.2430201519</v>
      </c>
      <c r="X19" s="5" t="n">
        <f aca="false">G19*H19*MIN(20,U19)*1000</f>
        <v>43002.2430201519</v>
      </c>
      <c r="Y19" s="5" t="n">
        <f aca="false">IF(20&lt;U19,N19*O19*MIN(5,U19-20)*1000,0)</f>
        <v>89.1701844885867</v>
      </c>
      <c r="Z19" s="5" t="n">
        <f aca="false">IF(U19&gt;25,(U19-25)*Q19*1.49*1000,0)</f>
        <v>0</v>
      </c>
      <c r="AA19" s="5" t="n">
        <f aca="false">X19+Y19+Z19</f>
        <v>43091.4132046405</v>
      </c>
    </row>
    <row r="20" customFormat="false" ht="15" hidden="false" customHeight="false" outlineLevel="0" collapsed="false">
      <c r="A20" s="0" t="n">
        <v>1957</v>
      </c>
      <c r="B20" s="0" t="s">
        <v>33</v>
      </c>
      <c r="D20" s="0" t="n">
        <v>0</v>
      </c>
      <c r="E20" s="1" t="n">
        <v>157.359375</v>
      </c>
      <c r="F20" s="4" t="n">
        <v>0.003311821</v>
      </c>
      <c r="G20" s="0" t="n">
        <v>1.49818181818182</v>
      </c>
      <c r="H20" s="0" t="n">
        <f aca="false">1.44*EXP(-F20*(A20-1956))</f>
        <v>1.43523886612332</v>
      </c>
      <c r="I20" s="0" t="n">
        <v>0</v>
      </c>
      <c r="J20" s="0" t="n">
        <v>0</v>
      </c>
      <c r="K20" s="5" t="n">
        <f aca="false">K5+D5-J5-E20</f>
        <v>2793212.240625</v>
      </c>
      <c r="L20" s="5" t="n">
        <f aca="false">H20*(100-G20/0.5)*20000</f>
        <v>2784467.78128768</v>
      </c>
      <c r="M20" s="5" t="n">
        <f aca="false">K20-L20</f>
        <v>8744.45933732018</v>
      </c>
      <c r="N20" s="6" t="n">
        <f aca="false">1.6-0.6/(2009-1956)*(A20-1956)</f>
        <v>1.58867924528302</v>
      </c>
      <c r="O20" s="7" t="n">
        <v>1.3</v>
      </c>
      <c r="P20" s="5" t="n">
        <f aca="false">O20*(100-N20/0.5)*5000</f>
        <v>629347.169811321</v>
      </c>
      <c r="Q20" s="7" t="n">
        <f aca="false">N20</f>
        <v>1.58867924528302</v>
      </c>
      <c r="R20" s="5" t="n">
        <f aca="false">1.49*(100-Q20/0.5)*5000</f>
        <v>721328.679245283</v>
      </c>
      <c r="S20" s="5" t="str">
        <f aca="false">IF(P20&lt;M20,M20-P20," ")</f>
        <v> </v>
      </c>
      <c r="T20" s="8" t="n">
        <f aca="false">M20*5/P20</f>
        <v>0.0694724609625382</v>
      </c>
      <c r="U20" s="8" t="n">
        <f aca="false">IF(T20&gt;5,S20*5/R20+5,T20)+20</f>
        <v>20.0694724609625</v>
      </c>
      <c r="V20" s="9" t="n">
        <f aca="false">G20/0.5*H20*20000</f>
        <v>86009.9509589537</v>
      </c>
      <c r="W20" s="9" t="n">
        <f aca="false">H20*G20*20*1000</f>
        <v>43004.9754794768</v>
      </c>
      <c r="X20" s="5" t="n">
        <f aca="false">G20*H20*MIN(20,U20)*1000</f>
        <v>43004.9754794768</v>
      </c>
      <c r="Y20" s="5" t="n">
        <f aca="false">IF(20&lt;U20,N20*O20*MIN(5,U20-20)*1000,0)</f>
        <v>143.480293904892</v>
      </c>
      <c r="Z20" s="5" t="n">
        <f aca="false">IF(U20&gt;25,(U20-25)*Q20*1.49*1000,0)</f>
        <v>0</v>
      </c>
      <c r="AA20" s="5" t="n">
        <f aca="false">X20+Y20+Z20</f>
        <v>43148.4557733817</v>
      </c>
    </row>
    <row r="21" customFormat="false" ht="15" hidden="false" customHeight="false" outlineLevel="0" collapsed="false">
      <c r="A21" s="0" t="n">
        <v>1957</v>
      </c>
      <c r="B21" s="0" t="s">
        <v>34</v>
      </c>
      <c r="D21" s="0" t="n">
        <v>0</v>
      </c>
      <c r="E21" s="1" t="n">
        <v>159.546875</v>
      </c>
      <c r="F21" s="4" t="n">
        <v>0.003564392</v>
      </c>
      <c r="G21" s="0" t="n">
        <v>1.49181818181818</v>
      </c>
      <c r="H21" s="0" t="n">
        <f aca="false">1.44*EXP(-F21*(A21-1956))</f>
        <v>1.43487641218226</v>
      </c>
      <c r="I21" s="0" t="n">
        <v>0</v>
      </c>
      <c r="J21" s="0" t="n">
        <v>0</v>
      </c>
      <c r="K21" s="5" t="n">
        <f aca="false">K6+D6-J6-E21</f>
        <v>2793210.053125</v>
      </c>
      <c r="L21" s="5" t="n">
        <f aca="false">H21*(100-G21/0.5)*20000</f>
        <v>2784129.83555031</v>
      </c>
      <c r="M21" s="5" t="n">
        <f aca="false">K21-L21</f>
        <v>9080.21757469187</v>
      </c>
      <c r="N21" s="6" t="n">
        <f aca="false">1.6-0.5/(2009-1956)*(A21-1956)</f>
        <v>1.59056603773585</v>
      </c>
      <c r="O21" s="7" t="n">
        <v>1.3</v>
      </c>
      <c r="P21" s="5" t="n">
        <f aca="false">O21*(100-N21/0.5)*5000</f>
        <v>629322.641509434</v>
      </c>
      <c r="Q21" s="7" t="n">
        <f aca="false">N21</f>
        <v>1.59056603773585</v>
      </c>
      <c r="R21" s="5" t="n">
        <f aca="false">1.49*(100-Q21/0.5)*5000</f>
        <v>721300.566037736</v>
      </c>
      <c r="S21" s="5" t="str">
        <f aca="false">IF(P21&lt;M21,M21-P21," ")</f>
        <v> </v>
      </c>
      <c r="T21" s="8" t="n">
        <f aca="false">M21*5/P21</f>
        <v>0.0721427847638924</v>
      </c>
      <c r="U21" s="8" t="n">
        <f aca="false">IF(T21&gt;5,S21*5/R21+5,T21)+20</f>
        <v>20.0721427847639</v>
      </c>
      <c r="V21" s="9" t="n">
        <f aca="false">G21/0.5*H21*20000</f>
        <v>85622.9888142217</v>
      </c>
      <c r="W21" s="9" t="n">
        <f aca="false">H21*G21*20*1000</f>
        <v>42811.4944071108</v>
      </c>
      <c r="X21" s="5" t="n">
        <f aca="false">G21*H21*MIN(20,U21)*1000</f>
        <v>42811.4944071108</v>
      </c>
      <c r="Y21" s="5" t="n">
        <f aca="false">IF(20&lt;U21,N21*O21*MIN(5,U21-20)*1000,0)</f>
        <v>149.172222307071</v>
      </c>
      <c r="Z21" s="5" t="n">
        <f aca="false">IF(U21&gt;25,(U21-25)*Q21*1.49*1000,0)</f>
        <v>0</v>
      </c>
      <c r="AA21" s="5" t="n">
        <f aca="false">X21+Y21+Z21</f>
        <v>42960.6666294179</v>
      </c>
    </row>
    <row r="22" customFormat="false" ht="15" hidden="false" customHeight="false" outlineLevel="0" collapsed="false">
      <c r="A22" s="0" t="n">
        <v>1957</v>
      </c>
      <c r="B22" s="0" t="s">
        <v>35</v>
      </c>
      <c r="D22" s="0" t="n">
        <v>0</v>
      </c>
      <c r="E22" s="1" t="n">
        <v>127.484375</v>
      </c>
      <c r="F22" s="4" t="n">
        <v>0.00095987</v>
      </c>
      <c r="G22" s="0" t="n">
        <v>1.51363636363636</v>
      </c>
      <c r="H22" s="0" t="n">
        <f aca="false">1.44*EXP(-F22*(A22-1956))</f>
        <v>1.4386184503601</v>
      </c>
      <c r="I22" s="0" t="n">
        <v>0</v>
      </c>
      <c r="J22" s="0" t="n">
        <v>0</v>
      </c>
      <c r="K22" s="5" t="n">
        <f aca="false">K7+D7-J7-E22</f>
        <v>2793778.115625</v>
      </c>
      <c r="L22" s="5" t="n">
        <f aca="false">H22*(100-G22/0.5)*20000</f>
        <v>2790135.09272567</v>
      </c>
      <c r="M22" s="5" t="n">
        <f aca="false">K22-L22</f>
        <v>3643.02289932873</v>
      </c>
      <c r="N22" s="6" t="n">
        <f aca="false">1.6-0.5691/(2009-1956)*(A22-1956)</f>
        <v>1.58926226415094</v>
      </c>
      <c r="O22" s="7" t="n">
        <v>1.3</v>
      </c>
      <c r="P22" s="5" t="n">
        <f aca="false">O22*(100-N22/0.5)*5000</f>
        <v>629339.590566038</v>
      </c>
      <c r="Q22" s="7" t="n">
        <f aca="false">N22</f>
        <v>1.58926226415094</v>
      </c>
      <c r="R22" s="5" t="n">
        <f aca="false">1.49*(100-Q22/0.5)*5000</f>
        <v>721319.992264151</v>
      </c>
      <c r="S22" s="5" t="str">
        <f aca="false">IF(P22&lt;M22,M22-P22," ")</f>
        <v> </v>
      </c>
      <c r="T22" s="8" t="n">
        <f aca="false">M22*5/P22</f>
        <v>0.0289432204324865</v>
      </c>
      <c r="U22" s="8" t="n">
        <f aca="false">IF(T22&gt;5,S22*5/R22+5,T22)+20</f>
        <v>20.0289432204325</v>
      </c>
      <c r="V22" s="9" t="n">
        <f aca="false">G22/0.5*H22*20000</f>
        <v>87101.8079945297</v>
      </c>
      <c r="W22" s="9" t="n">
        <f aca="false">H22*G22*20*1000</f>
        <v>43550.9039972649</v>
      </c>
      <c r="X22" s="5" t="n">
        <f aca="false">G22*H22*MIN(20,U22)*1000</f>
        <v>43550.9039972649</v>
      </c>
      <c r="Y22" s="5" t="n">
        <f aca="false">IF(20&lt;U22,N22*O22*MIN(5,U22-20)*1000,0)</f>
        <v>59.7978784472629</v>
      </c>
      <c r="Z22" s="5" t="n">
        <f aca="false">IF(U22&gt;25,(U22-25)*Q22*1.49*1000,0)</f>
        <v>0</v>
      </c>
      <c r="AA22" s="5" t="n">
        <f aca="false">X22+Y22+Z22</f>
        <v>43610.7018757121</v>
      </c>
    </row>
    <row r="23" customFormat="false" ht="15" hidden="false" customHeight="false" outlineLevel="0" collapsed="false">
      <c r="A23" s="0" t="n">
        <v>1957</v>
      </c>
      <c r="B23" s="0" t="s">
        <v>36</v>
      </c>
      <c r="D23" s="0" t="n">
        <v>0</v>
      </c>
      <c r="E23" s="1" t="n">
        <v>154.546875</v>
      </c>
      <c r="F23" s="4" t="n">
        <v>0.003306066</v>
      </c>
      <c r="G23" s="0" t="n">
        <v>1.51181818181818</v>
      </c>
      <c r="H23" s="0" t="n">
        <f aca="false">1.44*EXP(-F23*(A23-1956))</f>
        <v>1.43524712594676</v>
      </c>
      <c r="I23" s="0" t="n">
        <v>0</v>
      </c>
      <c r="J23" s="0" t="n">
        <v>0</v>
      </c>
      <c r="K23" s="5" t="n">
        <f aca="false">K8+D8-J8-E23</f>
        <v>2793751.053125</v>
      </c>
      <c r="L23" s="5" t="n">
        <f aca="false">H23*(100-G23/0.5)*20000</f>
        <v>2783700.94387717</v>
      </c>
      <c r="M23" s="5" t="n">
        <f aca="false">K23-L23</f>
        <v>10050.1092478265</v>
      </c>
      <c r="N23" s="6" t="n">
        <f aca="false">1.6-0.5691/(2009-1956)*(A23-1956)</f>
        <v>1.58926226415094</v>
      </c>
      <c r="O23" s="7" t="n">
        <v>1.3</v>
      </c>
      <c r="P23" s="5" t="n">
        <f aca="false">O23*(100-N23/0.5)*5000</f>
        <v>629339.590566038</v>
      </c>
      <c r="Q23" s="7" t="n">
        <f aca="false">N23</f>
        <v>1.58926226415094</v>
      </c>
      <c r="R23" s="5" t="n">
        <f aca="false">1.49*(100-Q23/0.5)*5000</f>
        <v>721319.992264151</v>
      </c>
      <c r="S23" s="5" t="str">
        <f aca="false">IF(P23&lt;M23,M23-P23," ")</f>
        <v> </v>
      </c>
      <c r="T23" s="8" t="n">
        <f aca="false">M23*5/P23</f>
        <v>0.0798464723853403</v>
      </c>
      <c r="U23" s="8" t="n">
        <f aca="false">IF(T23&gt;5,S23*5/R23+5,T23)+20</f>
        <v>20.0798464723853</v>
      </c>
      <c r="V23" s="9" t="n">
        <f aca="false">G23/0.5*H23*20000</f>
        <v>86793.308016344</v>
      </c>
      <c r="W23" s="9" t="n">
        <f aca="false">H23*G23*20*1000</f>
        <v>43396.654008172</v>
      </c>
      <c r="X23" s="5" t="n">
        <f aca="false">G23*H23*MIN(20,U23)*1000</f>
        <v>43396.654008172</v>
      </c>
      <c r="Y23" s="5" t="n">
        <f aca="false">IF(20&lt;U23,N23*O23*MIN(5,U23-20)*1000,0)</f>
        <v>164.966081133871</v>
      </c>
      <c r="Z23" s="5" t="n">
        <f aca="false">IF(U23&gt;25,(U23-25)*Q23*1.49*1000,0)</f>
        <v>0</v>
      </c>
      <c r="AA23" s="5" t="n">
        <f aca="false">X23+Y23+Z23</f>
        <v>43561.6200893059</v>
      </c>
    </row>
    <row r="24" customFormat="false" ht="15" hidden="false" customHeight="false" outlineLevel="0" collapsed="false">
      <c r="A24" s="0" t="n">
        <v>1957</v>
      </c>
      <c r="B24" s="0" t="s">
        <v>37</v>
      </c>
      <c r="D24" s="0" t="n">
        <v>0</v>
      </c>
      <c r="E24" s="1" t="n">
        <v>165.546875</v>
      </c>
      <c r="F24" s="4" t="n">
        <v>0.001301856</v>
      </c>
      <c r="G24" s="0" t="n">
        <v>1.50454545454545</v>
      </c>
      <c r="H24" s="0" t="n">
        <f aca="false">1.44*EXP(-F24*(A24-1956))</f>
        <v>1.43812654710754</v>
      </c>
      <c r="I24" s="0" t="n">
        <v>0</v>
      </c>
      <c r="J24" s="0" t="n">
        <v>0</v>
      </c>
      <c r="K24" s="5" t="n">
        <f aca="false">K9+D9-J9-E24</f>
        <v>2793748.053125</v>
      </c>
      <c r="L24" s="5" t="n">
        <f aca="false">H24*(100-G24/0.5)*20000</f>
        <v>2789704.02383461</v>
      </c>
      <c r="M24" s="5" t="n">
        <f aca="false">K24-L24</f>
        <v>4044.02929038601</v>
      </c>
      <c r="N24" s="6" t="n">
        <f aca="false">1.6-0.5691/(2009-1956)*(A24-1956)</f>
        <v>1.58926226415094</v>
      </c>
      <c r="O24" s="7" t="n">
        <v>1.3</v>
      </c>
      <c r="P24" s="5" t="n">
        <f aca="false">O24*(100-N24/0.5)*5000</f>
        <v>629339.590566038</v>
      </c>
      <c r="Q24" s="7" t="n">
        <f aca="false">N24</f>
        <v>1.58926226415094</v>
      </c>
      <c r="R24" s="5" t="n">
        <f aca="false">1.49*(100-Q24/0.5)*5000</f>
        <v>721319.992264151</v>
      </c>
      <c r="S24" s="5" t="str">
        <f aca="false">IF(P24&lt;M24,M24-P24," ")</f>
        <v> </v>
      </c>
      <c r="T24" s="8" t="n">
        <f aca="false">M24*5/P24</f>
        <v>0.0321291505492984</v>
      </c>
      <c r="U24" s="8" t="n">
        <f aca="false">IF(T24&gt;5,S24*5/R24+5,T24)+20</f>
        <v>20.0321291505493</v>
      </c>
      <c r="V24" s="9" t="n">
        <f aca="false">G24/0.5*H24*20000</f>
        <v>86549.0703804721</v>
      </c>
      <c r="W24" s="9" t="n">
        <f aca="false">H24*G24*20*1000</f>
        <v>43274.5351902361</v>
      </c>
      <c r="X24" s="5" t="n">
        <f aca="false">G24*H24*MIN(20,U24)*1000</f>
        <v>43274.5351902361</v>
      </c>
      <c r="Y24" s="5" t="n">
        <f aca="false">IF(20&lt;U24,N24*O24*MIN(5,U24-20)*1000,0)</f>
        <v>66.3801405113924</v>
      </c>
      <c r="Z24" s="5" t="n">
        <f aca="false">IF(U24&gt;25,(U24-25)*Q24*1.49*1000,0)</f>
        <v>0</v>
      </c>
      <c r="AA24" s="5" t="n">
        <f aca="false">X24+Y24+Z24</f>
        <v>43340.9153307475</v>
      </c>
    </row>
    <row r="25" customFormat="false" ht="15" hidden="false" customHeight="false" outlineLevel="0" collapsed="false">
      <c r="A25" s="0" t="n">
        <v>1957</v>
      </c>
      <c r="B25" s="0" t="s">
        <v>38</v>
      </c>
      <c r="D25" s="0" t="n">
        <v>0</v>
      </c>
      <c r="E25" s="1" t="n">
        <v>136.0625</v>
      </c>
      <c r="F25" s="4" t="n">
        <v>0.00474323</v>
      </c>
      <c r="G25" s="0" t="n">
        <v>1.53</v>
      </c>
      <c r="H25" s="0" t="n">
        <f aca="false">1.44*EXP(-F25*(A25-1956))</f>
        <v>1.43318592194511</v>
      </c>
      <c r="I25" s="0" t="n">
        <v>0</v>
      </c>
      <c r="J25" s="0" t="n">
        <v>0</v>
      </c>
      <c r="K25" s="5" t="n">
        <f aca="false">K10+D10-J10-E25</f>
        <v>2793369.5375</v>
      </c>
      <c r="L25" s="5" t="n">
        <f aca="false">H25*(100-G25/0.5)*20000</f>
        <v>2778660.86546718</v>
      </c>
      <c r="M25" s="5" t="n">
        <f aca="false">K25-L25</f>
        <v>14708.6720328145</v>
      </c>
      <c r="N25" s="6" t="n">
        <f aca="false">1.6+0.3/(2009-1956)*(A25-1956)</f>
        <v>1.60566037735849</v>
      </c>
      <c r="O25" s="7" t="n">
        <v>1.3</v>
      </c>
      <c r="P25" s="5" t="n">
        <f aca="false">O25*(100-N25/0.5)*5000</f>
        <v>629126.41509434</v>
      </c>
      <c r="Q25" s="7" t="n">
        <f aca="false">N25</f>
        <v>1.60566037735849</v>
      </c>
      <c r="R25" s="5" t="n">
        <f aca="false">1.49*(100-Q25/0.5)*5000</f>
        <v>721075.660377359</v>
      </c>
      <c r="S25" s="5" t="str">
        <f aca="false">IF(P25&lt;M25,M25-P25," ")</f>
        <v> </v>
      </c>
      <c r="T25" s="8" t="n">
        <f aca="false">M25*5/P25</f>
        <v>0.116897587511159</v>
      </c>
      <c r="U25" s="8" t="n">
        <f aca="false">IF(T25&gt;5,S25*5/R25+5,T25)+20</f>
        <v>20.1168975875112</v>
      </c>
      <c r="V25" s="9" t="n">
        <f aca="false">G25/0.5*H25*20000</f>
        <v>87710.9784230409</v>
      </c>
      <c r="W25" s="9" t="n">
        <f aca="false">H25*G25*20*1000</f>
        <v>43855.4892115205</v>
      </c>
      <c r="X25" s="5" t="n">
        <f aca="false">G25*H25*MIN(20,U25)*1000</f>
        <v>43855.4892115205</v>
      </c>
      <c r="Y25" s="5" t="n">
        <f aca="false">IF(20&lt;U25,N25*O25*MIN(5,U25-20)*1000,0)</f>
        <v>244.007171818102</v>
      </c>
      <c r="Z25" s="5" t="n">
        <f aca="false">IF(U25&gt;25,(U25-25)*Q25*1.49*1000,0)</f>
        <v>0</v>
      </c>
      <c r="AA25" s="5" t="n">
        <f aca="false">X25+Y25+Z25</f>
        <v>44099.4963833386</v>
      </c>
    </row>
    <row r="26" customFormat="false" ht="15" hidden="false" customHeight="false" outlineLevel="0" collapsed="false">
      <c r="A26" s="0" t="n">
        <v>1957</v>
      </c>
      <c r="B26" s="0" t="s">
        <v>39</v>
      </c>
      <c r="D26" s="0" t="n">
        <v>0</v>
      </c>
      <c r="E26" s="1" t="n">
        <v>132.390625</v>
      </c>
      <c r="F26" s="4" t="n">
        <v>0.00288361</v>
      </c>
      <c r="G26" s="0" t="n">
        <v>1.51272727272727</v>
      </c>
      <c r="H26" s="0" t="n">
        <f aca="false">1.44*EXP(-F26*(A26-1956))</f>
        <v>1.43585358279825</v>
      </c>
      <c r="I26" s="0" t="n">
        <v>0</v>
      </c>
      <c r="J26" s="0" t="n">
        <v>0</v>
      </c>
      <c r="K26" s="5" t="n">
        <f aca="false">K11+D11-J11-E26</f>
        <v>2794333.209375</v>
      </c>
      <c r="L26" s="5" t="n">
        <f aca="false">H26*(100-G26/0.5)*20000</f>
        <v>2784824.97062281</v>
      </c>
      <c r="M26" s="5" t="n">
        <f aca="false">K26-L26</f>
        <v>9508.23875219049</v>
      </c>
      <c r="N26" s="6" t="n">
        <f aca="false">1.6-0.5691/(2009-1956)*(A26-1956)</f>
        <v>1.58926226415094</v>
      </c>
      <c r="O26" s="7" t="n">
        <v>1.3</v>
      </c>
      <c r="P26" s="5" t="n">
        <f aca="false">O26*(100-N26/0.5)*5000</f>
        <v>629339.590566038</v>
      </c>
      <c r="Q26" s="7" t="n">
        <f aca="false">N26</f>
        <v>1.58926226415094</v>
      </c>
      <c r="R26" s="5" t="n">
        <f aca="false">1.49*(100-Q26/0.5)*5000</f>
        <v>721319.992264151</v>
      </c>
      <c r="S26" s="5" t="str">
        <f aca="false">IF(P26&lt;M26,M26-P26," ")</f>
        <v> </v>
      </c>
      <c r="T26" s="8" t="n">
        <f aca="false">M26*5/P26</f>
        <v>0.0755414000225112</v>
      </c>
      <c r="U26" s="8" t="n">
        <f aca="false">IF(T26&gt;5,S26*5/R26+5,T26)+20</f>
        <v>20.0755414000225</v>
      </c>
      <c r="V26" s="9" t="n">
        <f aca="false">G26/0.5*H26*20000</f>
        <v>86882.194973683</v>
      </c>
      <c r="W26" s="9" t="n">
        <f aca="false">H26*G26*20*1000</f>
        <v>43441.0974868415</v>
      </c>
      <c r="X26" s="5" t="n">
        <f aca="false">G26*H26*MIN(20,U26)*1000</f>
        <v>43441.0974868415</v>
      </c>
      <c r="Y26" s="5" t="n">
        <f aca="false">IF(20&lt;U26,N26*O26*MIN(5,U26-20)*1000,0)</f>
        <v>156.071625367983</v>
      </c>
      <c r="Z26" s="5" t="n">
        <f aca="false">IF(U26&gt;25,(U26-25)*Q26*1.49*1000,0)</f>
        <v>0</v>
      </c>
      <c r="AA26" s="5" t="n">
        <f aca="false">X26+Y26+Z26</f>
        <v>43597.1691122095</v>
      </c>
    </row>
    <row r="27" customFormat="false" ht="15" hidden="false" customHeight="false" outlineLevel="0" collapsed="false">
      <c r="A27" s="0" t="n">
        <v>1957</v>
      </c>
      <c r="B27" s="0" t="s">
        <v>40</v>
      </c>
      <c r="D27" s="0" t="n">
        <v>0</v>
      </c>
      <c r="E27" s="1" t="n">
        <v>117.625</v>
      </c>
      <c r="F27" s="4" t="n">
        <v>0.003435973</v>
      </c>
      <c r="G27" s="0" t="n">
        <v>1.51636363636364</v>
      </c>
      <c r="H27" s="0" t="n">
        <f aca="false">1.44*EXP(-F27*(A27-1956))</f>
        <v>1.43506068940834</v>
      </c>
      <c r="I27" s="0" t="n">
        <v>0</v>
      </c>
      <c r="J27" s="0" t="n">
        <v>0</v>
      </c>
      <c r="K27" s="5" t="n">
        <f aca="false">K12+D12-J12-E27</f>
        <v>2794347.975</v>
      </c>
      <c r="L27" s="5" t="n">
        <f aca="false">H27*(100-G27/0.5)*20000</f>
        <v>2783078.42500092</v>
      </c>
      <c r="M27" s="5" t="n">
        <f aca="false">K27-L27</f>
        <v>11269.5499990759</v>
      </c>
      <c r="N27" s="6" t="n">
        <f aca="false">1.6+0.1/(2009-1956)*(A27-1956)</f>
        <v>1.60188679245283</v>
      </c>
      <c r="O27" s="7" t="n">
        <v>1.3</v>
      </c>
      <c r="P27" s="5" t="n">
        <f aca="false">O27*(100-N27/0.5)*5000</f>
        <v>629175.471698113</v>
      </c>
      <c r="Q27" s="7" t="n">
        <f aca="false">N27</f>
        <v>1.60188679245283</v>
      </c>
      <c r="R27" s="5" t="n">
        <f aca="false">1.49*(100-Q27/0.5)*5000</f>
        <v>721131.886792453</v>
      </c>
      <c r="S27" s="5" t="str">
        <f aca="false">IF(P27&lt;M27,M27-P27," ")</f>
        <v> </v>
      </c>
      <c r="T27" s="8" t="n">
        <f aca="false">M27*5/P27</f>
        <v>0.089558084397823</v>
      </c>
      <c r="U27" s="8" t="n">
        <f aca="false">IF(T27&gt;5,S27*5/R27+5,T27)+20</f>
        <v>20.0895580843978</v>
      </c>
      <c r="V27" s="9" t="n">
        <f aca="false">G27/0.5*H27*20000</f>
        <v>87042.9538157493</v>
      </c>
      <c r="W27" s="9" t="n">
        <f aca="false">H27*G27*20*1000</f>
        <v>43521.4769078746</v>
      </c>
      <c r="X27" s="5" t="n">
        <f aca="false">G27*H27*MIN(20,U27)*1000</f>
        <v>43521.4769078746</v>
      </c>
      <c r="Y27" s="5" t="n">
        <f aca="false">IF(20&lt;U27,N27*O27*MIN(5,U27-20)*1000,0)</f>
        <v>186.500486320522</v>
      </c>
      <c r="Z27" s="5" t="n">
        <f aca="false">IF(U27&gt;25,(U27-25)*Q27*1.49*1000,0)</f>
        <v>0</v>
      </c>
      <c r="AA27" s="5" t="n">
        <f aca="false">X27+Y27+Z27</f>
        <v>43707.9773941952</v>
      </c>
    </row>
    <row r="28" customFormat="false" ht="15" hidden="false" customHeight="false" outlineLevel="0" collapsed="false">
      <c r="A28" s="0" t="n">
        <v>1957</v>
      </c>
      <c r="B28" s="0" t="s">
        <v>41</v>
      </c>
      <c r="D28" s="0" t="n">
        <v>0</v>
      </c>
      <c r="E28" s="1" t="n">
        <v>112.78125</v>
      </c>
      <c r="F28" s="4" t="n">
        <v>0.002290988</v>
      </c>
      <c r="G28" s="0" t="n">
        <v>1.50727272727273</v>
      </c>
      <c r="H28" s="0" t="n">
        <f aca="false">1.44*EXP(-F28*(A28-1956))</f>
        <v>1.43670475340649</v>
      </c>
      <c r="I28" s="0" t="n">
        <v>0</v>
      </c>
      <c r="J28" s="0" t="n">
        <v>0</v>
      </c>
      <c r="K28" s="5" t="n">
        <f aca="false">K13+D13-J13-E28</f>
        <v>2793320.81875</v>
      </c>
      <c r="L28" s="5" t="n">
        <f aca="false">H28*(100-G28/0.5)*20000</f>
        <v>2786789.27113488</v>
      </c>
      <c r="M28" s="5" t="n">
        <f aca="false">K28-L28</f>
        <v>6531.54761511926</v>
      </c>
      <c r="N28" s="6" t="n">
        <f aca="false">1.6-0.4/(2009-1956)*(A28-1956)</f>
        <v>1.59245283018868</v>
      </c>
      <c r="O28" s="7" t="n">
        <v>1.3</v>
      </c>
      <c r="P28" s="5" t="n">
        <f aca="false">O28*(100-N28/0.5)*5000</f>
        <v>629298.113207547</v>
      </c>
      <c r="Q28" s="7" t="n">
        <f aca="false">N28</f>
        <v>1.59245283018868</v>
      </c>
      <c r="R28" s="5" t="n">
        <f aca="false">1.49*(100-Q28/0.5)*5000</f>
        <v>721272.452830189</v>
      </c>
      <c r="S28" s="5" t="str">
        <f aca="false">IF(P28&lt;M28,M28-P28," ")</f>
        <v> </v>
      </c>
      <c r="T28" s="8" t="n">
        <f aca="false">M28*5/P28</f>
        <v>0.0518954965702011</v>
      </c>
      <c r="U28" s="8" t="n">
        <f aca="false">IF(T28&gt;5,S28*5/R28+5,T28)+20</f>
        <v>20.0518954965702</v>
      </c>
      <c r="V28" s="9" t="n">
        <f aca="false">G28/0.5*H28*20000</f>
        <v>86620.2356781079</v>
      </c>
      <c r="W28" s="9" t="n">
        <f aca="false">H28*G28*20*1000</f>
        <v>43310.117839054</v>
      </c>
      <c r="X28" s="5" t="n">
        <f aca="false">G28*H28*MIN(20,U28)*1000</f>
        <v>43310.117839054</v>
      </c>
      <c r="Y28" s="5" t="n">
        <f aca="false">IF(20&lt;U28,N28*O28*MIN(5,U28-20)*1000,0)</f>
        <v>107.433469503441</v>
      </c>
      <c r="Z28" s="5" t="n">
        <f aca="false">IF(U28&gt;25,(U28-25)*Q28*1.49*1000,0)</f>
        <v>0</v>
      </c>
      <c r="AA28" s="5" t="n">
        <f aca="false">X28+Y28+Z28</f>
        <v>43417.5513085574</v>
      </c>
    </row>
    <row r="29" customFormat="false" ht="15" hidden="false" customHeight="false" outlineLevel="0" collapsed="false">
      <c r="A29" s="0" t="n">
        <v>1957</v>
      </c>
      <c r="B29" s="0" t="s">
        <v>42</v>
      </c>
      <c r="D29" s="0" t="n">
        <v>0</v>
      </c>
      <c r="E29" s="1" t="n">
        <v>160.40625</v>
      </c>
      <c r="F29" s="4" t="n">
        <v>0.006047777</v>
      </c>
      <c r="G29" s="0" t="n">
        <v>1.52727272727273</v>
      </c>
      <c r="H29" s="0" t="n">
        <f aca="false">1.44*EXP(-F29*(A29-1956))</f>
        <v>1.43131748254868</v>
      </c>
      <c r="I29" s="0" t="n">
        <v>0</v>
      </c>
      <c r="J29" s="0" t="n">
        <v>0</v>
      </c>
      <c r="K29" s="5" t="n">
        <f aca="false">K14+D14-J14-E29</f>
        <v>2793345.19375</v>
      </c>
      <c r="L29" s="5" t="n">
        <f aca="false">H29*(100-G29/0.5)*20000</f>
        <v>2775194.47889076</v>
      </c>
      <c r="M29" s="5" t="n">
        <f aca="false">K29-L29</f>
        <v>18150.7148592416</v>
      </c>
      <c r="N29" s="6" t="n">
        <f aca="false">1.6+0.5185/(2009-1956)*(A29-1956)</f>
        <v>1.60978301886792</v>
      </c>
      <c r="O29" s="7" t="n">
        <v>1.3</v>
      </c>
      <c r="P29" s="5" t="n">
        <f aca="false">O29*(100-N29/0.5)*5000</f>
        <v>629072.820754717</v>
      </c>
      <c r="Q29" s="7" t="n">
        <f aca="false">N29</f>
        <v>1.60978301886792</v>
      </c>
      <c r="R29" s="5" t="n">
        <f aca="false">1.49*(100-Q29/0.5)*5000</f>
        <v>721014.233018868</v>
      </c>
      <c r="S29" s="5" t="str">
        <f aca="false">IF(P29&lt;M29,M29-P29," ")</f>
        <v> </v>
      </c>
      <c r="T29" s="8" t="n">
        <f aca="false">M29*5/P29</f>
        <v>0.14426561012019</v>
      </c>
      <c r="U29" s="8" t="n">
        <f aca="false">IF(T29&gt;5,S29*5/R29+5,T29)+20</f>
        <v>20.1442656101202</v>
      </c>
      <c r="V29" s="9" t="n">
        <f aca="false">G29/0.5*H29*20000</f>
        <v>87440.4862066105</v>
      </c>
      <c r="W29" s="9" t="n">
        <f aca="false">H29*G29*20*1000</f>
        <v>43720.2431033053</v>
      </c>
      <c r="X29" s="5" t="n">
        <f aca="false">G29*H29*MIN(20,U29)*1000</f>
        <v>43720.2431033053</v>
      </c>
      <c r="Y29" s="5" t="n">
        <f aca="false">IF(20&lt;U29,N29*O29*MIN(5,U29-20)*1000,0)</f>
        <v>301.907228191533</v>
      </c>
      <c r="Z29" s="5" t="n">
        <f aca="false">IF(U29&gt;25,(U29-25)*Q29*1.49*1000,0)</f>
        <v>0</v>
      </c>
      <c r="AA29" s="5" t="n">
        <f aca="false">X29+Y29+Z29</f>
        <v>44022.1503314968</v>
      </c>
    </row>
    <row r="30" customFormat="false" ht="15" hidden="false" customHeight="false" outlineLevel="0" collapsed="false">
      <c r="A30" s="0" t="n">
        <v>1957</v>
      </c>
      <c r="B30" s="0" t="s">
        <v>43</v>
      </c>
      <c r="D30" s="0" t="n">
        <v>0</v>
      </c>
      <c r="E30" s="1" t="n">
        <v>169.515625</v>
      </c>
      <c r="F30" s="4" t="n">
        <v>0.003047486</v>
      </c>
      <c r="G30" s="0" t="n">
        <v>1.51545454545455</v>
      </c>
      <c r="H30" s="0" t="n">
        <f aca="false">1.44*EXP(-F30*(A30-1956))</f>
        <v>1.43561830013563</v>
      </c>
      <c r="I30" s="0" t="n">
        <v>0</v>
      </c>
      <c r="J30" s="0" t="n">
        <v>0</v>
      </c>
      <c r="K30" s="5" t="n">
        <f aca="false">K15+D15-J15-E30</f>
        <v>2793264.084375</v>
      </c>
      <c r="L30" s="5" t="n">
        <f aca="false">H30*(100-G30/0.5)*20000</f>
        <v>2784212.02913213</v>
      </c>
      <c r="M30" s="5" t="n">
        <f aca="false">K30-L30</f>
        <v>9052.05524287233</v>
      </c>
      <c r="N30" s="6" t="n">
        <f aca="false">1.6-0.4298/(2009-1956)*(A30-1956)</f>
        <v>1.59189056603774</v>
      </c>
      <c r="O30" s="7" t="n">
        <v>1.3</v>
      </c>
      <c r="P30" s="5" t="n">
        <f aca="false">O30*(100-N30/0.5)*5000</f>
        <v>629305.42264151</v>
      </c>
      <c r="Q30" s="7" t="n">
        <f aca="false">N30</f>
        <v>1.59189056603774</v>
      </c>
      <c r="R30" s="5" t="n">
        <f aca="false">1.49*(100-Q30/0.5)*5000</f>
        <v>721280.830566038</v>
      </c>
      <c r="S30" s="5" t="str">
        <f aca="false">IF(P30&lt;M30,M30-P30," ")</f>
        <v> </v>
      </c>
      <c r="T30" s="8" t="n">
        <f aca="false">M30*5/P30</f>
        <v>0.0719210014501093</v>
      </c>
      <c r="U30" s="8" t="n">
        <f aca="false">IF(T30&gt;5,S30*5/R30+5,T30)+20</f>
        <v>20.0719210014501</v>
      </c>
      <c r="V30" s="9" t="n">
        <f aca="false">G30/0.5*H30*20000</f>
        <v>87024.5711391307</v>
      </c>
      <c r="W30" s="9" t="n">
        <f aca="false">H30*G30*20*1000</f>
        <v>43512.2855695653</v>
      </c>
      <c r="X30" s="5" t="n">
        <f aca="false">G30*H30*MIN(20,U30)*1000</f>
        <v>43512.2855695653</v>
      </c>
      <c r="Y30" s="5" t="n">
        <f aca="false">IF(20&lt;U30,N30*O30*MIN(5,U30-20)*1000,0)</f>
        <v>148.837472820943</v>
      </c>
      <c r="Z30" s="5" t="n">
        <f aca="false">IF(U30&gt;25,(U30-25)*Q30*1.49*1000,0)</f>
        <v>0</v>
      </c>
      <c r="AA30" s="5" t="n">
        <f aca="false">X30+Y30+Z30</f>
        <v>43661.1230423863</v>
      </c>
    </row>
    <row r="31" customFormat="false" ht="15" hidden="false" customHeight="false" outlineLevel="0" collapsed="false">
      <c r="A31" s="0" t="n">
        <v>1957</v>
      </c>
      <c r="B31" s="0" t="s">
        <v>44</v>
      </c>
      <c r="D31" s="0" t="n">
        <v>0</v>
      </c>
      <c r="E31" s="1" t="n">
        <v>168.390625</v>
      </c>
      <c r="F31" s="4" t="n">
        <v>0.006595146</v>
      </c>
      <c r="G31" s="0" t="n">
        <v>1.53454545454545</v>
      </c>
      <c r="H31" s="0" t="n">
        <f aca="false">1.44*EXP(-F31*(A31-1956))</f>
        <v>1.430534238111</v>
      </c>
      <c r="I31" s="0" t="n">
        <v>0</v>
      </c>
      <c r="J31" s="0" t="n">
        <v>0</v>
      </c>
      <c r="K31" s="5" t="n">
        <f aca="false">K16+D16-J16-E31</f>
        <v>2795657.209375</v>
      </c>
      <c r="L31" s="5" t="n">
        <f aca="false">H31*(100-G31/0.5)*20000</f>
        <v>2773259.6837154</v>
      </c>
      <c r="M31" s="5" t="n">
        <f aca="false">K31-L31</f>
        <v>22397.5256595998</v>
      </c>
      <c r="N31" s="6" t="n">
        <f aca="false">1.6+0.062/(2009-1956)*(A31-1956)</f>
        <v>1.60116981132075</v>
      </c>
      <c r="O31" s="7" t="n">
        <v>1.3</v>
      </c>
      <c r="P31" s="5" t="n">
        <f aca="false">O31*(100-N31/0.5)*5000</f>
        <v>629184.79245283</v>
      </c>
      <c r="Q31" s="7" t="n">
        <f aca="false">N31</f>
        <v>1.60116981132075</v>
      </c>
      <c r="R31" s="5" t="n">
        <f aca="false">1.49*(100-Q31/0.5)*5000</f>
        <v>721142.569811321</v>
      </c>
      <c r="S31" s="5" t="str">
        <f aca="false">IF(P31&lt;M31,M31-P31," ")</f>
        <v> </v>
      </c>
      <c r="T31" s="8" t="n">
        <f aca="false">M31*5/P31</f>
        <v>0.177988453696447</v>
      </c>
      <c r="U31" s="8" t="n">
        <f aca="false">IF(T31&gt;5,S31*5/R31+5,T31)+20</f>
        <v>20.1779884536964</v>
      </c>
      <c r="V31" s="9" t="n">
        <f aca="false">G31/0.5*H31*20000</f>
        <v>87808.792506595</v>
      </c>
      <c r="W31" s="9" t="n">
        <f aca="false">H31*G31*20*1000</f>
        <v>43904.3962532975</v>
      </c>
      <c r="X31" s="5" t="n">
        <f aca="false">G31*H31*MIN(20,U31)*1000</f>
        <v>43904.3962532975</v>
      </c>
      <c r="Y31" s="5" t="n">
        <f aca="false">IF(20&lt;U31,N31*O31*MIN(5,U31-20)*1000,0)</f>
        <v>370.486660469136</v>
      </c>
      <c r="Z31" s="5" t="n">
        <f aca="false">IF(U31&gt;25,(U31-25)*Q31*1.49*1000,0)</f>
        <v>0</v>
      </c>
      <c r="AA31" s="5" t="n">
        <f aca="false">X31+Y31+Z31</f>
        <v>44274.8829137667</v>
      </c>
    </row>
    <row r="32" customFormat="false" ht="15" hidden="false" customHeight="false" outlineLevel="0" collapsed="false">
      <c r="A32" s="0" t="n">
        <v>1958</v>
      </c>
      <c r="B32" s="0" t="s">
        <v>30</v>
      </c>
      <c r="D32" s="0" t="n">
        <v>0</v>
      </c>
      <c r="E32" s="1" t="n">
        <v>0</v>
      </c>
      <c r="F32" s="4" t="n">
        <v>0.000106134</v>
      </c>
      <c r="G32" s="0" t="n">
        <v>1.46690909090909</v>
      </c>
      <c r="H32" s="0" t="n">
        <f aca="false">1.44*EXP(-F32*(A32-1956))</f>
        <v>1.43969436651925</v>
      </c>
      <c r="I32" s="0" t="n">
        <v>0</v>
      </c>
      <c r="J32" s="0" t="n">
        <v>0</v>
      </c>
      <c r="K32" s="5" t="n">
        <f aca="false">K17+D17-J17-E32</f>
        <v>2793369.6</v>
      </c>
      <c r="L32" s="5" t="n">
        <f aca="false">H32*(100-G32/0.5)*20000</f>
        <v>2794912.70286339</v>
      </c>
      <c r="M32" s="5" t="n">
        <f aca="false">K32-L32</f>
        <v>-1543.10286339559</v>
      </c>
      <c r="N32" s="6" t="n">
        <f aca="false">1.6-0.6824/(2009-1956)*(A32-1956)</f>
        <v>1.57424905660377</v>
      </c>
      <c r="O32" s="7" t="n">
        <v>1.3</v>
      </c>
      <c r="P32" s="5" t="n">
        <f aca="false">O32*(100-N32/0.5)*5000</f>
        <v>629534.762264151</v>
      </c>
      <c r="Q32" s="7" t="n">
        <f aca="false">N32</f>
        <v>1.57424905660377</v>
      </c>
      <c r="R32" s="5" t="n">
        <f aca="false">1.49*(100-Q32/0.5)*5000</f>
        <v>721543.689056604</v>
      </c>
      <c r="S32" s="5" t="str">
        <f aca="false">IF(P32&lt;M32,M32-P32," ")</f>
        <v> </v>
      </c>
      <c r="T32" s="8" t="n">
        <f aca="false">M32*5/P32</f>
        <v>-0.0122558987675736</v>
      </c>
      <c r="U32" s="8" t="n">
        <f aca="false">IF(T32&gt;5,S32*5/R32+5,T32)+20</f>
        <v>19.9877441012324</v>
      </c>
      <c r="V32" s="9" t="n">
        <f aca="false">G32/0.5*H32*20000</f>
        <v>84476.0301751078</v>
      </c>
      <c r="W32" s="9" t="n">
        <f aca="false">H32*G32*20*1000</f>
        <v>42238.0150875539</v>
      </c>
      <c r="X32" s="5" t="n">
        <f aca="false">G32*H32*MIN(20,U32)*1000</f>
        <v>42212.1318457011</v>
      </c>
      <c r="Y32" s="5" t="n">
        <f aca="false">IF(20&lt;U32,N32*O32*MIN(5,U32-20)*1000,0)</f>
        <v>0</v>
      </c>
      <c r="Z32" s="5" t="n">
        <f aca="false">IF(U32&gt;25,(U32-25)*Q32*1.49*1000,0)</f>
        <v>0</v>
      </c>
      <c r="AA32" s="5" t="n">
        <f aca="false">X32+Y32+Z32</f>
        <v>42212.1318457011</v>
      </c>
    </row>
    <row r="33" customFormat="false" ht="15" hidden="false" customHeight="false" outlineLevel="0" collapsed="false">
      <c r="A33" s="0" t="n">
        <v>1958</v>
      </c>
      <c r="B33" s="0" t="s">
        <v>31</v>
      </c>
      <c r="D33" s="0" t="n">
        <v>0</v>
      </c>
      <c r="E33" s="1" t="n">
        <v>63.59375</v>
      </c>
      <c r="F33" s="4" t="n">
        <v>0.00054519</v>
      </c>
      <c r="G33" s="0" t="n">
        <v>1.47781818181818</v>
      </c>
      <c r="H33" s="0" t="n">
        <f aca="false">1.44*EXP(-F33*(A33-1956))</f>
        <v>1.4384307085175</v>
      </c>
      <c r="I33" s="0" t="n">
        <v>0</v>
      </c>
      <c r="J33" s="0" t="n">
        <v>0</v>
      </c>
      <c r="K33" s="5" t="n">
        <f aca="false">K18+D18-J18-E33</f>
        <v>2793175.75625</v>
      </c>
      <c r="L33" s="5" t="n">
        <f aca="false">H33*(100-G33/0.5)*20000</f>
        <v>2791831.8548617</v>
      </c>
      <c r="M33" s="5" t="n">
        <f aca="false">K33-L33</f>
        <v>1343.90138830151</v>
      </c>
      <c r="N33" s="6" t="n">
        <f aca="false">1.6-0.6216/(2009-1956)*(A33-1956)</f>
        <v>1.57654339622642</v>
      </c>
      <c r="O33" s="7" t="n">
        <v>1.3</v>
      </c>
      <c r="P33" s="5" t="n">
        <f aca="false">O33*(100-N33/0.5)*5000</f>
        <v>629504.935849057</v>
      </c>
      <c r="Q33" s="7" t="n">
        <f aca="false">N33</f>
        <v>1.57654339622642</v>
      </c>
      <c r="R33" s="5" t="n">
        <f aca="false">1.49*(100-Q33/0.5)*5000</f>
        <v>721509.503396227</v>
      </c>
      <c r="S33" s="5" t="str">
        <f aca="false">IF(P33&lt;M33,M33-P33," ")</f>
        <v> </v>
      </c>
      <c r="T33" s="8" t="n">
        <f aca="false">M33*5/P33</f>
        <v>0.0106742720491056</v>
      </c>
      <c r="U33" s="8" t="n">
        <f aca="false">IF(T33&gt;5,S33*5/R33+5,T33)+20</f>
        <v>20.0106742720491</v>
      </c>
      <c r="V33" s="9" t="n">
        <f aca="false">G33/0.5*H33*20000</f>
        <v>85029.5621733111</v>
      </c>
      <c r="W33" s="9" t="n">
        <f aca="false">H33*G33*20*1000</f>
        <v>42514.7810866556</v>
      </c>
      <c r="X33" s="5" t="n">
        <f aca="false">G33*H33*MIN(20,U33)*1000</f>
        <v>42514.7810866556</v>
      </c>
      <c r="Y33" s="5" t="n">
        <f aca="false">IF(20&lt;U33,N33*O33*MIN(5,U33-20)*1000,0)</f>
        <v>21.8769890411026</v>
      </c>
      <c r="Z33" s="5" t="n">
        <f aca="false">IF(U33&gt;25,(U33-25)*Q33*1.49*1000,0)</f>
        <v>0</v>
      </c>
      <c r="AA33" s="5" t="n">
        <f aca="false">X33+Y33+Z33</f>
        <v>42536.6580756967</v>
      </c>
    </row>
    <row r="34" customFormat="false" ht="15" hidden="false" customHeight="false" outlineLevel="0" collapsed="false">
      <c r="A34" s="0" t="n">
        <v>1958</v>
      </c>
      <c r="B34" s="0" t="s">
        <v>32</v>
      </c>
      <c r="D34" s="0" t="n">
        <v>0</v>
      </c>
      <c r="E34" s="1" t="n">
        <v>101.734375</v>
      </c>
      <c r="F34" s="4" t="n">
        <v>0.002161032</v>
      </c>
      <c r="G34" s="0" t="n">
        <v>1.48872727272727</v>
      </c>
      <c r="H34" s="0" t="n">
        <f aca="false">1.44*EXP(-F34*(A34-1956))</f>
        <v>1.43378965825479</v>
      </c>
      <c r="I34" s="0" t="n">
        <v>0</v>
      </c>
      <c r="J34" s="0" t="n">
        <v>0</v>
      </c>
      <c r="K34" s="5" t="n">
        <f aca="false">K19+D19-J19-E34</f>
        <v>2793109.178125</v>
      </c>
      <c r="L34" s="5" t="n">
        <f aca="false">H34*(100-G34/0.5)*20000</f>
        <v>2782198.44580566</v>
      </c>
      <c r="M34" s="5" t="n">
        <f aca="false">K34-L34</f>
        <v>10910.732319341</v>
      </c>
      <c r="N34" s="6" t="n">
        <f aca="false">1.6-0.5691/(2009-1956)*(A34-1956)</f>
        <v>1.57852452830189</v>
      </c>
      <c r="O34" s="7" t="n">
        <v>1.3</v>
      </c>
      <c r="P34" s="5" t="n">
        <f aca="false">O34*(100-N34/0.5)*5000</f>
        <v>629479.181132076</v>
      </c>
      <c r="Q34" s="7" t="n">
        <f aca="false">N34</f>
        <v>1.57852452830189</v>
      </c>
      <c r="R34" s="5" t="n">
        <f aca="false">1.49*(100-Q34/0.5)*5000</f>
        <v>721479.984528302</v>
      </c>
      <c r="S34" s="5" t="str">
        <f aca="false">IF(P34&lt;M34,M34-P34," ")</f>
        <v> </v>
      </c>
      <c r="T34" s="8" t="n">
        <f aca="false">M34*5/P34</f>
        <v>0.086664759108624</v>
      </c>
      <c r="U34" s="8" t="n">
        <f aca="false">IF(T34&gt;5,S34*5/R34+5,T34)+20</f>
        <v>20.0866647591086</v>
      </c>
      <c r="V34" s="9" t="n">
        <f aca="false">G34/0.5*H34*20000</f>
        <v>85380.8707039291</v>
      </c>
      <c r="W34" s="9" t="n">
        <f aca="false">H34*G34*20*1000</f>
        <v>42690.4353519646</v>
      </c>
      <c r="X34" s="5" t="n">
        <f aca="false">G34*H34*MIN(20,U34)*1000</f>
        <v>42690.4353519646</v>
      </c>
      <c r="Y34" s="5" t="n">
        <f aca="false">IF(20&lt;U34,N34*O34*MIN(5,U34-20)*1000,0)</f>
        <v>177.843182390042</v>
      </c>
      <c r="Z34" s="5" t="n">
        <f aca="false">IF(U34&gt;25,(U34-25)*Q34*1.49*1000,0)</f>
        <v>0</v>
      </c>
      <c r="AA34" s="5" t="n">
        <f aca="false">X34+Y34+Z34</f>
        <v>42868.2785343546</v>
      </c>
    </row>
    <row r="35" customFormat="false" ht="15" hidden="false" customHeight="false" outlineLevel="0" collapsed="false">
      <c r="A35" s="0" t="n">
        <v>1958</v>
      </c>
      <c r="B35" s="0" t="s">
        <v>33</v>
      </c>
      <c r="D35" s="0" t="n">
        <v>0</v>
      </c>
      <c r="E35" s="1" t="n">
        <v>99.53125</v>
      </c>
      <c r="F35" s="4" t="n">
        <v>0.003311821</v>
      </c>
      <c r="G35" s="0" t="n">
        <v>1.49236363636364</v>
      </c>
      <c r="H35" s="0" t="n">
        <f aca="false">1.44*EXP(-F35*(A35-1956))</f>
        <v>1.43049347418816</v>
      </c>
      <c r="I35" s="0" t="n">
        <v>0</v>
      </c>
      <c r="J35" s="0" t="n">
        <v>0</v>
      </c>
      <c r="K35" s="5" t="n">
        <f aca="false">K20+D20-J20-E35</f>
        <v>2793112.709375</v>
      </c>
      <c r="L35" s="5" t="n">
        <f aca="false">H35*(100-G35/0.5)*20000</f>
        <v>2775594.29065896</v>
      </c>
      <c r="M35" s="5" t="n">
        <f aca="false">K35-L35</f>
        <v>17518.4187160442</v>
      </c>
      <c r="N35" s="6" t="n">
        <f aca="false">1.6-0.6/(2009-1956)*(A35-1956)</f>
        <v>1.57735849056604</v>
      </c>
      <c r="O35" s="7" t="n">
        <v>1.3</v>
      </c>
      <c r="P35" s="5" t="n">
        <f aca="false">O35*(100-N35/0.5)*5000</f>
        <v>629494.339622642</v>
      </c>
      <c r="Q35" s="7" t="n">
        <f aca="false">N35</f>
        <v>1.57735849056604</v>
      </c>
      <c r="R35" s="5" t="n">
        <f aca="false">1.49*(100-Q35/0.5)*5000</f>
        <v>721497.358490566</v>
      </c>
      <c r="S35" s="5" t="str">
        <f aca="false">IF(P35&lt;M35,M35-P35," ")</f>
        <v> </v>
      </c>
      <c r="T35" s="8" t="n">
        <f aca="false">M35*5/P35</f>
        <v>0.139146753301593</v>
      </c>
      <c r="U35" s="8" t="n">
        <f aca="false">IF(T35&gt;5,S35*5/R35+5,T35)+20</f>
        <v>20.1391467533016</v>
      </c>
      <c r="V35" s="9" t="n">
        <f aca="false">G35/0.5*H35*20000</f>
        <v>85392.6577173555</v>
      </c>
      <c r="W35" s="9" t="n">
        <f aca="false">H35*G35*20*1000</f>
        <v>42696.3288586777</v>
      </c>
      <c r="X35" s="5" t="n">
        <f aca="false">G35*H35*MIN(20,U35)*1000</f>
        <v>42696.3288586777</v>
      </c>
      <c r="Y35" s="5" t="n">
        <f aca="false">IF(20&lt;U35,N35*O35*MIN(5,U35-20)*1000,0)</f>
        <v>285.329606581453</v>
      </c>
      <c r="Z35" s="5" t="n">
        <f aca="false">IF(U35&gt;25,(U35-25)*Q35*1.49*1000,0)</f>
        <v>0</v>
      </c>
      <c r="AA35" s="5" t="n">
        <f aca="false">X35+Y35+Z35</f>
        <v>42981.6584652592</v>
      </c>
    </row>
    <row r="36" customFormat="false" ht="15" hidden="false" customHeight="false" outlineLevel="0" collapsed="false">
      <c r="A36" s="0" t="n">
        <v>1958</v>
      </c>
      <c r="B36" s="0" t="s">
        <v>34</v>
      </c>
      <c r="D36" s="0" t="n">
        <v>0</v>
      </c>
      <c r="E36" s="1" t="n">
        <v>101.25</v>
      </c>
      <c r="F36" s="4" t="n">
        <v>0.003564392</v>
      </c>
      <c r="G36" s="0" t="n">
        <v>1.47963636363636</v>
      </c>
      <c r="H36" s="0" t="n">
        <f aca="false">1.44*EXP(-F36*(A36-1956))</f>
        <v>1.42977105433128</v>
      </c>
      <c r="I36" s="0" t="n">
        <v>0</v>
      </c>
      <c r="J36" s="0" t="n">
        <v>0</v>
      </c>
      <c r="K36" s="5" t="n">
        <f aca="false">K21+D21-J21-E36</f>
        <v>2793108.803125</v>
      </c>
      <c r="L36" s="5" t="n">
        <f aca="false">H36*(100-G36/0.5)*20000</f>
        <v>2774920.45891604</v>
      </c>
      <c r="M36" s="5" t="n">
        <f aca="false">K36-L36</f>
        <v>18188.3442089618</v>
      </c>
      <c r="N36" s="6" t="n">
        <f aca="false">1.6-0.5/(2009-1956)*(A36-1956)</f>
        <v>1.5811320754717</v>
      </c>
      <c r="O36" s="7" t="n">
        <v>1.3</v>
      </c>
      <c r="P36" s="5" t="n">
        <f aca="false">O36*(100-N36/0.5)*5000</f>
        <v>629445.283018868</v>
      </c>
      <c r="Q36" s="7" t="n">
        <f aca="false">N36</f>
        <v>1.5811320754717</v>
      </c>
      <c r="R36" s="5" t="n">
        <f aca="false">1.49*(100-Q36/0.5)*5000</f>
        <v>721441.132075472</v>
      </c>
      <c r="S36" s="5" t="str">
        <f aca="false">IF(P36&lt;M36,M36-P36," ")</f>
        <v> </v>
      </c>
      <c r="T36" s="8" t="n">
        <f aca="false">M36*5/P36</f>
        <v>0.14447915251449</v>
      </c>
      <c r="U36" s="8" t="n">
        <f aca="false">IF(T36&gt;5,S36*5/R36+5,T36)+20</f>
        <v>20.1444791525145</v>
      </c>
      <c r="V36" s="9" t="n">
        <f aca="false">G36/0.5*H36*20000</f>
        <v>84621.6497465309</v>
      </c>
      <c r="W36" s="9" t="n">
        <f aca="false">H36*G36*20*1000</f>
        <v>42310.8248732654</v>
      </c>
      <c r="X36" s="5" t="n">
        <f aca="false">G36*H36*MIN(20,U36)*1000</f>
        <v>42310.8248732654</v>
      </c>
      <c r="Y36" s="5" t="n">
        <f aca="false">IF(20&lt;U36,N36*O36*MIN(5,U36-20)*1000,0)</f>
        <v>296.972808960913</v>
      </c>
      <c r="Z36" s="5" t="n">
        <f aca="false">IF(U36&gt;25,(U36-25)*Q36*1.49*1000,0)</f>
        <v>0</v>
      </c>
      <c r="AA36" s="5" t="n">
        <f aca="false">X36+Y36+Z36</f>
        <v>42607.7976822263</v>
      </c>
    </row>
    <row r="37" customFormat="false" ht="15" hidden="false" customHeight="false" outlineLevel="0" collapsed="false">
      <c r="A37" s="0" t="n">
        <v>1958</v>
      </c>
      <c r="B37" s="0" t="s">
        <v>35</v>
      </c>
      <c r="D37" s="0" t="n">
        <v>0</v>
      </c>
      <c r="E37" s="1" t="n">
        <v>77.1875</v>
      </c>
      <c r="F37" s="4" t="n">
        <v>0.00095987</v>
      </c>
      <c r="G37" s="0" t="n">
        <v>1.52327272727273</v>
      </c>
      <c r="H37" s="0" t="n">
        <f aca="false">1.44*EXP(-F37*(A37-1956))</f>
        <v>1.43723822619201</v>
      </c>
      <c r="I37" s="0" t="n">
        <v>0</v>
      </c>
      <c r="J37" s="0" t="n">
        <v>0</v>
      </c>
      <c r="K37" s="5" t="n">
        <f aca="false">K22+D22-J22-E37</f>
        <v>2793700.928125</v>
      </c>
      <c r="L37" s="5" t="n">
        <f aca="false">H37*(100-G37/0.5)*20000</f>
        <v>2786904.22068194</v>
      </c>
      <c r="M37" s="5" t="n">
        <f aca="false">K37-L37</f>
        <v>6796.70744306035</v>
      </c>
      <c r="N37" s="6" t="n">
        <f aca="false">1.6-0.5691/(2009-1956)*(A37-1956)</f>
        <v>1.57852452830189</v>
      </c>
      <c r="O37" s="7" t="n">
        <v>1.3</v>
      </c>
      <c r="P37" s="5" t="n">
        <f aca="false">O37*(100-N37/0.5)*5000</f>
        <v>629479.181132076</v>
      </c>
      <c r="Q37" s="7" t="n">
        <f aca="false">N37</f>
        <v>1.57852452830189</v>
      </c>
      <c r="R37" s="5" t="n">
        <f aca="false">1.49*(100-Q37/0.5)*5000</f>
        <v>721479.984528302</v>
      </c>
      <c r="S37" s="5" t="str">
        <f aca="false">IF(P37&lt;M37,M37-P37," ")</f>
        <v> </v>
      </c>
      <c r="T37" s="8" t="n">
        <f aca="false">M37*5/P37</f>
        <v>0.0539867532301619</v>
      </c>
      <c r="U37" s="8" t="n">
        <f aca="false">IF(T37&gt;5,S37*5/R37+5,T37)+20</f>
        <v>20.0539867532302</v>
      </c>
      <c r="V37" s="9" t="n">
        <f aca="false">G37/0.5*H37*20000</f>
        <v>87572.2317020849</v>
      </c>
      <c r="W37" s="9" t="n">
        <f aca="false">H37*G37*20*1000</f>
        <v>43786.1158510425</v>
      </c>
      <c r="X37" s="5" t="n">
        <f aca="false">G37*H37*MIN(20,U37)*1000</f>
        <v>43786.1158510425</v>
      </c>
      <c r="Y37" s="5" t="n">
        <f aca="false">IF(20&lt;U37,N37*O37*MIN(5,U37-20)*1000,0)</f>
        <v>110.785238430351</v>
      </c>
      <c r="Z37" s="5" t="n">
        <f aca="false">IF(U37&gt;25,(U37-25)*Q37*1.49*1000,0)</f>
        <v>0</v>
      </c>
      <c r="AA37" s="5" t="n">
        <f aca="false">X37+Y37+Z37</f>
        <v>43896.9010894728</v>
      </c>
    </row>
    <row r="38" customFormat="false" ht="15" hidden="false" customHeight="false" outlineLevel="0" collapsed="false">
      <c r="A38" s="0" t="n">
        <v>1958</v>
      </c>
      <c r="B38" s="0" t="s">
        <v>36</v>
      </c>
      <c r="D38" s="0" t="n">
        <v>0</v>
      </c>
      <c r="E38" s="1" t="n">
        <v>108.125</v>
      </c>
      <c r="F38" s="4" t="n">
        <v>0.003306066</v>
      </c>
      <c r="G38" s="0" t="n">
        <v>1.51963636363636</v>
      </c>
      <c r="H38" s="0" t="n">
        <f aca="false">1.44*EXP(-F38*(A38-1956))</f>
        <v>1.4305099392628</v>
      </c>
      <c r="I38" s="0" t="n">
        <v>0</v>
      </c>
      <c r="J38" s="0" t="n">
        <v>0</v>
      </c>
      <c r="K38" s="5" t="n">
        <f aca="false">K23+D23-J23-E38</f>
        <v>2793642.928125</v>
      </c>
      <c r="L38" s="5" t="n">
        <f aca="false">H38*(100-G38/0.5)*20000</f>
        <v>2774065.68163572</v>
      </c>
      <c r="M38" s="5" t="n">
        <f aca="false">K38-L38</f>
        <v>19577.2464892804</v>
      </c>
      <c r="N38" s="6" t="n">
        <f aca="false">1.6-0.5691/(2009-1956)*(A38-1956)</f>
        <v>1.57852452830189</v>
      </c>
      <c r="O38" s="7" t="n">
        <v>1.3</v>
      </c>
      <c r="P38" s="5" t="n">
        <f aca="false">O38*(100-N38/0.5)*5000</f>
        <v>629479.181132076</v>
      </c>
      <c r="Q38" s="7" t="n">
        <f aca="false">N38</f>
        <v>1.57852452830189</v>
      </c>
      <c r="R38" s="5" t="n">
        <f aca="false">1.49*(100-Q38/0.5)*5000</f>
        <v>721479.984528302</v>
      </c>
      <c r="S38" s="5" t="str">
        <f aca="false">IF(P38&lt;M38,M38-P38," ")</f>
        <v> </v>
      </c>
      <c r="T38" s="8" t="n">
        <f aca="false">M38*5/P38</f>
        <v>0.155503526376139</v>
      </c>
      <c r="U38" s="8" t="n">
        <f aca="false">IF(T38&gt;5,S38*5/R38+5,T38)+20</f>
        <v>20.1555035263761</v>
      </c>
      <c r="V38" s="9" t="n">
        <f aca="false">G38/0.5*H38*20000</f>
        <v>86954.1968898798</v>
      </c>
      <c r="W38" s="9" t="n">
        <f aca="false">H38*G38*20*1000</f>
        <v>43477.0984449399</v>
      </c>
      <c r="X38" s="5" t="n">
        <f aca="false">G38*H38*MIN(20,U38)*1000</f>
        <v>43477.0984449399</v>
      </c>
      <c r="Y38" s="5" t="n">
        <f aca="false">IF(20&lt;U38,N38*O38*MIN(5,U38-20)*1000,0)</f>
        <v>319.105969808823</v>
      </c>
      <c r="Z38" s="5" t="n">
        <f aca="false">IF(U38&gt;25,(U38-25)*Q38*1.49*1000,0)</f>
        <v>0</v>
      </c>
      <c r="AA38" s="5" t="n">
        <f aca="false">X38+Y38+Z38</f>
        <v>43796.2044147487</v>
      </c>
    </row>
    <row r="39" customFormat="false" ht="15" hidden="false" customHeight="false" outlineLevel="0" collapsed="false">
      <c r="A39" s="0" t="n">
        <v>1958</v>
      </c>
      <c r="B39" s="0" t="s">
        <v>37</v>
      </c>
      <c r="D39" s="0" t="n">
        <v>0</v>
      </c>
      <c r="E39" s="1" t="n">
        <v>69.21875</v>
      </c>
      <c r="F39" s="4" t="n">
        <v>0.001301856</v>
      </c>
      <c r="G39" s="0" t="n">
        <v>1.50509090909091</v>
      </c>
      <c r="H39" s="0" t="n">
        <f aca="false">1.44*EXP(-F39*(A39-1956))</f>
        <v>1.43625553159407</v>
      </c>
      <c r="I39" s="0" t="n">
        <v>0</v>
      </c>
      <c r="J39" s="0" t="n">
        <v>0</v>
      </c>
      <c r="K39" s="5" t="n">
        <f aca="false">K24+D24-J24-E39</f>
        <v>2793678.834375</v>
      </c>
      <c r="L39" s="5" t="n">
        <f aca="false">H39*(100-G39/0.5)*20000</f>
        <v>2786043.25743879</v>
      </c>
      <c r="M39" s="5" t="n">
        <f aca="false">K39-L39</f>
        <v>7635.57693620585</v>
      </c>
      <c r="N39" s="6" t="n">
        <f aca="false">1.6-0.5691/(2009-1956)*(A39-1956)</f>
        <v>1.57852452830189</v>
      </c>
      <c r="O39" s="7" t="n">
        <v>1.3</v>
      </c>
      <c r="P39" s="5" t="n">
        <f aca="false">O39*(100-N39/0.5)*5000</f>
        <v>629479.181132076</v>
      </c>
      <c r="Q39" s="7" t="n">
        <f aca="false">N39</f>
        <v>1.57852452830189</v>
      </c>
      <c r="R39" s="5" t="n">
        <f aca="false">1.49*(100-Q39/0.5)*5000</f>
        <v>721479.984528302</v>
      </c>
      <c r="S39" s="5" t="str">
        <f aca="false">IF(P39&lt;M39,M39-P39," ")</f>
        <v> </v>
      </c>
      <c r="T39" s="8" t="n">
        <f aca="false">M39*5/P39</f>
        <v>0.0606499560674412</v>
      </c>
      <c r="U39" s="8" t="n">
        <f aca="false">IF(T39&gt;5,S39*5/R39+5,T39)+20</f>
        <v>20.0606499560674</v>
      </c>
      <c r="V39" s="9" t="n">
        <f aca="false">G39/0.5*H39*20000</f>
        <v>86467.8057493508</v>
      </c>
      <c r="W39" s="9" t="n">
        <f aca="false">H39*G39*20*1000</f>
        <v>43233.9028746754</v>
      </c>
      <c r="X39" s="5" t="n">
        <f aca="false">G39*H39*MIN(20,U39)*1000</f>
        <v>43233.9028746754</v>
      </c>
      <c r="Y39" s="5" t="n">
        <f aca="false">IF(20&lt;U39,N39*O39*MIN(5,U39-20)*1000,0)</f>
        <v>124.458676280752</v>
      </c>
      <c r="Z39" s="5" t="n">
        <f aca="false">IF(U39&gt;25,(U39-25)*Q39*1.49*1000,0)</f>
        <v>0</v>
      </c>
      <c r="AA39" s="5" t="n">
        <f aca="false">X39+Y39+Z39</f>
        <v>43358.3615509561</v>
      </c>
    </row>
    <row r="40" customFormat="false" ht="15" hidden="false" customHeight="false" outlineLevel="0" collapsed="false">
      <c r="A40" s="0" t="n">
        <v>1958</v>
      </c>
      <c r="B40" s="0" t="s">
        <v>38</v>
      </c>
      <c r="D40" s="0" t="n">
        <v>0</v>
      </c>
      <c r="E40" s="1" t="n">
        <v>61.71875</v>
      </c>
      <c r="F40" s="4" t="n">
        <v>0.00474323</v>
      </c>
      <c r="G40" s="0" t="n">
        <v>1.556</v>
      </c>
      <c r="H40" s="0" t="n">
        <f aca="false">1.44*EXP(-F40*(A40-1956))</f>
        <v>1.42640408809838</v>
      </c>
      <c r="I40" s="0" t="n">
        <v>0</v>
      </c>
      <c r="J40" s="0" t="n">
        <v>0</v>
      </c>
      <c r="K40" s="5" t="n">
        <f aca="false">K25+D25-J25-E40</f>
        <v>2793307.81875</v>
      </c>
      <c r="L40" s="5" t="n">
        <f aca="false">H40*(100-G40/0.5)*20000</f>
        <v>2764028.78575351</v>
      </c>
      <c r="M40" s="5" t="n">
        <f aca="false">K40-L40</f>
        <v>29279.0329964869</v>
      </c>
      <c r="N40" s="6" t="n">
        <f aca="false">1.6+0.3/(2009-1956)*(A40-1956)</f>
        <v>1.61132075471698</v>
      </c>
      <c r="O40" s="7" t="n">
        <v>1.3</v>
      </c>
      <c r="P40" s="5" t="n">
        <f aca="false">O40*(100-N40/0.5)*5000</f>
        <v>629052.830188679</v>
      </c>
      <c r="Q40" s="7" t="n">
        <f aca="false">N40</f>
        <v>1.61132075471698</v>
      </c>
      <c r="R40" s="5" t="n">
        <f aca="false">1.49*(100-Q40/0.5)*5000</f>
        <v>720991.320754717</v>
      </c>
      <c r="S40" s="5" t="str">
        <f aca="false">IF(P40&lt;M40,M40-P40," ")</f>
        <v> </v>
      </c>
      <c r="T40" s="8" t="n">
        <f aca="false">M40*5/P40</f>
        <v>0.232723164028249</v>
      </c>
      <c r="U40" s="8" t="n">
        <f aca="false">IF(T40&gt;5,S40*5/R40+5,T40)+20</f>
        <v>20.2327231640283</v>
      </c>
      <c r="V40" s="9" t="n">
        <f aca="false">G40/0.5*H40*20000</f>
        <v>88779.390443243</v>
      </c>
      <c r="W40" s="9" t="n">
        <f aca="false">H40*G40*20*1000</f>
        <v>44389.6952216215</v>
      </c>
      <c r="X40" s="5" t="n">
        <f aca="false">G40*H40*MIN(20,U40)*1000</f>
        <v>44389.6952216215</v>
      </c>
      <c r="Y40" s="5" t="n">
        <f aca="false">IF(20&lt;U40,N40*O40*MIN(5,U40-20)*1000,0)</f>
        <v>487.489163592762</v>
      </c>
      <c r="Z40" s="5" t="n">
        <f aca="false">IF(U40&gt;25,(U40-25)*Q40*1.49*1000,0)</f>
        <v>0</v>
      </c>
      <c r="AA40" s="5" t="n">
        <f aca="false">X40+Y40+Z40</f>
        <v>44877.1843852143</v>
      </c>
    </row>
    <row r="41" customFormat="false" ht="15" hidden="false" customHeight="false" outlineLevel="0" collapsed="false">
      <c r="A41" s="0" t="n">
        <v>1958</v>
      </c>
      <c r="B41" s="0" t="s">
        <v>39</v>
      </c>
      <c r="D41" s="0" t="n">
        <v>0</v>
      </c>
      <c r="E41" s="1" t="n">
        <v>63.125</v>
      </c>
      <c r="F41" s="4" t="n">
        <v>0.00288361</v>
      </c>
      <c r="G41" s="0" t="n">
        <v>1.52145454545455</v>
      </c>
      <c r="H41" s="0" t="n">
        <f aca="false">1.44*EXP(-F41*(A41-1956))</f>
        <v>1.431719105024</v>
      </c>
      <c r="I41" s="0" t="n">
        <v>0</v>
      </c>
      <c r="J41" s="0" t="n">
        <v>0</v>
      </c>
      <c r="K41" s="5" t="n">
        <f aca="false">K26+D26-J26-E41</f>
        <v>2794270.084375</v>
      </c>
      <c r="L41" s="5" t="n">
        <f aca="false">H41*(100-G41/0.5)*20000</f>
        <v>2776306.38844188</v>
      </c>
      <c r="M41" s="5" t="n">
        <f aca="false">K41-L41</f>
        <v>17963.6959331147</v>
      </c>
      <c r="N41" s="6" t="n">
        <f aca="false">1.6-0.5691/(2009-1956)*(A41-1956)</f>
        <v>1.57852452830189</v>
      </c>
      <c r="O41" s="7" t="n">
        <v>1.3</v>
      </c>
      <c r="P41" s="5" t="n">
        <f aca="false">O41*(100-N41/0.5)*5000</f>
        <v>629479.181132076</v>
      </c>
      <c r="Q41" s="7" t="n">
        <f aca="false">N41</f>
        <v>1.57852452830189</v>
      </c>
      <c r="R41" s="5" t="n">
        <f aca="false">1.49*(100-Q41/0.5)*5000</f>
        <v>721479.984528302</v>
      </c>
      <c r="S41" s="5" t="str">
        <f aca="false">IF(P41&lt;M41,M41-P41," ")</f>
        <v> </v>
      </c>
      <c r="T41" s="8" t="n">
        <f aca="false">M41*5/P41</f>
        <v>0.142686974180848</v>
      </c>
      <c r="U41" s="8" t="n">
        <f aca="false">IF(T41&gt;5,S41*5/R41+5,T41)+20</f>
        <v>20.1426869741808</v>
      </c>
      <c r="V41" s="9" t="n">
        <f aca="false">G41/0.5*H41*20000</f>
        <v>87131.8216061151</v>
      </c>
      <c r="W41" s="9" t="n">
        <f aca="false">H41*G41*20*1000</f>
        <v>43565.9108030576</v>
      </c>
      <c r="X41" s="5" t="n">
        <f aca="false">G41*H41*MIN(20,U41)*1000</f>
        <v>43565.9108030576</v>
      </c>
      <c r="Y41" s="5" t="n">
        <f aca="false">IF(20&lt;U41,N41*O41*MIN(5,U41-20)*1000,0)</f>
        <v>292.805355197739</v>
      </c>
      <c r="Z41" s="5" t="n">
        <f aca="false">IF(U41&gt;25,(U41-25)*Q41*1.49*1000,0)</f>
        <v>0</v>
      </c>
      <c r="AA41" s="5" t="n">
        <f aca="false">X41+Y41+Z41</f>
        <v>43858.7161582553</v>
      </c>
    </row>
    <row r="42" customFormat="false" ht="15" hidden="false" customHeight="false" outlineLevel="0" collapsed="false">
      <c r="A42" s="0" t="n">
        <v>1958</v>
      </c>
      <c r="B42" s="0" t="s">
        <v>40</v>
      </c>
      <c r="D42" s="0" t="n">
        <v>0</v>
      </c>
      <c r="E42" s="1" t="n">
        <v>60.625</v>
      </c>
      <c r="F42" s="4" t="n">
        <v>0.003435973</v>
      </c>
      <c r="G42" s="0" t="n">
        <v>1.52872727272727</v>
      </c>
      <c r="H42" s="0" t="n">
        <f aca="false">1.44*EXP(-F42*(A42-1956))</f>
        <v>1.43013832103134</v>
      </c>
      <c r="I42" s="0" t="n">
        <v>0</v>
      </c>
      <c r="J42" s="0" t="n">
        <v>0</v>
      </c>
      <c r="K42" s="5" t="n">
        <f aca="false">K27+D27-J27-E42</f>
        <v>2794287.35</v>
      </c>
      <c r="L42" s="5" t="n">
        <f aca="false">H42*(100-G42/0.5)*20000</f>
        <v>2772824.98385736</v>
      </c>
      <c r="M42" s="5" t="n">
        <f aca="false">K42-L42</f>
        <v>21462.3661426394</v>
      </c>
      <c r="N42" s="6" t="n">
        <f aca="false">1.6+0.1/(2009-1956)*(A42-1956)</f>
        <v>1.60377358490566</v>
      </c>
      <c r="O42" s="7" t="n">
        <v>1.3</v>
      </c>
      <c r="P42" s="5" t="n">
        <f aca="false">O42*(100-N42/0.5)*5000</f>
        <v>629150.943396226</v>
      </c>
      <c r="Q42" s="7" t="n">
        <f aca="false">N42</f>
        <v>1.60377358490566</v>
      </c>
      <c r="R42" s="5" t="n">
        <f aca="false">1.49*(100-Q42/0.5)*5000</f>
        <v>721103.773584906</v>
      </c>
      <c r="S42" s="5" t="str">
        <f aca="false">IF(P42&lt;M42,M42-P42," ")</f>
        <v> </v>
      </c>
      <c r="T42" s="8" t="n">
        <f aca="false">M42*5/P42</f>
        <v>0.17056611269454</v>
      </c>
      <c r="U42" s="8" t="n">
        <f aca="false">IF(T42&gt;5,S42*5/R42+5,T42)+20</f>
        <v>20.1705661126945</v>
      </c>
      <c r="V42" s="9" t="n">
        <f aca="false">G42/0.5*H42*20000</f>
        <v>87451.6582053201</v>
      </c>
      <c r="W42" s="9" t="n">
        <f aca="false">H42*G42*20*1000</f>
        <v>43725.82910266</v>
      </c>
      <c r="X42" s="5" t="n">
        <f aca="false">G42*H42*MIN(20,U42)*1000</f>
        <v>43725.82910266</v>
      </c>
      <c r="Y42" s="5" t="n">
        <f aca="false">IF(20&lt;U42,N42*O42*MIN(5,U42-20)*1000,0)</f>
        <v>355.614253825411</v>
      </c>
      <c r="Z42" s="5" t="n">
        <f aca="false">IF(U42&gt;25,(U42-25)*Q42*1.49*1000,0)</f>
        <v>0</v>
      </c>
      <c r="AA42" s="5" t="n">
        <f aca="false">X42+Y42+Z42</f>
        <v>44081.4433564854</v>
      </c>
    </row>
    <row r="43" customFormat="false" ht="15" hidden="false" customHeight="false" outlineLevel="0" collapsed="false">
      <c r="A43" s="0" t="n">
        <v>1958</v>
      </c>
      <c r="B43" s="0" t="s">
        <v>41</v>
      </c>
      <c r="D43" s="0" t="n">
        <v>0</v>
      </c>
      <c r="E43" s="1" t="n">
        <v>53.125</v>
      </c>
      <c r="F43" s="4" t="n">
        <v>0.002290988</v>
      </c>
      <c r="G43" s="0" t="n">
        <v>1.51054545454545</v>
      </c>
      <c r="H43" s="0" t="n">
        <f aca="false">1.44*EXP(-F43*(A43-1956))</f>
        <v>1.43341704754223</v>
      </c>
      <c r="I43" s="0" t="n">
        <v>0</v>
      </c>
      <c r="J43" s="0" t="n">
        <v>0</v>
      </c>
      <c r="K43" s="5" t="n">
        <f aca="false">K28+D28-J28-E43</f>
        <v>2793267.69375</v>
      </c>
      <c r="L43" s="5" t="n">
        <f aca="false">H43*(100-G43/0.5)*20000</f>
        <v>2780224.43085915</v>
      </c>
      <c r="M43" s="5" t="n">
        <f aca="false">K43-L43</f>
        <v>13043.2628908488</v>
      </c>
      <c r="N43" s="6" t="n">
        <f aca="false">1.6-0.4/(2009-1956)*(A43-1956)</f>
        <v>1.58490566037736</v>
      </c>
      <c r="O43" s="7" t="n">
        <v>1.3</v>
      </c>
      <c r="P43" s="5" t="n">
        <f aca="false">O43*(100-N43/0.5)*5000</f>
        <v>629396.226415094</v>
      </c>
      <c r="Q43" s="7" t="n">
        <f aca="false">N43</f>
        <v>1.58490566037736</v>
      </c>
      <c r="R43" s="5" t="n">
        <f aca="false">1.49*(100-Q43/0.5)*5000</f>
        <v>721384.905660377</v>
      </c>
      <c r="S43" s="5" t="str">
        <f aca="false">IF(P43&lt;M43,M43-P43," ")</f>
        <v> </v>
      </c>
      <c r="T43" s="8" t="n">
        <f aca="false">M43*5/P43</f>
        <v>0.103617263207474</v>
      </c>
      <c r="U43" s="8" t="n">
        <f aca="false">IF(T43&gt;5,S43*5/R43+5,T43)+20</f>
        <v>20.1036172632075</v>
      </c>
      <c r="V43" s="9" t="n">
        <f aca="false">G43/0.5*H43*20000</f>
        <v>86609.6642253154</v>
      </c>
      <c r="W43" s="9" t="n">
        <f aca="false">H43*G43*20*1000</f>
        <v>43304.8321126577</v>
      </c>
      <c r="X43" s="5" t="n">
        <f aca="false">G43*H43*MIN(20,U43)*1000</f>
        <v>43304.8321126577</v>
      </c>
      <c r="Y43" s="5" t="n">
        <f aca="false">IF(20&lt;U43,N43*O43*MIN(5,U43-20)*1000,0)</f>
        <v>213.490663061439</v>
      </c>
      <c r="Z43" s="5" t="n">
        <f aca="false">IF(U43&gt;25,(U43-25)*Q43*1.49*1000,0)</f>
        <v>0</v>
      </c>
      <c r="AA43" s="5" t="n">
        <f aca="false">X43+Y43+Z43</f>
        <v>43518.3227757192</v>
      </c>
    </row>
    <row r="44" customFormat="false" ht="15" hidden="false" customHeight="false" outlineLevel="0" collapsed="false">
      <c r="A44" s="0" t="n">
        <v>1958</v>
      </c>
      <c r="B44" s="0" t="s">
        <v>42</v>
      </c>
      <c r="D44" s="0" t="n">
        <v>0</v>
      </c>
      <c r="E44" s="1" t="n">
        <v>97.03125</v>
      </c>
      <c r="F44" s="4" t="n">
        <v>0.006047777</v>
      </c>
      <c r="G44" s="0" t="n">
        <v>1.55054545454545</v>
      </c>
      <c r="H44" s="0" t="n">
        <f aca="false">1.44*EXP(-F44*(A44-1956))</f>
        <v>1.42268731656216</v>
      </c>
      <c r="I44" s="0" t="n">
        <v>0</v>
      </c>
      <c r="J44" s="0" t="n">
        <v>0</v>
      </c>
      <c r="K44" s="5" t="n">
        <f aca="false">K29+D29-J29-E44</f>
        <v>2793248.1625</v>
      </c>
      <c r="L44" s="5" t="n">
        <f aca="false">H44*(100-G44/0.5)*20000</f>
        <v>2757136.97904691</v>
      </c>
      <c r="M44" s="5" t="n">
        <f aca="false">K44-L44</f>
        <v>36111.1834530858</v>
      </c>
      <c r="N44" s="6" t="n">
        <f aca="false">1.6+0.5185/(2009-1956)*(A44-1956)</f>
        <v>1.61956603773585</v>
      </c>
      <c r="O44" s="7" t="n">
        <v>1.3</v>
      </c>
      <c r="P44" s="5" t="n">
        <f aca="false">O44*(100-N44/0.5)*5000</f>
        <v>628945.641509434</v>
      </c>
      <c r="Q44" s="7" t="n">
        <f aca="false">N44</f>
        <v>1.61956603773585</v>
      </c>
      <c r="R44" s="5" t="n">
        <f aca="false">1.49*(100-Q44/0.5)*5000</f>
        <v>720868.466037736</v>
      </c>
      <c r="S44" s="5" t="str">
        <f aca="false">IF(P44&lt;M44,M44-P44," ")</f>
        <v> </v>
      </c>
      <c r="T44" s="8" t="n">
        <f aca="false">M44*5/P44</f>
        <v>0.287077142043794</v>
      </c>
      <c r="U44" s="8" t="n">
        <f aca="false">IF(T44&gt;5,S44*5/R44+5,T44)+20</f>
        <v>20.2870771420438</v>
      </c>
      <c r="V44" s="9" t="n">
        <f aca="false">G44/0.5*H44*20000</f>
        <v>88237.6540773968</v>
      </c>
      <c r="W44" s="9" t="n">
        <f aca="false">H44*G44*20*1000</f>
        <v>44118.8270386984</v>
      </c>
      <c r="X44" s="5" t="n">
        <f aca="false">G44*H44*MIN(20,U44)*1000</f>
        <v>44118.8270386984</v>
      </c>
      <c r="Y44" s="5" t="n">
        <f aca="false">IF(20&lt;U44,N44*O44*MIN(5,U44-20)*1000,0)</f>
        <v>604.422506303722</v>
      </c>
      <c r="Z44" s="5" t="n">
        <f aca="false">IF(U44&gt;25,(U44-25)*Q44*1.49*1000,0)</f>
        <v>0</v>
      </c>
      <c r="AA44" s="5" t="n">
        <f aca="false">X44+Y44+Z44</f>
        <v>44723.2495450021</v>
      </c>
    </row>
    <row r="45" customFormat="false" ht="15" hidden="false" customHeight="false" outlineLevel="0" collapsed="false">
      <c r="A45" s="0" t="n">
        <v>1958</v>
      </c>
      <c r="B45" s="0" t="s">
        <v>43</v>
      </c>
      <c r="D45" s="0" t="n">
        <v>0</v>
      </c>
      <c r="E45" s="1" t="n">
        <v>103.28125</v>
      </c>
      <c r="F45" s="4" t="n">
        <v>0.003047486</v>
      </c>
      <c r="G45" s="0" t="n">
        <v>1.52690909090909</v>
      </c>
      <c r="H45" s="0" t="n">
        <f aca="false">1.44*EXP(-F45*(A45-1956))</f>
        <v>1.43124993311411</v>
      </c>
      <c r="I45" s="0" t="n">
        <v>0</v>
      </c>
      <c r="J45" s="0" t="n">
        <v>0</v>
      </c>
      <c r="K45" s="5" t="n">
        <f aca="false">K30+D30-J30-E45</f>
        <v>2793160.803125</v>
      </c>
      <c r="L45" s="5" t="n">
        <f aca="false">H45*(100-G45/0.5)*20000</f>
        <v>2775084.32485881</v>
      </c>
      <c r="M45" s="5" t="n">
        <f aca="false">K45-L45</f>
        <v>18076.4782661861</v>
      </c>
      <c r="N45" s="6" t="n">
        <f aca="false">1.6-0.4298/(2009-1956)*(A45-1956)</f>
        <v>1.58378113207547</v>
      </c>
      <c r="O45" s="7" t="n">
        <v>1.3</v>
      </c>
      <c r="P45" s="5" t="n">
        <f aca="false">O45*(100-N45/0.5)*5000</f>
        <v>629410.845283019</v>
      </c>
      <c r="Q45" s="7" t="n">
        <f aca="false">N45</f>
        <v>1.58378113207547</v>
      </c>
      <c r="R45" s="5" t="n">
        <f aca="false">1.49*(100-Q45/0.5)*5000</f>
        <v>721401.661132076</v>
      </c>
      <c r="S45" s="5" t="str">
        <f aca="false">IF(P45&lt;M45,M45-P45," ")</f>
        <v> </v>
      </c>
      <c r="T45" s="8" t="n">
        <f aca="false">M45*5/P45</f>
        <v>0.14359840159775</v>
      </c>
      <c r="U45" s="8" t="n">
        <f aca="false">IF(T45&gt;5,S45*5/R45+5,T45)+20</f>
        <v>20.1435984015977</v>
      </c>
      <c r="V45" s="9" t="n">
        <f aca="false">G45/0.5*H45*20000</f>
        <v>87415.5413693983</v>
      </c>
      <c r="W45" s="9" t="n">
        <f aca="false">H45*G45*20*1000</f>
        <v>43707.7706846991</v>
      </c>
      <c r="X45" s="5" t="n">
        <f aca="false">G45*H45*MIN(20,U45)*1000</f>
        <v>43707.7706846991</v>
      </c>
      <c r="Y45" s="5" t="n">
        <f aca="false">IF(20&lt;U45,N45*O45*MIN(5,U45-20)*1000,0)</f>
        <v>295.656970760726</v>
      </c>
      <c r="Z45" s="5" t="n">
        <f aca="false">IF(U45&gt;25,(U45-25)*Q45*1.49*1000,0)</f>
        <v>0</v>
      </c>
      <c r="AA45" s="5" t="n">
        <f aca="false">X45+Y45+Z45</f>
        <v>44003.4276554599</v>
      </c>
    </row>
    <row r="46" customFormat="false" ht="15" hidden="false" customHeight="false" outlineLevel="0" collapsed="false">
      <c r="A46" s="0" t="n">
        <v>1958</v>
      </c>
      <c r="B46" s="0" t="s">
        <v>44</v>
      </c>
      <c r="D46" s="0" t="n">
        <v>0</v>
      </c>
      <c r="E46" s="1" t="n">
        <v>90.9375</v>
      </c>
      <c r="F46" s="4" t="n">
        <v>0.006595146</v>
      </c>
      <c r="G46" s="0" t="n">
        <v>1.56509090909091</v>
      </c>
      <c r="H46" s="0" t="n">
        <f aca="false">1.44*EXP(-F46*(A46-1956))</f>
        <v>1.42113069889431</v>
      </c>
      <c r="I46" s="0" t="n">
        <v>0</v>
      </c>
      <c r="J46" s="0" t="n">
        <v>0</v>
      </c>
      <c r="K46" s="5" t="n">
        <f aca="false">K31+D31-J31-E46</f>
        <v>2795566.271875</v>
      </c>
      <c r="L46" s="5" t="n">
        <f aca="false">H46*(100-G46/0.5)*20000</f>
        <v>2753293.44828985</v>
      </c>
      <c r="M46" s="5" t="n">
        <f aca="false">K46-L46</f>
        <v>42272.8235851522</v>
      </c>
      <c r="N46" s="6" t="n">
        <f aca="false">1.6+0.062/(2009-1956)*(A46-1956)</f>
        <v>1.60233962264151</v>
      </c>
      <c r="O46" s="7" t="n">
        <v>1.3</v>
      </c>
      <c r="P46" s="5" t="n">
        <f aca="false">O46*(100-N46/0.5)*5000</f>
        <v>629169.58490566</v>
      </c>
      <c r="Q46" s="7" t="n">
        <f aca="false">N46</f>
        <v>1.60233962264151</v>
      </c>
      <c r="R46" s="5" t="n">
        <f aca="false">1.49*(100-Q46/0.5)*5000</f>
        <v>721125.139622642</v>
      </c>
      <c r="S46" s="5" t="str">
        <f aca="false">IF(P46&lt;M46,M46-P46," ")</f>
        <v> </v>
      </c>
      <c r="T46" s="8" t="n">
        <f aca="false">M46*5/P46</f>
        <v>0.3359414107048</v>
      </c>
      <c r="U46" s="8" t="n">
        <f aca="false">IF(T46&gt;5,S46*5/R46+5,T46)+20</f>
        <v>20.3359414107048</v>
      </c>
      <c r="V46" s="9" t="n">
        <f aca="false">G46/0.5*H46*20000</f>
        <v>88967.94949878</v>
      </c>
      <c r="W46" s="9" t="n">
        <f aca="false">H46*G46*20*1000</f>
        <v>44483.97474939</v>
      </c>
      <c r="X46" s="5" t="n">
        <f aca="false">G46*H46*MIN(20,U46)*1000</f>
        <v>44483.97474939</v>
      </c>
      <c r="Y46" s="5" t="n">
        <f aca="false">IF(20&lt;U46,N46*O46*MIN(5,U46-20)*1000,0)</f>
        <v>699.779903235898</v>
      </c>
      <c r="Z46" s="5" t="n">
        <f aca="false">IF(U46&gt;25,(U46-25)*Q46*1.49*1000,0)</f>
        <v>0</v>
      </c>
      <c r="AA46" s="5" t="n">
        <f aca="false">X46+Y46+Z46</f>
        <v>45183.7546526259</v>
      </c>
    </row>
    <row r="47" customFormat="false" ht="15" hidden="false" customHeight="false" outlineLevel="0" collapsed="false">
      <c r="A47" s="0" t="n">
        <v>1959</v>
      </c>
      <c r="B47" s="0" t="s">
        <v>30</v>
      </c>
      <c r="D47" s="0" t="n">
        <v>0</v>
      </c>
      <c r="E47" s="1" t="n">
        <v>0</v>
      </c>
      <c r="F47" s="4" t="n">
        <v>0.000106134</v>
      </c>
      <c r="G47" s="0" t="n">
        <v>1.44836363636364</v>
      </c>
      <c r="H47" s="0" t="n">
        <f aca="false">1.44*EXP(-F47*(A47-1956))</f>
        <v>1.43954157410573</v>
      </c>
      <c r="I47" s="0" t="n">
        <v>0</v>
      </c>
      <c r="J47" s="0" t="n">
        <v>0</v>
      </c>
      <c r="K47" s="5" t="n">
        <f aca="false">K32+D32-J32-E47</f>
        <v>2793369.6</v>
      </c>
      <c r="L47" s="5" t="n">
        <f aca="false">H47*(100-G47/0.5)*20000</f>
        <v>2795683.96145273</v>
      </c>
      <c r="M47" s="5" t="n">
        <f aca="false">K47-L47</f>
        <v>-2314.3614527313</v>
      </c>
      <c r="N47" s="6" t="n">
        <f aca="false">1.6-0.6824/(2009-1956)*(A47-1956)</f>
        <v>1.56137358490566</v>
      </c>
      <c r="O47" s="7" t="n">
        <v>1.3</v>
      </c>
      <c r="P47" s="5" t="n">
        <f aca="false">O47*(100-N47/0.5)*5000</f>
        <v>629702.143396226</v>
      </c>
      <c r="Q47" s="7" t="n">
        <f aca="false">N47</f>
        <v>1.56137358490566</v>
      </c>
      <c r="R47" s="5" t="n">
        <f aca="false">1.49*(100-Q47/0.5)*5000</f>
        <v>721735.533584906</v>
      </c>
      <c r="S47" s="5" t="str">
        <f aca="false">IF(P47&lt;M47,M47-P47," ")</f>
        <v> </v>
      </c>
      <c r="T47" s="8" t="n">
        <f aca="false">M47*5/P47</f>
        <v>-0.018376636295448</v>
      </c>
      <c r="U47" s="8" t="n">
        <f aca="false">IF(T47&gt;5,S47*5/R47+5,T47)+20</f>
        <v>19.9816233637046</v>
      </c>
      <c r="V47" s="9" t="n">
        <f aca="false">G47/0.5*H47*20000</f>
        <v>83399.1867587366</v>
      </c>
      <c r="W47" s="9" t="n">
        <f aca="false">H47*G47*20*1000</f>
        <v>41699.5933793683</v>
      </c>
      <c r="X47" s="5" t="n">
        <f aca="false">G47*H47*MIN(20,U47)*1000</f>
        <v>41661.2784663082</v>
      </c>
      <c r="Y47" s="5" t="n">
        <f aca="false">IF(20&lt;U47,N47*O47*MIN(5,U47-20)*1000,0)</f>
        <v>0</v>
      </c>
      <c r="Z47" s="5" t="n">
        <f aca="false">IF(U47&gt;25,(U47-25)*Q47*1.49*1000,0)</f>
        <v>0</v>
      </c>
      <c r="AA47" s="5" t="n">
        <f aca="false">X47+Y47+Z47</f>
        <v>41661.2784663082</v>
      </c>
    </row>
    <row r="48" customFormat="false" ht="15" hidden="false" customHeight="false" outlineLevel="0" collapsed="false">
      <c r="A48" s="0" t="n">
        <v>1959</v>
      </c>
      <c r="B48" s="0" t="s">
        <v>31</v>
      </c>
      <c r="D48" s="0" t="n">
        <v>0</v>
      </c>
      <c r="E48" s="1" t="n">
        <v>194.931875</v>
      </c>
      <c r="F48" s="4" t="n">
        <v>0.00054519</v>
      </c>
      <c r="G48" s="0" t="n">
        <v>1.46472727272727</v>
      </c>
      <c r="H48" s="0" t="n">
        <f aca="false">1.44*EXP(-F48*(A48-1956))</f>
        <v>1.4376467042146</v>
      </c>
      <c r="I48" s="0" t="n">
        <v>0</v>
      </c>
      <c r="J48" s="0" t="n">
        <v>0</v>
      </c>
      <c r="K48" s="5" t="n">
        <f aca="false">K33+D33-J33-E48</f>
        <v>2792980.824375</v>
      </c>
      <c r="L48" s="5" t="n">
        <f aca="false">H48*(100-G48/0.5)*20000</f>
        <v>2791062.99498082</v>
      </c>
      <c r="M48" s="5" t="n">
        <f aca="false">K48-L48</f>
        <v>1917.82939418359</v>
      </c>
      <c r="N48" s="6" t="n">
        <f aca="false">1.6-0.6216/(2009-1956)*(A48-1956)</f>
        <v>1.56481509433962</v>
      </c>
      <c r="O48" s="7" t="n">
        <v>1.3</v>
      </c>
      <c r="P48" s="5" t="n">
        <f aca="false">O48*(100-N48/0.5)*5000</f>
        <v>629657.403773585</v>
      </c>
      <c r="Q48" s="7" t="n">
        <f aca="false">N48</f>
        <v>1.56481509433962</v>
      </c>
      <c r="R48" s="5" t="n">
        <f aca="false">1.49*(100-Q48/0.5)*5000</f>
        <v>721684.25509434</v>
      </c>
      <c r="S48" s="5" t="str">
        <f aca="false">IF(P48&lt;M48,M48-P48," ")</f>
        <v> </v>
      </c>
      <c r="T48" s="8" t="n">
        <f aca="false">M48*5/P48</f>
        <v>0.0152291498733271</v>
      </c>
      <c r="U48" s="8" t="n">
        <f aca="false">IF(T48&gt;5,S48*5/R48+5,T48)+20</f>
        <v>20.0152291498733</v>
      </c>
      <c r="V48" s="9" t="n">
        <f aca="false">G48/0.5*H48*20000</f>
        <v>84230.4134483841</v>
      </c>
      <c r="W48" s="9" t="n">
        <f aca="false">H48*G48*20*1000</f>
        <v>42115.2067241921</v>
      </c>
      <c r="X48" s="5" t="n">
        <f aca="false">G48*H48*MIN(20,U48)*1000</f>
        <v>42115.2067241921</v>
      </c>
      <c r="Y48" s="5" t="n">
        <f aca="false">IF(20&lt;U48,N48*O48*MIN(5,U48-20)*1000,0)</f>
        <v>30.9800446744666</v>
      </c>
      <c r="Z48" s="5" t="n">
        <f aca="false">IF(U48&gt;25,(U48-25)*Q48*1.49*1000,0)</f>
        <v>0</v>
      </c>
      <c r="AA48" s="5" t="n">
        <f aca="false">X48+Y48+Z48</f>
        <v>42146.1867688665</v>
      </c>
    </row>
    <row r="49" customFormat="false" ht="15" hidden="false" customHeight="false" outlineLevel="0" collapsed="false">
      <c r="A49" s="0" t="n">
        <v>1959</v>
      </c>
      <c r="B49" s="0" t="s">
        <v>32</v>
      </c>
      <c r="D49" s="0" t="n">
        <v>0</v>
      </c>
      <c r="E49" s="1" t="n">
        <v>222.3759375</v>
      </c>
      <c r="F49" s="4" t="n">
        <v>0.002161032</v>
      </c>
      <c r="G49" s="0" t="n">
        <v>1.48109090909091</v>
      </c>
      <c r="H49" s="0" t="n">
        <f aca="false">1.44*EXP(-F49*(A49-1956))</f>
        <v>1.43069453845304</v>
      </c>
      <c r="I49" s="0" t="n">
        <v>0</v>
      </c>
      <c r="J49" s="0" t="n">
        <v>0</v>
      </c>
      <c r="K49" s="5" t="n">
        <f aca="false">K34+D34-J34-E49</f>
        <v>2792886.8021875</v>
      </c>
      <c r="L49" s="5" t="n">
        <f aca="false">H49*(100-G49/0.5)*20000</f>
        <v>2776629.52992252</v>
      </c>
      <c r="M49" s="5" t="n">
        <f aca="false">K49-L49</f>
        <v>16257.2722649779</v>
      </c>
      <c r="N49" s="6" t="n">
        <f aca="false">1.6-0.5691/(2009-1956)*(A49-1956)</f>
        <v>1.56778679245283</v>
      </c>
      <c r="O49" s="7" t="n">
        <v>1.3</v>
      </c>
      <c r="P49" s="5" t="n">
        <f aca="false">O49*(100-N49/0.5)*5000</f>
        <v>629618.771698113</v>
      </c>
      <c r="Q49" s="7" t="n">
        <f aca="false">N49</f>
        <v>1.56778679245283</v>
      </c>
      <c r="R49" s="5" t="n">
        <f aca="false">1.49*(100-Q49/0.5)*5000</f>
        <v>721639.976792453</v>
      </c>
      <c r="S49" s="5" t="str">
        <f aca="false">IF(P49&lt;M49,M49-P49," ")</f>
        <v> </v>
      </c>
      <c r="T49" s="8" t="n">
        <f aca="false">M49*5/P49</f>
        <v>0.129104094380249</v>
      </c>
      <c r="U49" s="8" t="n">
        <f aca="false">IF(T49&gt;5,S49*5/R49+5,T49)+20</f>
        <v>20.1291040943802</v>
      </c>
      <c r="V49" s="9" t="n">
        <f aca="false">G49/0.5*H49*20000</f>
        <v>84759.5469835523</v>
      </c>
      <c r="W49" s="9" t="n">
        <f aca="false">H49*G49*20*1000</f>
        <v>42379.7734917761</v>
      </c>
      <c r="X49" s="5" t="n">
        <f aca="false">G49*H49*MIN(20,U49)*1000</f>
        <v>42379.7734917761</v>
      </c>
      <c r="Y49" s="5" t="n">
        <f aca="false">IF(20&lt;U49,N49*O49*MIN(5,U49-20)*1000,0)</f>
        <v>263.13000222722</v>
      </c>
      <c r="Z49" s="5" t="n">
        <f aca="false">IF(U49&gt;25,(U49-25)*Q49*1.49*1000,0)</f>
        <v>0</v>
      </c>
      <c r="AA49" s="5" t="n">
        <f aca="false">X49+Y49+Z49</f>
        <v>42642.9034940033</v>
      </c>
    </row>
    <row r="50" customFormat="false" ht="15" hidden="false" customHeight="false" outlineLevel="0" collapsed="false">
      <c r="A50" s="0" t="n">
        <v>1959</v>
      </c>
      <c r="B50" s="0" t="s">
        <v>33</v>
      </c>
      <c r="D50" s="0" t="n">
        <v>0</v>
      </c>
      <c r="E50" s="1" t="n">
        <v>226.1778125</v>
      </c>
      <c r="F50" s="4" t="n">
        <v>0.003311821</v>
      </c>
      <c r="G50" s="0" t="n">
        <v>1.48654545454545</v>
      </c>
      <c r="H50" s="0" t="n">
        <f aca="false">1.44*EXP(-F50*(A50-1956))</f>
        <v>1.42576377214626</v>
      </c>
      <c r="I50" s="0" t="n">
        <v>0</v>
      </c>
      <c r="J50" s="0" t="n">
        <v>0</v>
      </c>
      <c r="K50" s="5" t="n">
        <f aca="false">K35+D35-J35-E50</f>
        <v>2792886.5315625</v>
      </c>
      <c r="L50" s="5" t="n">
        <f aca="false">H50*(100-G50/0.5)*20000</f>
        <v>2766749.03810293</v>
      </c>
      <c r="M50" s="5" t="n">
        <f aca="false">K50-L50</f>
        <v>26137.4934595674</v>
      </c>
      <c r="N50" s="6" t="n">
        <f aca="false">1.6-0.6/(2009-1956)*(A50-1956)</f>
        <v>1.56603773584906</v>
      </c>
      <c r="O50" s="7" t="n">
        <v>1.3</v>
      </c>
      <c r="P50" s="5" t="n">
        <f aca="false">O50*(100-N50/0.5)*5000</f>
        <v>629641.509433962</v>
      </c>
      <c r="Q50" s="7" t="n">
        <f aca="false">N50</f>
        <v>1.56603773584906</v>
      </c>
      <c r="R50" s="5" t="n">
        <f aca="false">1.49*(100-Q50/0.5)*5000</f>
        <v>721666.037735849</v>
      </c>
      <c r="S50" s="5" t="str">
        <f aca="false">IF(P50&lt;M50,M50-P50," ")</f>
        <v> </v>
      </c>
      <c r="T50" s="8" t="n">
        <f aca="false">M50*5/P50</f>
        <v>0.207558531862556</v>
      </c>
      <c r="U50" s="8" t="n">
        <f aca="false">IF(T50&gt;5,S50*5/R50+5,T50)+20</f>
        <v>20.2075585318626</v>
      </c>
      <c r="V50" s="9" t="n">
        <f aca="false">G50/0.5*H50*20000</f>
        <v>84778.5061895841</v>
      </c>
      <c r="W50" s="9" t="n">
        <f aca="false">H50*G50*20*1000</f>
        <v>42389.253094792</v>
      </c>
      <c r="X50" s="5" t="n">
        <f aca="false">G50*H50*MIN(20,U50)*1000</f>
        <v>42389.253094792</v>
      </c>
      <c r="Y50" s="5" t="n">
        <f aca="false">IF(20&lt;U50,N50*O50*MIN(5,U50-20)*1000,0)</f>
        <v>422.55784128245</v>
      </c>
      <c r="Z50" s="5" t="n">
        <f aca="false">IF(U50&gt;25,(U50-25)*Q50*1.49*1000,0)</f>
        <v>0</v>
      </c>
      <c r="AA50" s="5" t="n">
        <f aca="false">X50+Y50+Z50</f>
        <v>42811.8109360745</v>
      </c>
    </row>
    <row r="51" customFormat="false" ht="15" hidden="false" customHeight="false" outlineLevel="0" collapsed="false">
      <c r="A51" s="0" t="n">
        <v>1959</v>
      </c>
      <c r="B51" s="0" t="s">
        <v>34</v>
      </c>
      <c r="D51" s="0" t="n">
        <v>0</v>
      </c>
      <c r="E51" s="1" t="n">
        <v>232.56125</v>
      </c>
      <c r="F51" s="4" t="n">
        <v>0.003564392</v>
      </c>
      <c r="G51" s="0" t="n">
        <v>1.46745454545455</v>
      </c>
      <c r="H51" s="0" t="n">
        <f aca="false">1.44*EXP(-F51*(A51-1956))</f>
        <v>1.42468386158398</v>
      </c>
      <c r="I51" s="0" t="n">
        <v>0</v>
      </c>
      <c r="J51" s="0" t="n">
        <v>0</v>
      </c>
      <c r="K51" s="5" t="n">
        <f aca="false">K36+D36-J36-E51</f>
        <v>2792876.241875</v>
      </c>
      <c r="L51" s="5" t="n">
        <f aca="false">H51*(100-G51/0.5)*20000</f>
        <v>2765741.37082727</v>
      </c>
      <c r="M51" s="5" t="n">
        <f aca="false">K51-L51</f>
        <v>27134.8710477306</v>
      </c>
      <c r="N51" s="6" t="n">
        <f aca="false">1.6-0.5/(2009-1956)*(A51-1956)</f>
        <v>1.57169811320755</v>
      </c>
      <c r="O51" s="7" t="n">
        <v>1.3</v>
      </c>
      <c r="P51" s="5" t="n">
        <f aca="false">O51*(100-N51/0.5)*5000</f>
        <v>629567.924528302</v>
      </c>
      <c r="Q51" s="7" t="n">
        <f aca="false">N51</f>
        <v>1.57169811320755</v>
      </c>
      <c r="R51" s="5" t="n">
        <f aca="false">1.49*(100-Q51/0.5)*5000</f>
        <v>721581.698113208</v>
      </c>
      <c r="S51" s="5" t="str">
        <f aca="false">IF(P51&lt;M51,M51-P51," ")</f>
        <v> </v>
      </c>
      <c r="T51" s="8" t="n">
        <f aca="false">M51*5/P51</f>
        <v>0.215503919359147</v>
      </c>
      <c r="U51" s="8" t="n">
        <f aca="false">IF(T51&gt;5,S51*5/R51+5,T51)+20</f>
        <v>20.2155039193591</v>
      </c>
      <c r="V51" s="9" t="n">
        <f aca="false">G51/0.5*H51*20000</f>
        <v>83626.3523406857</v>
      </c>
      <c r="W51" s="9" t="n">
        <f aca="false">H51*G51*20*1000</f>
        <v>41813.1761703429</v>
      </c>
      <c r="X51" s="5" t="n">
        <f aca="false">G51*H51*MIN(20,U51)*1000</f>
        <v>41813.1761703429</v>
      </c>
      <c r="Y51" s="5" t="n">
        <f aca="false">IF(20&lt;U51,N51*O51*MIN(5,U51-20)*1000,0)</f>
        <v>440.319234479284</v>
      </c>
      <c r="Z51" s="5" t="n">
        <f aca="false">IF(U51&gt;25,(U51-25)*Q51*1.49*1000,0)</f>
        <v>0</v>
      </c>
      <c r="AA51" s="5" t="n">
        <f aca="false">X51+Y51+Z51</f>
        <v>42253.4954048221</v>
      </c>
    </row>
    <row r="52" customFormat="false" ht="15" hidden="false" customHeight="false" outlineLevel="0" collapsed="false">
      <c r="A52" s="0" t="n">
        <v>1959</v>
      </c>
      <c r="B52" s="0" t="s">
        <v>35</v>
      </c>
      <c r="D52" s="0" t="n">
        <v>0</v>
      </c>
      <c r="E52" s="1" t="n">
        <v>215.2384375</v>
      </c>
      <c r="F52" s="4" t="n">
        <v>0.00095987</v>
      </c>
      <c r="G52" s="0" t="n">
        <v>1.53290909090909</v>
      </c>
      <c r="H52" s="0" t="n">
        <f aca="false">1.44*EXP(-F52*(A52-1956))</f>
        <v>1.43585932622406</v>
      </c>
      <c r="I52" s="0" t="n">
        <v>0</v>
      </c>
      <c r="J52" s="0" t="n">
        <v>0</v>
      </c>
      <c r="K52" s="5" t="n">
        <f aca="false">K37+D37-J37-E52</f>
        <v>2793485.6896875</v>
      </c>
      <c r="L52" s="5" t="n">
        <f aca="false">H52*(100-G52/0.5)*20000</f>
        <v>2783676.97987071</v>
      </c>
      <c r="M52" s="5" t="n">
        <f aca="false">K52-L52</f>
        <v>9808.70981679065</v>
      </c>
      <c r="N52" s="6" t="n">
        <f aca="false">1.6-0.5691/(2009-1956)*(A52-1956)</f>
        <v>1.56778679245283</v>
      </c>
      <c r="O52" s="7" t="n">
        <v>1.3</v>
      </c>
      <c r="P52" s="5" t="n">
        <f aca="false">O52*(100-N52/0.5)*5000</f>
        <v>629618.771698113</v>
      </c>
      <c r="Q52" s="7" t="n">
        <f aca="false">N52</f>
        <v>1.56778679245283</v>
      </c>
      <c r="R52" s="5" t="n">
        <f aca="false">1.49*(100-Q52/0.5)*5000</f>
        <v>721639.976792453</v>
      </c>
      <c r="S52" s="5" t="str">
        <f aca="false">IF(P52&lt;M52,M52-P52," ")</f>
        <v> </v>
      </c>
      <c r="T52" s="8" t="n">
        <f aca="false">M52*5/P52</f>
        <v>0.0778940388827359</v>
      </c>
      <c r="U52" s="8" t="n">
        <f aca="false">IF(T52&gt;5,S52*5/R52+5,T52)+20</f>
        <v>20.0778940388827</v>
      </c>
      <c r="V52" s="9" t="n">
        <f aca="false">G52/0.5*H52*20000</f>
        <v>88041.6725774188</v>
      </c>
      <c r="W52" s="9" t="n">
        <f aca="false">H52*G52*20*1000</f>
        <v>44020.8362887094</v>
      </c>
      <c r="X52" s="5" t="n">
        <f aca="false">G52*H52*MIN(20,U52)*1000</f>
        <v>44020.8362887094</v>
      </c>
      <c r="Y52" s="5" t="n">
        <f aca="false">IF(20&lt;U52,N52*O52*MIN(5,U52-20)*1000,0)</f>
        <v>158.757618982509</v>
      </c>
      <c r="Z52" s="5" t="n">
        <f aca="false">IF(U52&gt;25,(U52-25)*Q52*1.49*1000,0)</f>
        <v>0</v>
      </c>
      <c r="AA52" s="5" t="n">
        <f aca="false">X52+Y52+Z52</f>
        <v>44179.5939076919</v>
      </c>
    </row>
    <row r="53" customFormat="false" ht="15" hidden="false" customHeight="false" outlineLevel="0" collapsed="false">
      <c r="A53" s="0" t="n">
        <v>1959</v>
      </c>
      <c r="B53" s="0" t="s">
        <v>36</v>
      </c>
      <c r="D53" s="0" t="n">
        <v>0</v>
      </c>
      <c r="E53" s="1" t="n">
        <v>220.4284375</v>
      </c>
      <c r="F53" s="4" t="n">
        <v>0.003306066</v>
      </c>
      <c r="G53" s="0" t="n">
        <v>1.52745454545455</v>
      </c>
      <c r="H53" s="0" t="n">
        <f aca="false">1.44*EXP(-F53*(A53-1956))</f>
        <v>1.42578838817028</v>
      </c>
      <c r="I53" s="0" t="n">
        <v>0</v>
      </c>
      <c r="J53" s="0" t="n">
        <v>0</v>
      </c>
      <c r="K53" s="5" t="n">
        <f aca="false">K38+D38-J38-E53</f>
        <v>2793422.4996875</v>
      </c>
      <c r="L53" s="5" t="n">
        <f aca="false">H53*(100-G53/0.5)*20000</f>
        <v>2764463.69816588</v>
      </c>
      <c r="M53" s="5" t="n">
        <f aca="false">K53-L53</f>
        <v>28958.8015216165</v>
      </c>
      <c r="N53" s="6" t="n">
        <f aca="false">1.6-0.5691/(2009-1956)*(A53-1956)</f>
        <v>1.56778679245283</v>
      </c>
      <c r="O53" s="7" t="n">
        <v>1.3</v>
      </c>
      <c r="P53" s="5" t="n">
        <f aca="false">O53*(100-N53/0.5)*5000</f>
        <v>629618.771698113</v>
      </c>
      <c r="Q53" s="7" t="n">
        <f aca="false">N53</f>
        <v>1.56778679245283</v>
      </c>
      <c r="R53" s="5" t="n">
        <f aca="false">1.49*(100-Q53/0.5)*5000</f>
        <v>721639.976792453</v>
      </c>
      <c r="S53" s="5" t="str">
        <f aca="false">IF(P53&lt;M53,M53-P53," ")</f>
        <v> </v>
      </c>
      <c r="T53" s="8" t="n">
        <f aca="false">M53*5/P53</f>
        <v>0.22997091909691</v>
      </c>
      <c r="U53" s="8" t="n">
        <f aca="false">IF(T53&gt;5,S53*5/R53+5,T53)+20</f>
        <v>20.2299709190969</v>
      </c>
      <c r="V53" s="9" t="n">
        <f aca="false">G53/0.5*H53*20000</f>
        <v>87113.0781746803</v>
      </c>
      <c r="W53" s="9" t="n">
        <f aca="false">H53*G53*20*1000</f>
        <v>43556.5390873401</v>
      </c>
      <c r="X53" s="5" t="n">
        <f aca="false">G53*H53*MIN(20,U53)*1000</f>
        <v>43556.5390873401</v>
      </c>
      <c r="Y53" s="5" t="n">
        <f aca="false">IF(20&lt;U53,N53*O53*MIN(5,U53-20)*1000,0)</f>
        <v>468.708980490887</v>
      </c>
      <c r="Z53" s="5" t="n">
        <f aca="false">IF(U53&gt;25,(U53-25)*Q53*1.49*1000,0)</f>
        <v>0</v>
      </c>
      <c r="AA53" s="5" t="n">
        <f aca="false">X53+Y53+Z53</f>
        <v>44025.248067831</v>
      </c>
    </row>
    <row r="54" customFormat="false" ht="15" hidden="false" customHeight="false" outlineLevel="0" collapsed="false">
      <c r="A54" s="0" t="n">
        <v>1959</v>
      </c>
      <c r="B54" s="0" t="s">
        <v>37</v>
      </c>
      <c r="D54" s="0" t="n">
        <v>0</v>
      </c>
      <c r="E54" s="1" t="n">
        <v>206.14125</v>
      </c>
      <c r="F54" s="4" t="n">
        <v>0.001301856</v>
      </c>
      <c r="G54" s="0" t="n">
        <v>1.50563636363636</v>
      </c>
      <c r="H54" s="0" t="n">
        <f aca="false">1.44*EXP(-F54*(A54-1956))</f>
        <v>1.43438695028854</v>
      </c>
      <c r="I54" s="0" t="n">
        <v>0</v>
      </c>
      <c r="J54" s="0" t="n">
        <v>0</v>
      </c>
      <c r="K54" s="5" t="n">
        <f aca="false">K39+D39-J39-E54</f>
        <v>2793472.693125</v>
      </c>
      <c r="L54" s="5" t="n">
        <f aca="false">H54*(100-G54/0.5)*20000</f>
        <v>2782387.29450188</v>
      </c>
      <c r="M54" s="5" t="n">
        <f aca="false">K54-L54</f>
        <v>11085.3986231238</v>
      </c>
      <c r="N54" s="6" t="n">
        <f aca="false">1.6-0.5691/(2009-1956)*(A54-1956)</f>
        <v>1.56778679245283</v>
      </c>
      <c r="O54" s="7" t="n">
        <v>1.3</v>
      </c>
      <c r="P54" s="5" t="n">
        <f aca="false">O54*(100-N54/0.5)*5000</f>
        <v>629618.771698113</v>
      </c>
      <c r="Q54" s="7" t="n">
        <f aca="false">N54</f>
        <v>1.56778679245283</v>
      </c>
      <c r="R54" s="5" t="n">
        <f aca="false">1.49*(100-Q54/0.5)*5000</f>
        <v>721639.976792453</v>
      </c>
      <c r="S54" s="5" t="str">
        <f aca="false">IF(P54&lt;M54,M54-P54," ")</f>
        <v> </v>
      </c>
      <c r="T54" s="8" t="n">
        <f aca="false">M54*5/P54</f>
        <v>0.0880326248312601</v>
      </c>
      <c r="U54" s="8" t="n">
        <f aca="false">IF(T54&gt;5,S54*5/R54+5,T54)+20</f>
        <v>20.0880326248313</v>
      </c>
      <c r="V54" s="9" t="n">
        <f aca="false">G54/0.5*H54*20000</f>
        <v>86386.6060751954</v>
      </c>
      <c r="W54" s="9" t="n">
        <f aca="false">H54*G54*20*1000</f>
        <v>43193.3030375977</v>
      </c>
      <c r="X54" s="5" t="n">
        <f aca="false">G54*H54*MIN(20,U54)*1000</f>
        <v>43193.3030375977</v>
      </c>
      <c r="Y54" s="5" t="n">
        <f aca="false">IF(20&lt;U54,N54*O54*MIN(5,U54-20)*1000,0)</f>
        <v>179.421302470027</v>
      </c>
      <c r="Z54" s="5" t="n">
        <f aca="false">IF(U54&gt;25,(U54-25)*Q54*1.49*1000,0)</f>
        <v>0</v>
      </c>
      <c r="AA54" s="5" t="n">
        <f aca="false">X54+Y54+Z54</f>
        <v>43372.7243400677</v>
      </c>
    </row>
    <row r="55" customFormat="false" ht="15" hidden="false" customHeight="false" outlineLevel="0" collapsed="false">
      <c r="A55" s="0" t="n">
        <v>1959</v>
      </c>
      <c r="B55" s="0" t="s">
        <v>38</v>
      </c>
      <c r="D55" s="0" t="n">
        <v>0</v>
      </c>
      <c r="E55" s="1" t="n">
        <v>203.12875</v>
      </c>
      <c r="F55" s="4" t="n">
        <v>0.00474323</v>
      </c>
      <c r="G55" s="0" t="n">
        <v>1.582</v>
      </c>
      <c r="H55" s="0" t="n">
        <f aca="false">1.44*EXP(-F55*(A55-1956))</f>
        <v>1.41965434588024</v>
      </c>
      <c r="I55" s="0" t="n">
        <v>0</v>
      </c>
      <c r="J55" s="0" t="n">
        <v>0</v>
      </c>
      <c r="K55" s="5" t="n">
        <f aca="false">K40+D40-J40-E55</f>
        <v>2793104.69</v>
      </c>
      <c r="L55" s="5" t="n">
        <f aca="false">H55*(100-G55/0.5)*20000</f>
        <v>2749472.96475319</v>
      </c>
      <c r="M55" s="5" t="n">
        <f aca="false">K55-L55</f>
        <v>43631.7252468132</v>
      </c>
      <c r="N55" s="6" t="n">
        <f aca="false">1.6+0.3/(2009-1956)*(A55-1956)</f>
        <v>1.61698113207547</v>
      </c>
      <c r="O55" s="7" t="n">
        <v>1.3</v>
      </c>
      <c r="P55" s="5" t="n">
        <f aca="false">O55*(100-N55/0.5)*5000</f>
        <v>628979.245283019</v>
      </c>
      <c r="Q55" s="7" t="n">
        <f aca="false">N55</f>
        <v>1.61698113207547</v>
      </c>
      <c r="R55" s="5" t="n">
        <f aca="false">1.49*(100-Q55/0.5)*5000</f>
        <v>720906.981132076</v>
      </c>
      <c r="S55" s="5" t="str">
        <f aca="false">IF(P55&lt;M55,M55-P55," ")</f>
        <v> </v>
      </c>
      <c r="T55" s="8" t="n">
        <f aca="false">M55*5/P55</f>
        <v>0.346845508608002</v>
      </c>
      <c r="U55" s="8" t="n">
        <f aca="false">IF(T55&gt;5,S55*5/R55+5,T55)+20</f>
        <v>20.346845508608</v>
      </c>
      <c r="V55" s="9" t="n">
        <f aca="false">G55/0.5*H55*20000</f>
        <v>89835.7270073019</v>
      </c>
      <c r="W55" s="9" t="n">
        <f aca="false">H55*G55*20*1000</f>
        <v>44917.8635036509</v>
      </c>
      <c r="X55" s="5" t="n">
        <f aca="false">G55*H55*MIN(20,U55)*1000</f>
        <v>44917.8635036509</v>
      </c>
      <c r="Y55" s="5" t="n">
        <f aca="false">IF(20&lt;U55,N55*O55*MIN(5,U55-20)*1000,0)</f>
        <v>729.095436113538</v>
      </c>
      <c r="Z55" s="5" t="n">
        <f aca="false">IF(U55&gt;25,(U55-25)*Q55*1.49*1000,0)</f>
        <v>0</v>
      </c>
      <c r="AA55" s="5" t="n">
        <f aca="false">X55+Y55+Z55</f>
        <v>45646.9589397645</v>
      </c>
    </row>
    <row r="56" customFormat="false" ht="15" hidden="false" customHeight="false" outlineLevel="0" collapsed="false">
      <c r="A56" s="0" t="n">
        <v>1959</v>
      </c>
      <c r="B56" s="0" t="s">
        <v>39</v>
      </c>
      <c r="D56" s="0" t="n">
        <v>0</v>
      </c>
      <c r="E56" s="1" t="n">
        <v>207.0284375</v>
      </c>
      <c r="F56" s="4" t="n">
        <v>0.00288361</v>
      </c>
      <c r="G56" s="0" t="n">
        <v>1.53018181818182</v>
      </c>
      <c r="H56" s="0" t="n">
        <f aca="false">1.44*EXP(-F56*(A56-1956))</f>
        <v>1.4275965322982</v>
      </c>
      <c r="I56" s="0" t="n">
        <v>0</v>
      </c>
      <c r="J56" s="0" t="n">
        <v>0</v>
      </c>
      <c r="K56" s="5" t="n">
        <f aca="false">K41+D41-J41-E56</f>
        <v>2794063.0559375</v>
      </c>
      <c r="L56" s="5" t="n">
        <f aca="false">H56*(100-G56/0.5)*20000</f>
        <v>2767813.77429952</v>
      </c>
      <c r="M56" s="5" t="n">
        <f aca="false">K56-L56</f>
        <v>26249.2816379834</v>
      </c>
      <c r="N56" s="6" t="n">
        <f aca="false">1.6-0.5691/(2009-1956)*(A56-1956)</f>
        <v>1.56778679245283</v>
      </c>
      <c r="O56" s="7" t="n">
        <v>1.3</v>
      </c>
      <c r="P56" s="5" t="n">
        <f aca="false">O56*(100-N56/0.5)*5000</f>
        <v>629618.771698113</v>
      </c>
      <c r="Q56" s="7" t="n">
        <f aca="false">N56</f>
        <v>1.56778679245283</v>
      </c>
      <c r="R56" s="5" t="n">
        <f aca="false">1.49*(100-Q56/0.5)*5000</f>
        <v>721639.976792453</v>
      </c>
      <c r="S56" s="5" t="str">
        <f aca="false">IF(P56&lt;M56,M56-P56," ")</f>
        <v> </v>
      </c>
      <c r="T56" s="8" t="n">
        <f aca="false">M56*5/P56</f>
        <v>0.208453772488293</v>
      </c>
      <c r="U56" s="8" t="n">
        <f aca="false">IF(T56&gt;5,S56*5/R56+5,T56)+20</f>
        <v>20.2084537724883</v>
      </c>
      <c r="V56" s="9" t="n">
        <f aca="false">G56/0.5*H56*20000</f>
        <v>87379.2902968848</v>
      </c>
      <c r="W56" s="9" t="n">
        <f aca="false">H56*G56*20*1000</f>
        <v>43689.6451484424</v>
      </c>
      <c r="X56" s="5" t="n">
        <f aca="false">G56*H56*MIN(20,U56)*1000</f>
        <v>43689.6451484424</v>
      </c>
      <c r="Y56" s="5" t="n">
        <f aca="false">IF(20&lt;U56,N56*O56*MIN(5,U56-20)*1000,0)</f>
        <v>424.854392747349</v>
      </c>
      <c r="Z56" s="5" t="n">
        <f aca="false">IF(U56&gt;25,(U56-25)*Q56*1.49*1000,0)</f>
        <v>0</v>
      </c>
      <c r="AA56" s="5" t="n">
        <f aca="false">X56+Y56+Z56</f>
        <v>44114.4995411897</v>
      </c>
    </row>
    <row r="57" customFormat="false" ht="15" hidden="false" customHeight="false" outlineLevel="0" collapsed="false">
      <c r="A57" s="0" t="n">
        <v>1959</v>
      </c>
      <c r="B57" s="0" t="s">
        <v>40</v>
      </c>
      <c r="D57" s="0" t="n">
        <v>0</v>
      </c>
      <c r="E57" s="1" t="n">
        <v>202.1084375</v>
      </c>
      <c r="F57" s="4" t="n">
        <v>0.003435973</v>
      </c>
      <c r="G57" s="0" t="n">
        <v>1.54109090909091</v>
      </c>
      <c r="H57" s="0" t="n">
        <f aca="false">1.44*EXP(-F57*(A57-1956))</f>
        <v>1.42523283675591</v>
      </c>
      <c r="I57" s="0" t="n">
        <v>0</v>
      </c>
      <c r="J57" s="0" t="n">
        <v>0</v>
      </c>
      <c r="K57" s="5" t="n">
        <f aca="false">K42+D42-J42-E57</f>
        <v>2794085.2415625</v>
      </c>
      <c r="L57" s="5" t="n">
        <f aca="false">H57*(100-G57/0.5)*20000</f>
        <v>2762609.13878933</v>
      </c>
      <c r="M57" s="5" t="n">
        <f aca="false">K57-L57</f>
        <v>31476.1027731681</v>
      </c>
      <c r="N57" s="6" t="n">
        <f aca="false">1.6+0.1/(2009-1956)*(A57-1956)</f>
        <v>1.60566037735849</v>
      </c>
      <c r="O57" s="7" t="n">
        <v>1.3</v>
      </c>
      <c r="P57" s="5" t="n">
        <f aca="false">O57*(100-N57/0.5)*5000</f>
        <v>629126.41509434</v>
      </c>
      <c r="Q57" s="7" t="n">
        <f aca="false">N57</f>
        <v>1.60566037735849</v>
      </c>
      <c r="R57" s="5" t="n">
        <f aca="false">1.49*(100-Q57/0.5)*5000</f>
        <v>721075.660377359</v>
      </c>
      <c r="S57" s="5" t="str">
        <f aca="false">IF(P57&lt;M57,M57-P57," ")</f>
        <v> </v>
      </c>
      <c r="T57" s="8" t="n">
        <f aca="false">M57*5/P57</f>
        <v>0.250157218151841</v>
      </c>
      <c r="U57" s="8" t="n">
        <f aca="false">IF(T57&gt;5,S57*5/R57+5,T57)+20</f>
        <v>20.2501572181518</v>
      </c>
      <c r="V57" s="9" t="n">
        <f aca="false">G57/0.5*H57*20000</f>
        <v>87856.5347224954</v>
      </c>
      <c r="W57" s="9" t="n">
        <f aca="false">H57*G57*20*1000</f>
        <v>43928.2673612477</v>
      </c>
      <c r="X57" s="5" t="n">
        <f aca="false">G57*H57*MIN(20,U57)*1000</f>
        <v>43928.2673612477</v>
      </c>
      <c r="Y57" s="5" t="n">
        <f aca="false">IF(20&lt;U57,N57*O57*MIN(5,U57-20)*1000,0)</f>
        <v>522.167793285626</v>
      </c>
      <c r="Z57" s="5" t="n">
        <f aca="false">IF(U57&gt;25,(U57-25)*Q57*1.49*1000,0)</f>
        <v>0</v>
      </c>
      <c r="AA57" s="5" t="n">
        <f aca="false">X57+Y57+Z57</f>
        <v>44450.4351545334</v>
      </c>
    </row>
    <row r="58" customFormat="false" ht="15" hidden="false" customHeight="false" outlineLevel="0" collapsed="false">
      <c r="A58" s="0" t="n">
        <v>1959</v>
      </c>
      <c r="B58" s="0" t="s">
        <v>41</v>
      </c>
      <c r="D58" s="0" t="n">
        <v>0</v>
      </c>
      <c r="E58" s="1" t="n">
        <v>212.28875</v>
      </c>
      <c r="F58" s="4" t="n">
        <v>0.002290988</v>
      </c>
      <c r="G58" s="0" t="n">
        <v>1.51381818181818</v>
      </c>
      <c r="H58" s="0" t="n">
        <f aca="false">1.44*EXP(-F58*(A58-1956))</f>
        <v>1.43013686515127</v>
      </c>
      <c r="I58" s="0" t="n">
        <v>0</v>
      </c>
      <c r="J58" s="0" t="n">
        <v>0</v>
      </c>
      <c r="K58" s="5" t="n">
        <f aca="false">K43+D43-J43-E58</f>
        <v>2793055.405</v>
      </c>
      <c r="L58" s="5" t="n">
        <f aca="false">H58*(100-G58/0.5)*20000</f>
        <v>2773675.04274436</v>
      </c>
      <c r="M58" s="5" t="n">
        <f aca="false">K58-L58</f>
        <v>19380.3622556371</v>
      </c>
      <c r="N58" s="6" t="n">
        <f aca="false">1.6-0.4/(2009-1956)*(A58-1956)</f>
        <v>1.57735849056604</v>
      </c>
      <c r="O58" s="7" t="n">
        <v>1.3</v>
      </c>
      <c r="P58" s="5" t="n">
        <f aca="false">O58*(100-N58/0.5)*5000</f>
        <v>629494.339622642</v>
      </c>
      <c r="Q58" s="7" t="n">
        <f aca="false">N58</f>
        <v>1.57735849056604</v>
      </c>
      <c r="R58" s="5" t="n">
        <f aca="false">1.49*(100-Q58/0.5)*5000</f>
        <v>721497.358490566</v>
      </c>
      <c r="S58" s="5" t="str">
        <f aca="false">IF(P58&lt;M58,M58-P58," ")</f>
        <v> </v>
      </c>
      <c r="T58" s="8" t="n">
        <f aca="false">M58*5/P58</f>
        <v>0.153935953318142</v>
      </c>
      <c r="U58" s="8" t="n">
        <f aca="false">IF(T58&gt;5,S58*5/R58+5,T58)+20</f>
        <v>20.1539359533181</v>
      </c>
      <c r="V58" s="9" t="n">
        <f aca="false">G58/0.5*H58*20000</f>
        <v>86598.687558178</v>
      </c>
      <c r="W58" s="9" t="n">
        <f aca="false">H58*G58*20*1000</f>
        <v>43299.343779089</v>
      </c>
      <c r="X58" s="5" t="n">
        <f aca="false">G58*H58*MIN(20,U58)*1000</f>
        <v>43299.343779089</v>
      </c>
      <c r="Y58" s="5" t="n">
        <f aca="false">IF(20&lt;U58,N58*O58*MIN(5,U58-20)*1000,0)</f>
        <v>315.655837860676</v>
      </c>
      <c r="Z58" s="5" t="n">
        <f aca="false">IF(U58&gt;25,(U58-25)*Q58*1.49*1000,0)</f>
        <v>0</v>
      </c>
      <c r="AA58" s="5" t="n">
        <f aca="false">X58+Y58+Z58</f>
        <v>43614.9996169497</v>
      </c>
    </row>
    <row r="59" customFormat="false" ht="15" hidden="false" customHeight="false" outlineLevel="0" collapsed="false">
      <c r="A59" s="0" t="n">
        <v>1959</v>
      </c>
      <c r="B59" s="0" t="s">
        <v>42</v>
      </c>
      <c r="D59" s="0" t="n">
        <v>0</v>
      </c>
      <c r="E59" s="1" t="n">
        <v>245.4525</v>
      </c>
      <c r="F59" s="4" t="n">
        <v>0.006047777</v>
      </c>
      <c r="G59" s="0" t="n">
        <v>1.57381818181818</v>
      </c>
      <c r="H59" s="0" t="n">
        <f aca="false">1.44*EXP(-F59*(A59-1956))</f>
        <v>1.41410918638589</v>
      </c>
      <c r="I59" s="0" t="n">
        <v>0</v>
      </c>
      <c r="J59" s="0" t="n">
        <v>0</v>
      </c>
      <c r="K59" s="5" t="n">
        <f aca="false">K44+D44-J44-E59</f>
        <v>2793002.71</v>
      </c>
      <c r="L59" s="5" t="n">
        <f aca="false">H59*(100-G59/0.5)*20000</f>
        <v>2739196.34282738</v>
      </c>
      <c r="M59" s="5" t="n">
        <f aca="false">K59-L59</f>
        <v>53806.3671726207</v>
      </c>
      <c r="N59" s="6" t="n">
        <f aca="false">1.6+0.5185/(2009-1956)*(A59-1956)</f>
        <v>1.62934905660377</v>
      </c>
      <c r="O59" s="7" t="n">
        <v>1.3</v>
      </c>
      <c r="P59" s="5" t="n">
        <f aca="false">O59*(100-N59/0.5)*5000</f>
        <v>628818.462264151</v>
      </c>
      <c r="Q59" s="7" t="n">
        <f aca="false">N59</f>
        <v>1.62934905660377</v>
      </c>
      <c r="R59" s="5" t="n">
        <f aca="false">1.49*(100-Q59/0.5)*5000</f>
        <v>720722.699056604</v>
      </c>
      <c r="S59" s="5" t="str">
        <f aca="false">IF(P59&lt;M59,M59-P59," ")</f>
        <v> </v>
      </c>
      <c r="T59" s="8" t="n">
        <f aca="false">M59*5/P59</f>
        <v>0.427837049972127</v>
      </c>
      <c r="U59" s="8" t="n">
        <f aca="false">IF(T59&gt;5,S59*5/R59+5,T59)+20</f>
        <v>20.4278370499721</v>
      </c>
      <c r="V59" s="9" t="n">
        <f aca="false">G59/0.5*H59*20000</f>
        <v>89022.0299444095</v>
      </c>
      <c r="W59" s="9" t="n">
        <f aca="false">H59*G59*20*1000</f>
        <v>44511.0149722047</v>
      </c>
      <c r="X59" s="5" t="n">
        <f aca="false">G59*H59*MIN(20,U59)*1000</f>
        <v>44511.0149722047</v>
      </c>
      <c r="Y59" s="5" t="n">
        <f aca="false">IF(20&lt;U59,N59*O59*MIN(5,U59-20)*1000,0)</f>
        <v>906.224661877893</v>
      </c>
      <c r="Z59" s="5" t="n">
        <f aca="false">IF(U59&gt;25,(U59-25)*Q59*1.49*1000,0)</f>
        <v>0</v>
      </c>
      <c r="AA59" s="5" t="n">
        <f aca="false">X59+Y59+Z59</f>
        <v>45417.2396340826</v>
      </c>
    </row>
    <row r="60" customFormat="false" ht="15" hidden="false" customHeight="false" outlineLevel="0" collapsed="false">
      <c r="A60" s="0" t="n">
        <v>1959</v>
      </c>
      <c r="B60" s="0" t="s">
        <v>43</v>
      </c>
      <c r="D60" s="0" t="n">
        <v>0</v>
      </c>
      <c r="E60" s="1" t="n">
        <v>233.3903125</v>
      </c>
      <c r="F60" s="4" t="n">
        <v>0.003047486</v>
      </c>
      <c r="G60" s="0" t="n">
        <v>1.53836363636364</v>
      </c>
      <c r="H60" s="0" t="n">
        <f aca="false">1.44*EXP(-F60*(A60-1956))</f>
        <v>1.42689485836563</v>
      </c>
      <c r="I60" s="0" t="n">
        <v>0</v>
      </c>
      <c r="J60" s="0" t="n">
        <v>0</v>
      </c>
      <c r="K60" s="5" t="n">
        <f aca="false">K45+D45-J45-E60</f>
        <v>2792927.4128125</v>
      </c>
      <c r="L60" s="5" t="n">
        <f aca="false">H60*(100-G60/0.5)*20000</f>
        <v>2765986.3902103</v>
      </c>
      <c r="M60" s="5" t="n">
        <f aca="false">K60-L60</f>
        <v>26941.0226021991</v>
      </c>
      <c r="N60" s="6" t="n">
        <f aca="false">1.6-0.4298/(2009-1956)*(A60-1956)</f>
        <v>1.57567169811321</v>
      </c>
      <c r="O60" s="7" t="n">
        <v>1.3</v>
      </c>
      <c r="P60" s="5" t="n">
        <f aca="false">O60*(100-N60/0.5)*5000</f>
        <v>629516.267924528</v>
      </c>
      <c r="Q60" s="7" t="n">
        <f aca="false">N60</f>
        <v>1.57567169811321</v>
      </c>
      <c r="R60" s="5" t="n">
        <f aca="false">1.49*(100-Q60/0.5)*5000</f>
        <v>721522.491698113</v>
      </c>
      <c r="S60" s="5" t="str">
        <f aca="false">IF(P60&lt;M60,M60-P60," ")</f>
        <v> </v>
      </c>
      <c r="T60" s="8" t="n">
        <f aca="false">M60*5/P60</f>
        <v>0.21398194117383</v>
      </c>
      <c r="U60" s="8" t="n">
        <f aca="false">IF(T60&gt;5,S60*5/R60+5,T60)+20</f>
        <v>20.2139819411738</v>
      </c>
      <c r="V60" s="9" t="n">
        <f aca="false">G60/0.5*H60*20000</f>
        <v>87803.326520957</v>
      </c>
      <c r="W60" s="9" t="n">
        <f aca="false">H60*G60*20*1000</f>
        <v>43901.6632604785</v>
      </c>
      <c r="X60" s="5" t="n">
        <f aca="false">G60*H60*MIN(20,U60)*1000</f>
        <v>43901.6632604785</v>
      </c>
      <c r="Y60" s="5" t="n">
        <f aca="false">IF(20&lt;U60,N60*O60*MIN(5,U60-20)*1000,0)</f>
        <v>438.31487519941</v>
      </c>
      <c r="Z60" s="5" t="n">
        <f aca="false">IF(U60&gt;25,(U60-25)*Q60*1.49*1000,0)</f>
        <v>0</v>
      </c>
      <c r="AA60" s="5" t="n">
        <f aca="false">X60+Y60+Z60</f>
        <v>44339.9781356779</v>
      </c>
    </row>
    <row r="61" customFormat="false" ht="15" hidden="false" customHeight="false" outlineLevel="0" collapsed="false">
      <c r="A61" s="0" t="n">
        <v>1959</v>
      </c>
      <c r="B61" s="0" t="s">
        <v>44</v>
      </c>
      <c r="D61" s="0" t="n">
        <v>0</v>
      </c>
      <c r="E61" s="1" t="n">
        <v>217.0678125</v>
      </c>
      <c r="F61" s="4" t="n">
        <v>0.006595146</v>
      </c>
      <c r="G61" s="0" t="n">
        <v>1.59563636363636</v>
      </c>
      <c r="H61" s="0" t="n">
        <f aca="false">1.44*EXP(-F61*(A61-1956))</f>
        <v>1.41178897333259</v>
      </c>
      <c r="I61" s="0" t="n">
        <v>0</v>
      </c>
      <c r="J61" s="0" t="n">
        <v>0</v>
      </c>
      <c r="K61" s="5" t="n">
        <f aca="false">K46+D46-J46-E61</f>
        <v>2795349.2040625</v>
      </c>
      <c r="L61" s="5" t="n">
        <f aca="false">H61*(100-G61/0.5)*20000</f>
        <v>2733469.87371996</v>
      </c>
      <c r="M61" s="5" t="n">
        <f aca="false">K61-L61</f>
        <v>61879.3303425373</v>
      </c>
      <c r="N61" s="6" t="n">
        <f aca="false">1.6+0.062/(2009-1956)*(A61-1956)</f>
        <v>1.60350943396226</v>
      </c>
      <c r="O61" s="7" t="n">
        <v>1.3</v>
      </c>
      <c r="P61" s="5" t="n">
        <f aca="false">O61*(100-N61/0.5)*5000</f>
        <v>629154.37735849</v>
      </c>
      <c r="Q61" s="7" t="n">
        <f aca="false">N61</f>
        <v>1.60350943396226</v>
      </c>
      <c r="R61" s="5" t="n">
        <f aca="false">1.49*(100-Q61/0.5)*5000</f>
        <v>721107.709433962</v>
      </c>
      <c r="S61" s="5" t="str">
        <f aca="false">IF(P61&lt;M61,M61-P61," ")</f>
        <v> </v>
      </c>
      <c r="T61" s="8" t="n">
        <f aca="false">M61*5/P61</f>
        <v>0.49176587312591</v>
      </c>
      <c r="U61" s="8" t="n">
        <f aca="false">IF(T61&gt;5,S61*5/R61+5,T61)+20</f>
        <v>20.4917658731259</v>
      </c>
      <c r="V61" s="9" t="n">
        <f aca="false">G61/0.5*H61*20000</f>
        <v>90108.072945213</v>
      </c>
      <c r="W61" s="9" t="n">
        <f aca="false">H61*G61*20*1000</f>
        <v>45054.0364726065</v>
      </c>
      <c r="X61" s="5" t="n">
        <f aca="false">G61*H61*MIN(20,U61)*1000</f>
        <v>45054.0364726065</v>
      </c>
      <c r="Y61" s="5" t="n">
        <f aca="false">IF(20&lt;U61,N61*O61*MIN(5,U61-20)*1000,0)</f>
        <v>1025.11658191551</v>
      </c>
      <c r="Z61" s="5" t="n">
        <f aca="false">IF(U61&gt;25,(U61-25)*Q61*1.49*1000,0)</f>
        <v>0</v>
      </c>
      <c r="AA61" s="5" t="n">
        <f aca="false">X61+Y61+Z61</f>
        <v>46079.153054522</v>
      </c>
    </row>
    <row r="62" customFormat="false" ht="15" hidden="false" customHeight="false" outlineLevel="0" collapsed="false">
      <c r="A62" s="0" t="n">
        <v>1960</v>
      </c>
      <c r="B62" s="0" t="s">
        <v>30</v>
      </c>
      <c r="D62" s="0" t="n">
        <v>0</v>
      </c>
      <c r="E62" s="1" t="n">
        <v>0</v>
      </c>
      <c r="F62" s="4" t="n">
        <v>0.000106134</v>
      </c>
      <c r="G62" s="0" t="n">
        <v>1.42981818181818</v>
      </c>
      <c r="H62" s="0" t="n">
        <f aca="false">1.44*EXP(-F62*(A62-1956))</f>
        <v>1.43938879790783</v>
      </c>
      <c r="I62" s="0" t="n">
        <v>0</v>
      </c>
      <c r="J62" s="0" t="n">
        <v>0</v>
      </c>
      <c r="K62" s="5" t="n">
        <f aca="false">K47+D47-J47-E62</f>
        <v>2793369.6</v>
      </c>
      <c r="L62" s="5" t="n">
        <f aca="false">H62*(100-G62/0.5)*20000</f>
        <v>2796455.02485749</v>
      </c>
      <c r="M62" s="5" t="n">
        <f aca="false">K62-L62</f>
        <v>-3085.42485749023</v>
      </c>
      <c r="N62" s="6" t="n">
        <f aca="false">1.6-0.6824/(2009-1956)*(A62-1956)</f>
        <v>1.54849811320755</v>
      </c>
      <c r="O62" s="7" t="n">
        <v>1.3</v>
      </c>
      <c r="P62" s="5" t="n">
        <f aca="false">O62*(100-N62/0.5)*5000</f>
        <v>629869.524528302</v>
      </c>
      <c r="Q62" s="7" t="n">
        <f aca="false">N62</f>
        <v>1.54849811320755</v>
      </c>
      <c r="R62" s="5" t="n">
        <f aca="false">1.49*(100-Q62/0.5)*5000</f>
        <v>721927.378113208</v>
      </c>
      <c r="S62" s="5" t="str">
        <f aca="false">IF(P62&lt;M62,M62-P62," ")</f>
        <v> </v>
      </c>
      <c r="T62" s="8" t="n">
        <f aca="false">M62*5/P62</f>
        <v>-0.0244925713765946</v>
      </c>
      <c r="U62" s="8" t="n">
        <f aca="false">IF(T62&gt;5,S62*5/R62+5,T62)+20</f>
        <v>19.9755074286234</v>
      </c>
      <c r="V62" s="9" t="n">
        <f aca="false">G62/0.5*H62*20000</f>
        <v>82322.570958161</v>
      </c>
      <c r="W62" s="9" t="n">
        <f aca="false">H62*G62*20*1000</f>
        <v>41161.2854790805</v>
      </c>
      <c r="X62" s="5" t="n">
        <f aca="false">G62*H62*MIN(20,U62)*1000</f>
        <v>41110.8781929531</v>
      </c>
      <c r="Y62" s="5" t="n">
        <f aca="false">IF(20&lt;U62,N62*O62*MIN(5,U62-20)*1000,0)</f>
        <v>0</v>
      </c>
      <c r="Z62" s="5" t="n">
        <f aca="false">IF(U62&gt;25,(U62-25)*Q62*1.49*1000,0)</f>
        <v>0</v>
      </c>
      <c r="AA62" s="5" t="n">
        <f aca="false">X62+Y62+Z62</f>
        <v>41110.8781929531</v>
      </c>
    </row>
    <row r="63" customFormat="false" ht="15" hidden="false" customHeight="false" outlineLevel="0" collapsed="false">
      <c r="A63" s="0" t="n">
        <v>1960</v>
      </c>
      <c r="B63" s="0" t="s">
        <v>31</v>
      </c>
      <c r="D63" s="0" t="n">
        <v>0</v>
      </c>
      <c r="E63" s="1" t="n">
        <v>389.86375</v>
      </c>
      <c r="F63" s="4" t="n">
        <v>0.00054519</v>
      </c>
      <c r="G63" s="0" t="n">
        <v>1.45163636363636</v>
      </c>
      <c r="H63" s="0" t="n">
        <f aca="false">1.44*EXP(-F63*(A63-1956))</f>
        <v>1.43686312722651</v>
      </c>
      <c r="I63" s="0" t="n">
        <v>0</v>
      </c>
      <c r="J63" s="0" t="n">
        <v>0</v>
      </c>
      <c r="K63" s="5" t="n">
        <f aca="false">K48+D48-J48-E63</f>
        <v>2792590.960625</v>
      </c>
      <c r="L63" s="5" t="n">
        <f aca="false">H63*(100-G63/0.5)*20000</f>
        <v>2790294.143851</v>
      </c>
      <c r="M63" s="5" t="n">
        <f aca="false">K63-L63</f>
        <v>2296.81677399622</v>
      </c>
      <c r="N63" s="6" t="n">
        <f aca="false">1.6-0.6216/(2009-1956)*(A63-1956)</f>
        <v>1.55308679245283</v>
      </c>
      <c r="O63" s="7" t="n">
        <v>1.3</v>
      </c>
      <c r="P63" s="5" t="n">
        <f aca="false">O63*(100-N63/0.5)*5000</f>
        <v>629809.871698113</v>
      </c>
      <c r="Q63" s="7" t="n">
        <f aca="false">N63</f>
        <v>1.55308679245283</v>
      </c>
      <c r="R63" s="5" t="n">
        <f aca="false">1.49*(100-Q63/0.5)*5000</f>
        <v>721859.006792453</v>
      </c>
      <c r="S63" s="5" t="str">
        <f aca="false">IF(P63&lt;M63,M63-P63," ")</f>
        <v> </v>
      </c>
      <c r="T63" s="8" t="n">
        <f aca="false">M63*5/P63</f>
        <v>0.0182342074744198</v>
      </c>
      <c r="U63" s="8" t="n">
        <f aca="false">IF(T63&gt;5,S63*5/R63+5,T63)+20</f>
        <v>20.0182342074744</v>
      </c>
      <c r="V63" s="9" t="n">
        <f aca="false">G63/0.5*H63*20000</f>
        <v>83432.1106020104</v>
      </c>
      <c r="W63" s="9" t="n">
        <f aca="false">H63*G63*20*1000</f>
        <v>41716.0553010052</v>
      </c>
      <c r="X63" s="5" t="n">
        <f aca="false">G63*H63*MIN(20,U63)*1000</f>
        <v>41716.0553010052</v>
      </c>
      <c r="Y63" s="5" t="n">
        <f aca="false">IF(20&lt;U63,N63*O63*MIN(5,U63-20)*1000,0)</f>
        <v>36.8150988391789</v>
      </c>
      <c r="Z63" s="5" t="n">
        <f aca="false">IF(U63&gt;25,(U63-25)*Q63*1.49*1000,0)</f>
        <v>0</v>
      </c>
      <c r="AA63" s="5" t="n">
        <f aca="false">X63+Y63+Z63</f>
        <v>41752.8703998444</v>
      </c>
    </row>
    <row r="64" customFormat="false" ht="15" hidden="false" customHeight="false" outlineLevel="0" collapsed="false">
      <c r="A64" s="0" t="n">
        <v>1960</v>
      </c>
      <c r="B64" s="0" t="s">
        <v>32</v>
      </c>
      <c r="D64" s="0" t="n">
        <v>0</v>
      </c>
      <c r="E64" s="1" t="n">
        <v>444.751875</v>
      </c>
      <c r="F64" s="4" t="n">
        <v>0.002161032</v>
      </c>
      <c r="G64" s="0" t="n">
        <v>1.47345454545455</v>
      </c>
      <c r="H64" s="0" t="n">
        <f aca="false">1.44*EXP(-F64*(A64-1956))</f>
        <v>1.42760610008222</v>
      </c>
      <c r="I64" s="0" t="n">
        <v>0</v>
      </c>
      <c r="J64" s="0" t="n">
        <v>0</v>
      </c>
      <c r="K64" s="5" t="n">
        <f aca="false">K49+D49-J49-E64</f>
        <v>2792442.0503125</v>
      </c>
      <c r="L64" s="5" t="n">
        <f aca="false">H64*(100-G64/0.5)*20000</f>
        <v>2771071.69227305</v>
      </c>
      <c r="M64" s="5" t="n">
        <f aca="false">K64-L64</f>
        <v>21370.3580394476</v>
      </c>
      <c r="N64" s="6" t="n">
        <f aca="false">1.6-0.5691/(2009-1956)*(A64-1956)</f>
        <v>1.55704905660377</v>
      </c>
      <c r="O64" s="7" t="n">
        <v>1.3</v>
      </c>
      <c r="P64" s="5" t="n">
        <f aca="false">O64*(100-N64/0.5)*5000</f>
        <v>629758.362264151</v>
      </c>
      <c r="Q64" s="7" t="n">
        <f aca="false">N64</f>
        <v>1.55704905660377</v>
      </c>
      <c r="R64" s="5" t="n">
        <f aca="false">1.49*(100-Q64/0.5)*5000</f>
        <v>721799.969056604</v>
      </c>
      <c r="S64" s="5" t="str">
        <f aca="false">IF(P64&lt;M64,M64-P64," ")</f>
        <v> </v>
      </c>
      <c r="T64" s="8" t="n">
        <f aca="false">M64*5/P64</f>
        <v>0.169671093866982</v>
      </c>
      <c r="U64" s="8" t="n">
        <f aca="false">IF(T64&gt;5,S64*5/R64+5,T64)+20</f>
        <v>20.169671093867</v>
      </c>
      <c r="V64" s="9" t="n">
        <f aca="false">G64/0.5*H64*20000</f>
        <v>84140.5078913914</v>
      </c>
      <c r="W64" s="9" t="n">
        <f aca="false">H64*G64*20*1000</f>
        <v>42070.2539456957</v>
      </c>
      <c r="X64" s="5" t="n">
        <f aca="false">G64*H64*MIN(20,U64)*1000</f>
        <v>42070.2539456957</v>
      </c>
      <c r="Y64" s="5" t="n">
        <f aca="false">IF(20&lt;U64,N64*O64*MIN(5,U64-20)*1000,0)</f>
        <v>343.442081630067</v>
      </c>
      <c r="Z64" s="5" t="n">
        <f aca="false">IF(U64&gt;25,(U64-25)*Q64*1.49*1000,0)</f>
        <v>0</v>
      </c>
      <c r="AA64" s="5" t="n">
        <f aca="false">X64+Y64+Z64</f>
        <v>42413.6960273258</v>
      </c>
    </row>
    <row r="65" customFormat="false" ht="15" hidden="false" customHeight="false" outlineLevel="0" collapsed="false">
      <c r="A65" s="0" t="n">
        <v>1960</v>
      </c>
      <c r="B65" s="0" t="s">
        <v>33</v>
      </c>
      <c r="D65" s="0" t="n">
        <v>0</v>
      </c>
      <c r="E65" s="1" t="n">
        <v>452.355625</v>
      </c>
      <c r="F65" s="4" t="n">
        <v>0.003311821</v>
      </c>
      <c r="G65" s="0" t="n">
        <v>1.48072727272727</v>
      </c>
      <c r="H65" s="0" t="n">
        <f aca="false">1.44*EXP(-F65*(A65-1956))</f>
        <v>1.42104970812146</v>
      </c>
      <c r="I65" s="0" t="n">
        <v>0</v>
      </c>
      <c r="J65" s="0" t="n">
        <v>0</v>
      </c>
      <c r="K65" s="5" t="n">
        <f aca="false">K50+D50-J50-E65</f>
        <v>2792434.1759375</v>
      </c>
      <c r="L65" s="5" t="n">
        <f aca="false">H65*(100-G65/0.5)*20000</f>
        <v>2757931.93389425</v>
      </c>
      <c r="M65" s="5" t="n">
        <f aca="false">K65-L65</f>
        <v>34502.2420432479</v>
      </c>
      <c r="N65" s="6" t="n">
        <f aca="false">1.6-0.6/(2009-1956)*(A65-1956)</f>
        <v>1.55471698113208</v>
      </c>
      <c r="O65" s="7" t="n">
        <v>1.3</v>
      </c>
      <c r="P65" s="5" t="n">
        <f aca="false">O65*(100-N65/0.5)*5000</f>
        <v>629788.679245283</v>
      </c>
      <c r="Q65" s="7" t="n">
        <f aca="false">N65</f>
        <v>1.55471698113208</v>
      </c>
      <c r="R65" s="5" t="n">
        <f aca="false">1.49*(100-Q65/0.5)*5000</f>
        <v>721834.716981132</v>
      </c>
      <c r="S65" s="5" t="str">
        <f aca="false">IF(P65&lt;M65,M65-P65," ")</f>
        <v> </v>
      </c>
      <c r="T65" s="8" t="n">
        <f aca="false">M65*5/P65</f>
        <v>0.273919198457125</v>
      </c>
      <c r="U65" s="8" t="n">
        <f aca="false">IF(T65&gt;5,S65*5/R65+5,T65)+20</f>
        <v>20.2739191984571</v>
      </c>
      <c r="V65" s="9" t="n">
        <f aca="false">G65/0.5*H65*20000</f>
        <v>84167.4823486629</v>
      </c>
      <c r="W65" s="9" t="n">
        <f aca="false">H65*G65*20*1000</f>
        <v>42083.7411743315</v>
      </c>
      <c r="X65" s="5" t="n">
        <f aca="false">G65*H65*MIN(20,U65)*1000</f>
        <v>42083.7411743315</v>
      </c>
      <c r="Y65" s="5" t="n">
        <f aca="false">IF(20&lt;U65,N65*O65*MIN(5,U65-20)*1000,0)</f>
        <v>553.626878089194</v>
      </c>
      <c r="Z65" s="5" t="n">
        <f aca="false">IF(U65&gt;25,(U65-25)*Q65*1.49*1000,0)</f>
        <v>0</v>
      </c>
      <c r="AA65" s="5" t="n">
        <f aca="false">X65+Y65+Z65</f>
        <v>42637.3680524206</v>
      </c>
    </row>
    <row r="66" customFormat="false" ht="15" hidden="false" customHeight="false" outlineLevel="0" collapsed="false">
      <c r="A66" s="0" t="n">
        <v>1960</v>
      </c>
      <c r="B66" s="0" t="s">
        <v>34</v>
      </c>
      <c r="D66" s="0" t="n">
        <v>0</v>
      </c>
      <c r="E66" s="1" t="n">
        <v>465.1225</v>
      </c>
      <c r="F66" s="4" t="n">
        <v>0.003564392</v>
      </c>
      <c r="G66" s="0" t="n">
        <v>1.45527272727273</v>
      </c>
      <c r="H66" s="0" t="n">
        <f aca="false">1.44*EXP(-F66*(A66-1956))</f>
        <v>1.41961476930805</v>
      </c>
      <c r="I66" s="0" t="n">
        <v>0</v>
      </c>
      <c r="J66" s="0" t="n">
        <v>0</v>
      </c>
      <c r="K66" s="5" t="n">
        <f aca="false">K51+D51-J51-E66</f>
        <v>2792411.119375</v>
      </c>
      <c r="L66" s="5" t="n">
        <f aca="false">H66*(100-G66/0.5)*20000</f>
        <v>2756592.4723358</v>
      </c>
      <c r="M66" s="5" t="n">
        <f aca="false">K66-L66</f>
        <v>35818.6470392025</v>
      </c>
      <c r="N66" s="6" t="n">
        <f aca="false">1.6-0.5/(2009-1956)*(A66-1956)</f>
        <v>1.5622641509434</v>
      </c>
      <c r="O66" s="7" t="n">
        <v>1.3</v>
      </c>
      <c r="P66" s="5" t="n">
        <f aca="false">O66*(100-N66/0.5)*5000</f>
        <v>629690.566037736</v>
      </c>
      <c r="Q66" s="7" t="n">
        <f aca="false">N66</f>
        <v>1.5622641509434</v>
      </c>
      <c r="R66" s="5" t="n">
        <f aca="false">1.49*(100-Q66/0.5)*5000</f>
        <v>721722.264150943</v>
      </c>
      <c r="S66" s="5" t="str">
        <f aca="false">IF(P66&lt;M66,M66-P66," ")</f>
        <v> </v>
      </c>
      <c r="T66" s="8" t="n">
        <f aca="false">M66*5/P66</f>
        <v>0.284414671039045</v>
      </c>
      <c r="U66" s="8" t="n">
        <f aca="false">IF(T66&gt;5,S66*5/R66+5,T66)+20</f>
        <v>20.284414671039</v>
      </c>
      <c r="V66" s="9" t="n">
        <f aca="false">G66/0.5*H66*20000</f>
        <v>82637.0662803028</v>
      </c>
      <c r="W66" s="9" t="n">
        <f aca="false">H66*G66*20*1000</f>
        <v>41318.5331401514</v>
      </c>
      <c r="X66" s="5" t="n">
        <f aca="false">G66*H66*MIN(20,U66)*1000</f>
        <v>41318.5331401514</v>
      </c>
      <c r="Y66" s="5" t="n">
        <f aca="false">IF(20&lt;U66,N66*O66*MIN(5,U66-20)*1000,0)</f>
        <v>577.630097936656</v>
      </c>
      <c r="Z66" s="5" t="n">
        <f aca="false">IF(U66&gt;25,(U66-25)*Q66*1.49*1000,0)</f>
        <v>0</v>
      </c>
      <c r="AA66" s="5" t="n">
        <f aca="false">X66+Y66+Z66</f>
        <v>41896.1632380881</v>
      </c>
    </row>
    <row r="67" customFormat="false" ht="15" hidden="false" customHeight="false" outlineLevel="0" collapsed="false">
      <c r="A67" s="0" t="n">
        <v>1960</v>
      </c>
      <c r="B67" s="3" t="s">
        <v>35</v>
      </c>
      <c r="C67" s="3"/>
      <c r="D67" s="0" t="n">
        <v>536</v>
      </c>
      <c r="E67" s="1" t="n">
        <v>430.476875</v>
      </c>
      <c r="F67" s="4" t="n">
        <v>0.00095987</v>
      </c>
      <c r="G67" s="0" t="n">
        <v>1.54254545454545</v>
      </c>
      <c r="H67" s="0" t="n">
        <f aca="false">1.44*EXP(-F67*(A67-1956))</f>
        <v>1.43448174918581</v>
      </c>
      <c r="I67" s="0" t="n">
        <v>0</v>
      </c>
      <c r="J67" s="0" t="n">
        <v>0</v>
      </c>
      <c r="K67" s="5" t="n">
        <f aca="false">K52+D52-J52-E67</f>
        <v>2793055.2128125</v>
      </c>
      <c r="L67" s="5" t="n">
        <f aca="false">H67*(100-G67/0.5)*20000</f>
        <v>2780453.36629821</v>
      </c>
      <c r="M67" s="5" t="n">
        <f aca="false">K67-L67</f>
        <v>12601.8465142855</v>
      </c>
      <c r="N67" s="6" t="n">
        <f aca="false">1.6-0.5691/(2009-1956)*(A67-1956)</f>
        <v>1.55704905660377</v>
      </c>
      <c r="O67" s="7" t="n">
        <v>1.3</v>
      </c>
      <c r="P67" s="5" t="n">
        <f aca="false">O67*(100-N67/0.5)*5000</f>
        <v>629758.362264151</v>
      </c>
      <c r="Q67" s="7" t="n">
        <f aca="false">N67</f>
        <v>1.55704905660377</v>
      </c>
      <c r="R67" s="5" t="n">
        <f aca="false">1.49*(100-Q67/0.5)*5000</f>
        <v>721799.969056604</v>
      </c>
      <c r="S67" s="5" t="str">
        <f aca="false">IF(P67&lt;M67,M67-P67," ")</f>
        <v> </v>
      </c>
      <c r="T67" s="8" t="n">
        <f aca="false">M67*5/P67</f>
        <v>0.100053030411367</v>
      </c>
      <c r="U67" s="8" t="n">
        <f aca="false">IF(T67&gt;5,S67*5/R67+5,T67)+20</f>
        <v>20.1000530304114</v>
      </c>
      <c r="V67" s="9" t="n">
        <f aca="false">G67/0.5*H67*20000</f>
        <v>88510.1320733992</v>
      </c>
      <c r="W67" s="9" t="n">
        <f aca="false">H67*G67*20*1000</f>
        <v>44255.0660366996</v>
      </c>
      <c r="X67" s="5" t="n">
        <f aca="false">G67*H67*MIN(20,U67)*1000</f>
        <v>44255.0660366996</v>
      </c>
      <c r="Y67" s="5" t="n">
        <f aca="false">IF(20&lt;U67,N67*O67*MIN(5,U67-20)*1000,0)</f>
        <v>202.523719596077</v>
      </c>
      <c r="Z67" s="5" t="n">
        <f aca="false">IF(U67&gt;25,(U67-25)*Q67*1.49*1000,0)</f>
        <v>0</v>
      </c>
      <c r="AA67" s="5" t="n">
        <f aca="false">X67+Y67+Z67</f>
        <v>44457.5897562957</v>
      </c>
    </row>
    <row r="68" customFormat="false" ht="15" hidden="false" customHeight="false" outlineLevel="0" collapsed="false">
      <c r="A68" s="0" t="n">
        <v>1960</v>
      </c>
      <c r="B68" s="3" t="s">
        <v>36</v>
      </c>
      <c r="C68" s="3"/>
      <c r="D68" s="0" t="n">
        <v>536</v>
      </c>
      <c r="E68" s="1" t="n">
        <v>440.856875</v>
      </c>
      <c r="F68" s="4" t="n">
        <v>0.003306066</v>
      </c>
      <c r="G68" s="0" t="n">
        <v>1.53527272727273</v>
      </c>
      <c r="H68" s="0" t="n">
        <f aca="false">1.44*EXP(-F68*(A68-1956))</f>
        <v>1.42108242106226</v>
      </c>
      <c r="I68" s="0" t="n">
        <v>0</v>
      </c>
      <c r="J68" s="0" t="n">
        <v>0</v>
      </c>
      <c r="K68" s="5" t="n">
        <f aca="false">K53+D53-J53-E68</f>
        <v>2792981.6428125</v>
      </c>
      <c r="L68" s="5" t="n">
        <f aca="false">H68*(100-G68/0.5)*20000</f>
        <v>2754894.87875398</v>
      </c>
      <c r="M68" s="5" t="n">
        <f aca="false">K68-L68</f>
        <v>38086.7640585178</v>
      </c>
      <c r="N68" s="6" t="n">
        <f aca="false">1.6-0.5691/(2009-1956)*(A68-1956)</f>
        <v>1.55704905660377</v>
      </c>
      <c r="O68" s="7" t="n">
        <v>1.3</v>
      </c>
      <c r="P68" s="5" t="n">
        <f aca="false">O68*(100-N68/0.5)*5000</f>
        <v>629758.362264151</v>
      </c>
      <c r="Q68" s="7" t="n">
        <f aca="false">N68</f>
        <v>1.55704905660377</v>
      </c>
      <c r="R68" s="5" t="n">
        <f aca="false">1.49*(100-Q68/0.5)*5000</f>
        <v>721799.969056604</v>
      </c>
      <c r="S68" s="5" t="str">
        <f aca="false">IF(P68&lt;M68,M68-P68," ")</f>
        <v> </v>
      </c>
      <c r="T68" s="8" t="n">
        <f aca="false">M68*5/P68</f>
        <v>0.302391888228253</v>
      </c>
      <c r="U68" s="8" t="n">
        <f aca="false">IF(T68&gt;5,S68*5/R68+5,T68)+20</f>
        <v>20.3023918882283</v>
      </c>
      <c r="V68" s="9" t="n">
        <f aca="false">G68/0.5*H68*20000</f>
        <v>87269.9633705436</v>
      </c>
      <c r="W68" s="9" t="n">
        <f aca="false">H68*G68*20*1000</f>
        <v>43634.9816852718</v>
      </c>
      <c r="X68" s="5" t="n">
        <f aca="false">G68*H68*MIN(20,U68)*1000</f>
        <v>43634.9816852718</v>
      </c>
      <c r="Y68" s="5" t="n">
        <f aca="false">IF(20&lt;U68,N68*O68*MIN(5,U68-20)*1000,0)</f>
        <v>612.090705577567</v>
      </c>
      <c r="Z68" s="5" t="n">
        <f aca="false">IF(U68&gt;25,(U68-25)*Q68*1.49*1000,0)</f>
        <v>0</v>
      </c>
      <c r="AA68" s="5" t="n">
        <f aca="false">X68+Y68+Z68</f>
        <v>44247.0723908494</v>
      </c>
    </row>
    <row r="69" customFormat="false" ht="15" hidden="false" customHeight="false" outlineLevel="0" collapsed="false">
      <c r="A69" s="0" t="n">
        <v>1960</v>
      </c>
      <c r="B69" s="3" t="s">
        <v>37</v>
      </c>
      <c r="C69" s="3"/>
      <c r="D69" s="0" t="n">
        <v>544</v>
      </c>
      <c r="E69" s="1" t="n">
        <v>412.2825</v>
      </c>
      <c r="F69" s="4" t="n">
        <v>0.001301856</v>
      </c>
      <c r="G69" s="0" t="n">
        <v>1.50618181818182</v>
      </c>
      <c r="H69" s="0" t="n">
        <f aca="false">1.44*EXP(-F69*(A69-1956))</f>
        <v>1.43252080002401</v>
      </c>
      <c r="I69" s="0" t="n">
        <v>0</v>
      </c>
      <c r="J69" s="0" t="n">
        <v>0</v>
      </c>
      <c r="K69" s="5" t="n">
        <f aca="false">K54+D54-J54-E69</f>
        <v>2793060.410625</v>
      </c>
      <c r="L69" s="5" t="n">
        <f aca="false">H69*(100-G69/0.5)*20000</f>
        <v>2778736.12872148</v>
      </c>
      <c r="M69" s="5" t="n">
        <f aca="false">K69-L69</f>
        <v>14324.2819035221</v>
      </c>
      <c r="N69" s="6" t="n">
        <f aca="false">1.6-0.5691/(2009-1956)*(A69-1956)</f>
        <v>1.55704905660377</v>
      </c>
      <c r="O69" s="7" t="n">
        <v>1.3</v>
      </c>
      <c r="P69" s="5" t="n">
        <f aca="false">O69*(100-N69/0.5)*5000</f>
        <v>629758.362264151</v>
      </c>
      <c r="Q69" s="7" t="n">
        <f aca="false">N69</f>
        <v>1.55704905660377</v>
      </c>
      <c r="R69" s="5" t="n">
        <f aca="false">1.49*(100-Q69/0.5)*5000</f>
        <v>721799.969056604</v>
      </c>
      <c r="S69" s="5" t="str">
        <f aca="false">IF(P69&lt;M69,M69-P69," ")</f>
        <v> </v>
      </c>
      <c r="T69" s="8" t="n">
        <f aca="false">M69*5/P69</f>
        <v>0.113728397762139</v>
      </c>
      <c r="U69" s="8" t="n">
        <f aca="false">IF(T69&gt;5,S69*5/R69+5,T69)+20</f>
        <v>20.1137283977621</v>
      </c>
      <c r="V69" s="9" t="n">
        <f aca="false">G69/0.5*H69*20000</f>
        <v>86305.4713265373</v>
      </c>
      <c r="W69" s="9" t="n">
        <f aca="false">H69*G69*20*1000</f>
        <v>43152.7356632686</v>
      </c>
      <c r="X69" s="5" t="n">
        <f aca="false">G69*H69*MIN(20,U69)*1000</f>
        <v>43152.7356632686</v>
      </c>
      <c r="Y69" s="5" t="n">
        <f aca="false">IF(20&lt;U69,N69*O69*MIN(5,U69-20)*1000,0)</f>
        <v>230.204902777974</v>
      </c>
      <c r="Z69" s="5" t="n">
        <f aca="false">IF(U69&gt;25,(U69-25)*Q69*1.49*1000,0)</f>
        <v>0</v>
      </c>
      <c r="AA69" s="5" t="n">
        <f aca="false">X69+Y69+Z69</f>
        <v>43382.9405660466</v>
      </c>
    </row>
    <row r="70" customFormat="false" ht="15" hidden="false" customHeight="false" outlineLevel="0" collapsed="false">
      <c r="A70" s="0" t="n">
        <v>1960</v>
      </c>
      <c r="B70" s="3" t="s">
        <v>38</v>
      </c>
      <c r="C70" s="3"/>
      <c r="D70" s="0" t="n">
        <v>136</v>
      </c>
      <c r="E70" s="1" t="n">
        <v>406.2575</v>
      </c>
      <c r="F70" s="4" t="n">
        <v>0.00474323</v>
      </c>
      <c r="G70" s="0" t="n">
        <v>1.608</v>
      </c>
      <c r="H70" s="0" t="n">
        <f aca="false">1.44*EXP(-F70*(A70-1956))</f>
        <v>1.41293654343317</v>
      </c>
      <c r="I70" s="0" t="n">
        <v>0</v>
      </c>
      <c r="J70" s="0" t="n">
        <v>0</v>
      </c>
      <c r="K70" s="5" t="n">
        <f aca="false">K55+D55-J55-E70</f>
        <v>2792698.4325</v>
      </c>
      <c r="L70" s="5" t="n">
        <f aca="false">H70*(100-G70/0.5)*20000</f>
        <v>2734993.00839272</v>
      </c>
      <c r="M70" s="5" t="n">
        <f aca="false">K70-L70</f>
        <v>57705.424107282</v>
      </c>
      <c r="N70" s="6" t="n">
        <f aca="false">1.6+0.3/(2009-1956)*(A70-1956)</f>
        <v>1.62264150943396</v>
      </c>
      <c r="O70" s="7" t="n">
        <v>1.3</v>
      </c>
      <c r="P70" s="5" t="n">
        <f aca="false">O70*(100-N70/0.5)*5000</f>
        <v>628905.660377359</v>
      </c>
      <c r="Q70" s="7" t="n">
        <f aca="false">N70</f>
        <v>1.62264150943396</v>
      </c>
      <c r="R70" s="5" t="n">
        <f aca="false">1.49*(100-Q70/0.5)*5000</f>
        <v>720822.641509434</v>
      </c>
      <c r="S70" s="5" t="str">
        <f aca="false">IF(P70&lt;M70,M70-P70," ")</f>
        <v> </v>
      </c>
      <c r="T70" s="8" t="n">
        <f aca="false">M70*5/P70</f>
        <v>0.4587764727118</v>
      </c>
      <c r="U70" s="8" t="n">
        <f aca="false">IF(T70&gt;5,S70*5/R70+5,T70)+20</f>
        <v>20.4587764727118</v>
      </c>
      <c r="V70" s="9" t="n">
        <f aca="false">G70/0.5*H70*20000</f>
        <v>90880.0784736215</v>
      </c>
      <c r="W70" s="9" t="n">
        <f aca="false">H70*G70*20*1000</f>
        <v>45440.0392368107</v>
      </c>
      <c r="X70" s="5" t="n">
        <f aca="false">G70*H70*MIN(20,U70)*1000</f>
        <v>45440.0392368107</v>
      </c>
      <c r="Y70" s="5" t="n">
        <f aca="false">IF(20&lt;U70,N70*O70*MIN(5,U70-20)*1000,0)</f>
        <v>967.758672626025</v>
      </c>
      <c r="Z70" s="5" t="n">
        <f aca="false">IF(U70&gt;25,(U70-25)*Q70*1.49*1000,0)</f>
        <v>0</v>
      </c>
      <c r="AA70" s="5" t="n">
        <f aca="false">X70+Y70+Z70</f>
        <v>46407.7979094368</v>
      </c>
    </row>
    <row r="71" customFormat="false" ht="15" hidden="false" customHeight="false" outlineLevel="0" collapsed="false">
      <c r="A71" s="0" t="n">
        <v>1960</v>
      </c>
      <c r="B71" s="3" t="s">
        <v>39</v>
      </c>
      <c r="C71" s="3"/>
      <c r="D71" s="0" t="n">
        <v>1096</v>
      </c>
      <c r="E71" s="1" t="n">
        <v>414.056875</v>
      </c>
      <c r="F71" s="4" t="n">
        <v>0.00288361</v>
      </c>
      <c r="G71" s="0" t="n">
        <v>1.53890909090909</v>
      </c>
      <c r="H71" s="0" t="n">
        <f aca="false">1.44*EXP(-F71*(A71-1956))</f>
        <v>1.42348583034078</v>
      </c>
      <c r="I71" s="0" t="n">
        <v>0</v>
      </c>
      <c r="J71" s="0" t="n">
        <v>0</v>
      </c>
      <c r="K71" s="5" t="n">
        <f aca="false">K56+D56-J56-E71</f>
        <v>2793648.9990625</v>
      </c>
      <c r="L71" s="5" t="n">
        <f aca="false">H71*(100-G71/0.5)*20000</f>
        <v>2759347.04927789</v>
      </c>
      <c r="M71" s="5" t="n">
        <f aca="false">K71-L71</f>
        <v>34301.9497846081</v>
      </c>
      <c r="N71" s="6" t="n">
        <f aca="false">1.6-0.5691/(2009-1956)*(A71-1956)</f>
        <v>1.55704905660377</v>
      </c>
      <c r="O71" s="7" t="n">
        <v>1.3</v>
      </c>
      <c r="P71" s="5" t="n">
        <f aca="false">O71*(100-N71/0.5)*5000</f>
        <v>629758.362264151</v>
      </c>
      <c r="Q71" s="7" t="n">
        <f aca="false">N71</f>
        <v>1.55704905660377</v>
      </c>
      <c r="R71" s="5" t="n">
        <f aca="false">1.49*(100-Q71/0.5)*5000</f>
        <v>721799.969056604</v>
      </c>
      <c r="S71" s="5" t="str">
        <f aca="false">IF(P71&lt;M71,M71-P71," ")</f>
        <v> </v>
      </c>
      <c r="T71" s="8" t="n">
        <f aca="false">M71*5/P71</f>
        <v>0.272342154070677</v>
      </c>
      <c r="U71" s="8" t="n">
        <f aca="false">IF(T71&gt;5,S71*5/R71+5,T71)+20</f>
        <v>20.2723421540707</v>
      </c>
      <c r="V71" s="9" t="n">
        <f aca="false">G71/0.5*H71*20000</f>
        <v>87624.6114036681</v>
      </c>
      <c r="W71" s="9" t="n">
        <f aca="false">H71*G71*20*1000</f>
        <v>43812.3057018341</v>
      </c>
      <c r="X71" s="5" t="n">
        <f aca="false">G71*H71*MIN(20,U71)*1000</f>
        <v>43812.3057018341</v>
      </c>
      <c r="Y71" s="5" t="n">
        <f aca="false">IF(20&lt;U71,N71*O71*MIN(5,U71-20)*1000,0)</f>
        <v>551.265122289945</v>
      </c>
      <c r="Z71" s="5" t="n">
        <f aca="false">IF(U71&gt;25,(U71-25)*Q71*1.49*1000,0)</f>
        <v>0</v>
      </c>
      <c r="AA71" s="5" t="n">
        <f aca="false">X71+Y71+Z71</f>
        <v>44363.570824124</v>
      </c>
    </row>
    <row r="72" customFormat="false" ht="15" hidden="false" customHeight="false" outlineLevel="0" collapsed="false">
      <c r="A72" s="0" t="n">
        <v>1960</v>
      </c>
      <c r="B72" s="0" t="s">
        <v>40</v>
      </c>
      <c r="D72" s="0" t="n">
        <v>1096</v>
      </c>
      <c r="E72" s="1" t="n">
        <v>404.216875</v>
      </c>
      <c r="F72" s="4" t="n">
        <v>0.003435973</v>
      </c>
      <c r="G72" s="0" t="n">
        <v>1.55345454545455</v>
      </c>
      <c r="H72" s="0" t="n">
        <f aca="false">1.44*EXP(-F72*(A72-1956))</f>
        <v>1.42034417866829</v>
      </c>
      <c r="I72" s="0" t="n">
        <v>0</v>
      </c>
      <c r="J72" s="0" t="n">
        <v>0</v>
      </c>
      <c r="K72" s="5" t="n">
        <f aca="false">K57+D57-J57-E72</f>
        <v>2793681.0246875</v>
      </c>
      <c r="L72" s="5" t="n">
        <f aca="false">H72*(100-G72/0.5)*20000</f>
        <v>2752430.7525181</v>
      </c>
      <c r="M72" s="5" t="n">
        <f aca="false">K72-L72</f>
        <v>41250.2721694023</v>
      </c>
      <c r="N72" s="6" t="n">
        <f aca="false">1.6+0.1/(2009-1956)*(A72-1956)</f>
        <v>1.60754716981132</v>
      </c>
      <c r="O72" s="7" t="n">
        <v>1.3</v>
      </c>
      <c r="P72" s="5" t="n">
        <f aca="false">O72*(100-N72/0.5)*5000</f>
        <v>629101.886792453</v>
      </c>
      <c r="Q72" s="7" t="n">
        <f aca="false">N72</f>
        <v>1.60754716981132</v>
      </c>
      <c r="R72" s="5" t="n">
        <f aca="false">1.49*(100-Q72/0.5)*5000</f>
        <v>721047.547169811</v>
      </c>
      <c r="S72" s="5" t="str">
        <f aca="false">IF(P72&lt;M72,M72-P72," ")</f>
        <v> </v>
      </c>
      <c r="T72" s="8" t="n">
        <f aca="false">M72*5/P72</f>
        <v>0.3278504884139</v>
      </c>
      <c r="U72" s="8" t="n">
        <f aca="false">IF(T72&gt;5,S72*5/R72+5,T72)+20</f>
        <v>20.3278504884139</v>
      </c>
      <c r="V72" s="9" t="n">
        <f aca="false">G72/0.5*H72*20000</f>
        <v>88257.6048184864</v>
      </c>
      <c r="W72" s="9" t="n">
        <f aca="false">H72*G72*20*1000</f>
        <v>44128.8024092432</v>
      </c>
      <c r="X72" s="5" t="n">
        <f aca="false">G72*H72*MIN(20,U72)*1000</f>
        <v>44128.8024092432</v>
      </c>
      <c r="Y72" s="5" t="n">
        <f aca="false">IF(20&lt;U72,N72*O72*MIN(5,U72-20)*1000,0)</f>
        <v>685.145662202334</v>
      </c>
      <c r="Z72" s="5" t="n">
        <f aca="false">IF(U72&gt;25,(U72-25)*Q72*1.49*1000,0)</f>
        <v>0</v>
      </c>
      <c r="AA72" s="5" t="n">
        <f aca="false">X72+Y72+Z72</f>
        <v>44813.9480714456</v>
      </c>
    </row>
    <row r="73" customFormat="false" ht="15" hidden="false" customHeight="false" outlineLevel="0" collapsed="false">
      <c r="A73" s="0" t="n">
        <v>1960</v>
      </c>
      <c r="B73" s="0" t="s">
        <v>41</v>
      </c>
      <c r="D73" s="0" t="n">
        <v>64</v>
      </c>
      <c r="E73" s="1" t="n">
        <v>424.5775</v>
      </c>
      <c r="F73" s="4" t="n">
        <v>0.002290988</v>
      </c>
      <c r="G73" s="0" t="n">
        <v>1.51709090909091</v>
      </c>
      <c r="H73" s="0" t="n">
        <f aca="false">1.44*EXP(-F73*(A73-1956))</f>
        <v>1.42686418901715</v>
      </c>
      <c r="I73" s="0" t="n">
        <v>0</v>
      </c>
      <c r="J73" s="0" t="n">
        <v>0</v>
      </c>
      <c r="K73" s="5" t="n">
        <f aca="false">K58+D58-J58-E73</f>
        <v>2792630.8275</v>
      </c>
      <c r="L73" s="5" t="n">
        <f aca="false">H73*(100-G73/0.5)*20000</f>
        <v>2767141.07044768</v>
      </c>
      <c r="M73" s="5" t="n">
        <f aca="false">K73-L73</f>
        <v>25489.7570523163</v>
      </c>
      <c r="N73" s="6" t="n">
        <f aca="false">1.6-0.4/(2009-1956)*(A73-1956)</f>
        <v>1.56981132075472</v>
      </c>
      <c r="O73" s="7" t="n">
        <v>1.3</v>
      </c>
      <c r="P73" s="5" t="n">
        <f aca="false">O73*(100-N73/0.5)*5000</f>
        <v>629592.452830189</v>
      </c>
      <c r="Q73" s="7" t="n">
        <f aca="false">N73</f>
        <v>1.56981132075472</v>
      </c>
      <c r="R73" s="5" t="n">
        <f aca="false">1.49*(100-Q73/0.5)*5000</f>
        <v>721609.811320755</v>
      </c>
      <c r="S73" s="5" t="str">
        <f aca="false">IF(P73&lt;M73,M73-P73," ")</f>
        <v> </v>
      </c>
      <c r="T73" s="8" t="n">
        <f aca="false">M73*5/P73</f>
        <v>0.202430611562551</v>
      </c>
      <c r="U73" s="8" t="n">
        <f aca="false">IF(T73&gt;5,S73*5/R73+5,T73)+20</f>
        <v>20.2024306115625</v>
      </c>
      <c r="V73" s="9" t="n">
        <f aca="false">G73/0.5*H73*20000</f>
        <v>86587.3075866115</v>
      </c>
      <c r="W73" s="9" t="n">
        <f aca="false">H73*G73*20*1000</f>
        <v>43293.6537933057</v>
      </c>
      <c r="X73" s="5" t="n">
        <f aca="false">G73*H73*MIN(20,U73)*1000</f>
        <v>43293.6537933057</v>
      </c>
      <c r="Y73" s="5" t="n">
        <f aca="false">IF(20&lt;U73,N73*O73*MIN(5,U73-20)*1000,0)</f>
        <v>413.111225407652</v>
      </c>
      <c r="Z73" s="5" t="n">
        <f aca="false">IF(U73&gt;25,(U73-25)*Q73*1.49*1000,0)</f>
        <v>0</v>
      </c>
      <c r="AA73" s="5" t="n">
        <f aca="false">X73+Y73+Z73</f>
        <v>43706.7650187134</v>
      </c>
    </row>
    <row r="74" customFormat="false" ht="15" hidden="false" customHeight="false" outlineLevel="0" collapsed="false">
      <c r="A74" s="0" t="n">
        <v>1960</v>
      </c>
      <c r="B74" s="0" t="s">
        <v>42</v>
      </c>
      <c r="D74" s="0" t="n">
        <v>136</v>
      </c>
      <c r="E74" s="1" t="n">
        <v>490.905</v>
      </c>
      <c r="F74" s="4" t="n">
        <v>0.006047777</v>
      </c>
      <c r="G74" s="0" t="n">
        <v>1.59709090909091</v>
      </c>
      <c r="H74" s="0" t="n">
        <f aca="false">1.44*EXP(-F74*(A74-1956))</f>
        <v>1.40558277826863</v>
      </c>
      <c r="I74" s="0" t="n">
        <v>0</v>
      </c>
      <c r="J74" s="0" t="n">
        <v>0</v>
      </c>
      <c r="K74" s="5" t="n">
        <f aca="false">K59+D59-J59-E74</f>
        <v>2792511.805</v>
      </c>
      <c r="L74" s="5" t="n">
        <f aca="false">H74*(100-G74/0.5)*20000</f>
        <v>2721371.81745136</v>
      </c>
      <c r="M74" s="5" t="n">
        <f aca="false">K74-L74</f>
        <v>71139.9875486433</v>
      </c>
      <c r="N74" s="6" t="n">
        <f aca="false">1.6+0.5185/(2009-1956)*(A74-1956)</f>
        <v>1.6391320754717</v>
      </c>
      <c r="O74" s="7" t="n">
        <v>1.3</v>
      </c>
      <c r="P74" s="5" t="n">
        <f aca="false">O74*(100-N74/0.5)*5000</f>
        <v>628691.283018868</v>
      </c>
      <c r="Q74" s="7" t="n">
        <f aca="false">N74</f>
        <v>1.6391320754717</v>
      </c>
      <c r="R74" s="5" t="n">
        <f aca="false">1.49*(100-Q74/0.5)*5000</f>
        <v>720576.932075472</v>
      </c>
      <c r="S74" s="5" t="str">
        <f aca="false">IF(P74&lt;M74,M74-P74," ")</f>
        <v> </v>
      </c>
      <c r="T74" s="8" t="n">
        <f aca="false">M74*5/P74</f>
        <v>0.565778383366803</v>
      </c>
      <c r="U74" s="8" t="n">
        <f aca="false">IF(T74&gt;5,S74*5/R74+5,T74)+20</f>
        <v>20.5657783833668</v>
      </c>
      <c r="V74" s="9" t="n">
        <f aca="false">G74/0.5*H74*20000</f>
        <v>89793.7390859029</v>
      </c>
      <c r="W74" s="9" t="n">
        <f aca="false">H74*G74*20*1000</f>
        <v>44896.8695429514</v>
      </c>
      <c r="X74" s="5" t="n">
        <f aca="false">G74*H74*MIN(20,U74)*1000</f>
        <v>44896.8695429514</v>
      </c>
      <c r="Y74" s="5" t="n">
        <f aca="false">IF(20&lt;U74,N74*O74*MIN(5,U74-20)*1000,0)</f>
        <v>1205.60114452057</v>
      </c>
      <c r="Z74" s="5" t="n">
        <f aca="false">IF(U74&gt;25,(U74-25)*Q74*1.49*1000,0)</f>
        <v>0</v>
      </c>
      <c r="AA74" s="5" t="n">
        <f aca="false">X74+Y74+Z74</f>
        <v>46102.470687472</v>
      </c>
    </row>
    <row r="75" customFormat="false" ht="15" hidden="false" customHeight="false" outlineLevel="0" collapsed="false">
      <c r="A75" s="0" t="n">
        <v>1960</v>
      </c>
      <c r="B75" s="0" t="s">
        <v>43</v>
      </c>
      <c r="D75" s="0" t="n">
        <v>64</v>
      </c>
      <c r="E75" s="1" t="n">
        <v>466.780625</v>
      </c>
      <c r="F75" s="4" t="n">
        <v>0.003047486</v>
      </c>
      <c r="G75" s="0" t="n">
        <v>1.54981818181818</v>
      </c>
      <c r="H75" s="0" t="n">
        <f aca="false">1.44*EXP(-F75*(A75-1956))</f>
        <v>1.42255303544384</v>
      </c>
      <c r="I75" s="0" t="n">
        <v>0</v>
      </c>
      <c r="J75" s="0" t="n">
        <v>0</v>
      </c>
      <c r="K75" s="5" t="n">
        <f aca="false">K60+D60-J60-E75</f>
        <v>2792460.6321875</v>
      </c>
      <c r="L75" s="5" t="n">
        <f aca="false">H75*(100-G75/0.5)*20000</f>
        <v>2756918.12853042</v>
      </c>
      <c r="M75" s="5" t="n">
        <f aca="false">K75-L75</f>
        <v>35542.5036570765</v>
      </c>
      <c r="N75" s="6" t="n">
        <f aca="false">1.6-0.4298/(2009-1956)*(A75-1956)</f>
        <v>1.56756226415094</v>
      </c>
      <c r="O75" s="7" t="n">
        <v>1.3</v>
      </c>
      <c r="P75" s="5" t="n">
        <f aca="false">O75*(100-N75/0.5)*5000</f>
        <v>629621.690566038</v>
      </c>
      <c r="Q75" s="7" t="n">
        <f aca="false">N75</f>
        <v>1.56756226415094</v>
      </c>
      <c r="R75" s="5" t="n">
        <f aca="false">1.49*(100-Q75/0.5)*5000</f>
        <v>721643.322264151</v>
      </c>
      <c r="S75" s="5" t="str">
        <f aca="false">IF(P75&lt;M75,M75-P75," ")</f>
        <v> </v>
      </c>
      <c r="T75" s="8" t="n">
        <f aca="false">M75*5/P75</f>
        <v>0.282252852702099</v>
      </c>
      <c r="U75" s="8" t="n">
        <f aca="false">IF(T75&gt;5,S75*5/R75+5,T75)+20</f>
        <v>20.2822528527021</v>
      </c>
      <c r="V75" s="9" t="n">
        <f aca="false">G75/0.5*H75*20000</f>
        <v>88187.9423572604</v>
      </c>
      <c r="W75" s="9" t="n">
        <f aca="false">H75*G75*20*1000</f>
        <v>44093.9711786302</v>
      </c>
      <c r="X75" s="5" t="n">
        <f aca="false">G75*H75*MIN(20,U75)*1000</f>
        <v>44093.9711786302</v>
      </c>
      <c r="Y75" s="5" t="n">
        <f aca="false">IF(20&lt;U75,N75*O75*MIN(5,U75-20)*1000,0)</f>
        <v>575.183597098198</v>
      </c>
      <c r="Z75" s="5" t="n">
        <f aca="false">IF(U75&gt;25,(U75-25)*Q75*1.49*1000,0)</f>
        <v>0</v>
      </c>
      <c r="AA75" s="5" t="n">
        <f aca="false">X75+Y75+Z75</f>
        <v>44669.1547757284</v>
      </c>
    </row>
    <row r="76" customFormat="false" ht="15" hidden="false" customHeight="false" outlineLevel="0" collapsed="false">
      <c r="A76" s="0" t="n">
        <v>1960</v>
      </c>
      <c r="B76" s="0" t="s">
        <v>44</v>
      </c>
      <c r="D76" s="0" t="n">
        <v>2456</v>
      </c>
      <c r="E76" s="1" t="n">
        <v>434.135625</v>
      </c>
      <c r="F76" s="4" t="n">
        <v>0.006595146</v>
      </c>
      <c r="G76" s="0" t="n">
        <v>1.62618181818182</v>
      </c>
      <c r="H76" s="0" t="n">
        <f aca="false">1.44*EXP(-F76*(A76-1956))</f>
        <v>1.40250865509711</v>
      </c>
      <c r="I76" s="0" t="n">
        <v>0</v>
      </c>
      <c r="J76" s="0" t="n">
        <v>0</v>
      </c>
      <c r="K76" s="5" t="n">
        <f aca="false">K61+D61-J61-E76</f>
        <v>2794915.0684375</v>
      </c>
      <c r="L76" s="5" t="n">
        <f aca="false">H76*(100-G76/0.5)*20000</f>
        <v>2713787.94720376</v>
      </c>
      <c r="M76" s="5" t="n">
        <f aca="false">K76-L76</f>
        <v>81127.1212337385</v>
      </c>
      <c r="N76" s="6" t="n">
        <f aca="false">1.6+0.062/(2009-1956)*(A76-1956)</f>
        <v>1.60467924528302</v>
      </c>
      <c r="O76" s="7" t="n">
        <v>1.3</v>
      </c>
      <c r="P76" s="5" t="n">
        <f aca="false">O76*(100-N76/0.5)*5000</f>
        <v>629139.169811321</v>
      </c>
      <c r="Q76" s="7" t="n">
        <f aca="false">N76</f>
        <v>1.60467924528302</v>
      </c>
      <c r="R76" s="5" t="n">
        <f aca="false">1.49*(100-Q76/0.5)*5000</f>
        <v>721090.279245283</v>
      </c>
      <c r="S76" s="5" t="str">
        <f aca="false">IF(P76&lt;M76,M76-P76," ")</f>
        <v> </v>
      </c>
      <c r="T76" s="8" t="n">
        <f aca="false">M76*5/P76</f>
        <v>0.644747022014768</v>
      </c>
      <c r="U76" s="8" t="n">
        <f aca="false">IF(T76&gt;5,S76*5/R76+5,T76)+20</f>
        <v>20.6447470220148</v>
      </c>
      <c r="V76" s="9" t="n">
        <f aca="false">G76/0.5*H76*20000</f>
        <v>91229.3629904623</v>
      </c>
      <c r="W76" s="9" t="n">
        <f aca="false">H76*G76*20*1000</f>
        <v>45614.6814952312</v>
      </c>
      <c r="X76" s="5" t="n">
        <f aca="false">G76*H76*MIN(20,U76)*1000</f>
        <v>45614.6814952312</v>
      </c>
      <c r="Y76" s="5" t="n">
        <f aca="false">IF(20&lt;U76,N76*O76*MIN(5,U76-20)*1000,0)</f>
        <v>1344.99581409067</v>
      </c>
      <c r="Z76" s="5" t="n">
        <f aca="false">IF(U76&gt;25,(U76-25)*Q76*1.49*1000,0)</f>
        <v>0</v>
      </c>
      <c r="AA76" s="5" t="n">
        <f aca="false">X76+Y76+Z76</f>
        <v>46959.6773093218</v>
      </c>
    </row>
    <row r="77" customFormat="false" ht="15" hidden="false" customHeight="false" outlineLevel="0" collapsed="false">
      <c r="A77" s="0" t="n">
        <v>1961</v>
      </c>
      <c r="B77" s="0" t="s">
        <v>30</v>
      </c>
      <c r="D77" s="0" t="n">
        <v>0</v>
      </c>
      <c r="E77" s="1" t="n">
        <v>0</v>
      </c>
      <c r="F77" s="4" t="n">
        <v>0.000106134</v>
      </c>
      <c r="G77" s="0" t="n">
        <v>1.41127272727273</v>
      </c>
      <c r="H77" s="0" t="n">
        <f aca="false">1.44*EXP(-F77*(A77-1956))</f>
        <v>1.43923603792381</v>
      </c>
      <c r="I77" s="0" t="n">
        <v>0</v>
      </c>
      <c r="J77" s="0" t="n">
        <v>0</v>
      </c>
      <c r="K77" s="5" t="n">
        <f aca="false">K62+D62-J62-E77</f>
        <v>2793369.6</v>
      </c>
      <c r="L77" s="5" t="n">
        <f aca="false">H77*(100-G77/0.5)*20000</f>
        <v>2797225.89311041</v>
      </c>
      <c r="M77" s="5" t="n">
        <f aca="false">K77-L77</f>
        <v>-3856.29311041534</v>
      </c>
      <c r="N77" s="6" t="n">
        <f aca="false">1.6-0.6824/(2009-1956)*(A77-1956)</f>
        <v>1.53562264150943</v>
      </c>
      <c r="O77" s="7" t="n">
        <v>1.3</v>
      </c>
      <c r="P77" s="5" t="n">
        <f aca="false">O77*(100-N77/0.5)*5000</f>
        <v>630036.905660377</v>
      </c>
      <c r="Q77" s="7" t="n">
        <f aca="false">N77</f>
        <v>1.53562264150943</v>
      </c>
      <c r="R77" s="5" t="n">
        <f aca="false">1.49*(100-Q77/0.5)*5000</f>
        <v>722119.222641509</v>
      </c>
      <c r="S77" s="5" t="str">
        <f aca="false">IF(P77&lt;M77,M77-P77," ")</f>
        <v> </v>
      </c>
      <c r="T77" s="8" t="n">
        <f aca="false">M77*5/P77</f>
        <v>-0.0306037080984434</v>
      </c>
      <c r="U77" s="8" t="n">
        <f aca="false">IF(T77&gt;5,S77*5/R77+5,T77)+20</f>
        <v>19.9693962919016</v>
      </c>
      <c r="V77" s="9" t="n">
        <f aca="false">G77/0.5*H77*20000</f>
        <v>81246.182737197</v>
      </c>
      <c r="W77" s="9" t="n">
        <f aca="false">H77*G77*20*1000</f>
        <v>40623.0913685985</v>
      </c>
      <c r="X77" s="5" t="n">
        <f aca="false">G77*H77*MIN(20,U77)*1000</f>
        <v>40560.9305070834</v>
      </c>
      <c r="Y77" s="5" t="n">
        <f aca="false">IF(20&lt;U77,N77*O77*MIN(5,U77-20)*1000,0)</f>
        <v>0</v>
      </c>
      <c r="Z77" s="5" t="n">
        <f aca="false">IF(U77&gt;25,(U77-25)*Q77*1.49*1000,0)</f>
        <v>0</v>
      </c>
      <c r="AA77" s="5" t="n">
        <f aca="false">X77+Y77+Z77</f>
        <v>40560.9305070834</v>
      </c>
    </row>
    <row r="78" customFormat="false" ht="15" hidden="false" customHeight="false" outlineLevel="0" collapsed="false">
      <c r="A78" s="0" t="n">
        <v>1961</v>
      </c>
      <c r="B78" s="0" t="s">
        <v>31</v>
      </c>
      <c r="D78" s="0" t="n">
        <v>0</v>
      </c>
      <c r="E78" s="1" t="n">
        <v>245.90625</v>
      </c>
      <c r="F78" s="4" t="n">
        <v>0.00054519</v>
      </c>
      <c r="G78" s="0" t="n">
        <v>1.43854545454545</v>
      </c>
      <c r="H78" s="0" t="n">
        <f aca="false">1.44*EXP(-F78*(A78-1956))</f>
        <v>1.43607997732032</v>
      </c>
      <c r="I78" s="0" t="n">
        <v>0</v>
      </c>
      <c r="J78" s="0" t="n">
        <v>0</v>
      </c>
      <c r="K78" s="5" t="n">
        <f aca="false">K63+D63-J63-E78</f>
        <v>2792345.054375</v>
      </c>
      <c r="L78" s="5" t="n">
        <f aca="false">H78*(100-G78/0.5)*20000</f>
        <v>2789525.30169113</v>
      </c>
      <c r="M78" s="5" t="n">
        <f aca="false">K78-L78</f>
        <v>2819.75268387282</v>
      </c>
      <c r="N78" s="6" t="n">
        <f aca="false">1.6-0.6216/(2009-1956)*(A78-1956)</f>
        <v>1.54135849056604</v>
      </c>
      <c r="O78" s="7" t="n">
        <v>1.3</v>
      </c>
      <c r="P78" s="5" t="n">
        <f aca="false">O78*(100-N78/0.5)*5000</f>
        <v>629962.339622642</v>
      </c>
      <c r="Q78" s="7" t="n">
        <f aca="false">N78</f>
        <v>1.54135849056604</v>
      </c>
      <c r="R78" s="5" t="n">
        <f aca="false">1.49*(100-Q78/0.5)*5000</f>
        <v>722033.758490566</v>
      </c>
      <c r="S78" s="5" t="str">
        <f aca="false">IF(P78&lt;M78,M78-P78," ")</f>
        <v> </v>
      </c>
      <c r="T78" s="8" t="n">
        <f aca="false">M78*5/P78</f>
        <v>0.0223803274141904</v>
      </c>
      <c r="U78" s="8" t="n">
        <f aca="false">IF(T78&gt;5,S78*5/R78+5,T78)+20</f>
        <v>20.0223803274142</v>
      </c>
      <c r="V78" s="9" t="n">
        <f aca="false">G78/0.5*H78*20000</f>
        <v>82634.6529495155</v>
      </c>
      <c r="W78" s="9" t="n">
        <f aca="false">H78*G78*20*1000</f>
        <v>41317.3264747578</v>
      </c>
      <c r="X78" s="5" t="n">
        <f aca="false">G78*H78*MIN(20,U78)*1000</f>
        <v>41317.3264747578</v>
      </c>
      <c r="Y78" s="5" t="n">
        <f aca="false">IF(20&lt;U78,N78*O78*MIN(5,U78-20)*1000,0)</f>
        <v>44.8449399859626</v>
      </c>
      <c r="Z78" s="5" t="n">
        <f aca="false">IF(U78&gt;25,(U78-25)*Q78*1.49*1000,0)</f>
        <v>0</v>
      </c>
      <c r="AA78" s="5" t="n">
        <f aca="false">X78+Y78+Z78</f>
        <v>41362.1714147437</v>
      </c>
    </row>
    <row r="79" customFormat="false" ht="15" hidden="false" customHeight="false" outlineLevel="0" collapsed="false">
      <c r="A79" s="0" t="n">
        <v>1961</v>
      </c>
      <c r="B79" s="0" t="s">
        <v>32</v>
      </c>
      <c r="D79" s="0" t="n">
        <v>0</v>
      </c>
      <c r="E79" s="1" t="n">
        <v>348.140625</v>
      </c>
      <c r="F79" s="4" t="n">
        <v>0.002161032</v>
      </c>
      <c r="G79" s="0" t="n">
        <v>1.46581818181818</v>
      </c>
      <c r="H79" s="0" t="n">
        <f aca="false">1.44*EXP(-F79*(A79-1956))</f>
        <v>1.42452432871915</v>
      </c>
      <c r="I79" s="0" t="n">
        <v>0</v>
      </c>
      <c r="J79" s="0" t="n">
        <v>0</v>
      </c>
      <c r="K79" s="5" t="n">
        <f aca="false">K64+D64-J64-E79</f>
        <v>2792093.9096875</v>
      </c>
      <c r="L79" s="5" t="n">
        <f aca="false">H79*(100-G79/0.5)*20000</f>
        <v>2765524.91097915</v>
      </c>
      <c r="M79" s="5" t="n">
        <f aca="false">K79-L79</f>
        <v>26568.9987083492</v>
      </c>
      <c r="N79" s="6" t="n">
        <f aca="false">1.6-0.5691/(2009-1956)*(A79-1956)</f>
        <v>1.54631132075472</v>
      </c>
      <c r="O79" s="7" t="n">
        <v>1.3</v>
      </c>
      <c r="P79" s="5" t="n">
        <f aca="false">O79*(100-N79/0.5)*5000</f>
        <v>629897.952830189</v>
      </c>
      <c r="Q79" s="7" t="n">
        <f aca="false">N79</f>
        <v>1.54631132075472</v>
      </c>
      <c r="R79" s="5" t="n">
        <f aca="false">1.49*(100-Q79/0.5)*5000</f>
        <v>721959.961320755</v>
      </c>
      <c r="S79" s="5" t="str">
        <f aca="false">IF(P79&lt;M79,M79-P79," ")</f>
        <v> </v>
      </c>
      <c r="T79" s="8" t="n">
        <f aca="false">M79*5/P79</f>
        <v>0.21089923049418</v>
      </c>
      <c r="U79" s="8" t="n">
        <f aca="false">IF(T79&gt;5,S79*5/R79+5,T79)+20</f>
        <v>20.2108992304942</v>
      </c>
      <c r="V79" s="9" t="n">
        <f aca="false">G79/0.5*H79*20000</f>
        <v>83523.746459155</v>
      </c>
      <c r="W79" s="9" t="n">
        <f aca="false">H79*G79*20*1000</f>
        <v>41761.8732295775</v>
      </c>
      <c r="X79" s="5" t="n">
        <f aca="false">G79*H79*MIN(20,U79)*1000</f>
        <v>41761.8732295775</v>
      </c>
      <c r="Y79" s="5" t="n">
        <f aca="false">IF(20&lt;U79,N79*O79*MIN(5,U79-20)*1000,0)</f>
        <v>423.950627947095</v>
      </c>
      <c r="Z79" s="5" t="n">
        <f aca="false">IF(U79&gt;25,(U79-25)*Q79*1.49*1000,0)</f>
        <v>0</v>
      </c>
      <c r="AA79" s="5" t="n">
        <f aca="false">X79+Y79+Z79</f>
        <v>42185.8238575246</v>
      </c>
    </row>
    <row r="80" customFormat="false" ht="15" hidden="false" customHeight="false" outlineLevel="0" collapsed="false">
      <c r="A80" s="0" t="n">
        <v>1961</v>
      </c>
      <c r="B80" s="0" t="s">
        <v>33</v>
      </c>
      <c r="D80" s="0" t="n">
        <v>0</v>
      </c>
      <c r="E80" s="1" t="n">
        <v>322.09375</v>
      </c>
      <c r="F80" s="4" t="n">
        <v>0.003311821</v>
      </c>
      <c r="G80" s="0" t="n">
        <v>1.47490909090909</v>
      </c>
      <c r="H80" s="0" t="n">
        <f aca="false">1.44*EXP(-F80*(A80-1956))</f>
        <v>1.4163512304091</v>
      </c>
      <c r="I80" s="0" t="n">
        <v>0</v>
      </c>
      <c r="J80" s="0" t="n">
        <v>0</v>
      </c>
      <c r="K80" s="5" t="n">
        <f aca="false">K65+D65-J65-E80</f>
        <v>2792112.0821875</v>
      </c>
      <c r="L80" s="5" t="n">
        <f aca="false">H80*(100-G80/0.5)*20000</f>
        <v>2749142.88859218</v>
      </c>
      <c r="M80" s="5" t="n">
        <f aca="false">K80-L80</f>
        <v>42969.1935953172</v>
      </c>
      <c r="N80" s="6" t="n">
        <f aca="false">1.6-0.6/(2009-1956)*(A80-1956)</f>
        <v>1.54339622641509</v>
      </c>
      <c r="O80" s="7" t="n">
        <v>1.3</v>
      </c>
      <c r="P80" s="5" t="n">
        <f aca="false">O80*(100-N80/0.5)*5000</f>
        <v>629935.849056604</v>
      </c>
      <c r="Q80" s="7" t="n">
        <f aca="false">N80</f>
        <v>1.54339622641509</v>
      </c>
      <c r="R80" s="5" t="n">
        <f aca="false">1.49*(100-Q80/0.5)*5000</f>
        <v>722003.396226415</v>
      </c>
      <c r="S80" s="5" t="str">
        <f aca="false">IF(P80&lt;M80,M80-P80," ")</f>
        <v> </v>
      </c>
      <c r="T80" s="8" t="n">
        <f aca="false">M80*5/P80</f>
        <v>0.341060075082789</v>
      </c>
      <c r="U80" s="8" t="n">
        <f aca="false">IF(T80&gt;5,S80*5/R80+5,T80)+20</f>
        <v>20.3410600750828</v>
      </c>
      <c r="V80" s="9" t="n">
        <f aca="false">G80/0.5*H80*20000</f>
        <v>83559.5722260266</v>
      </c>
      <c r="W80" s="9" t="n">
        <f aca="false">H80*G80*20*1000</f>
        <v>41779.7861130133</v>
      </c>
      <c r="X80" s="5" t="n">
        <f aca="false">G80*H80*MIN(20,U80)*1000</f>
        <v>41779.7861130133</v>
      </c>
      <c r="Y80" s="5" t="n">
        <f aca="false">IF(20&lt;U80,N80*O80*MIN(5,U80-20)*1000,0)</f>
        <v>684.308082722716</v>
      </c>
      <c r="Z80" s="5" t="n">
        <f aca="false">IF(U80&gt;25,(U80-25)*Q80*1.49*1000,0)</f>
        <v>0</v>
      </c>
      <c r="AA80" s="5" t="n">
        <f aca="false">X80+Y80+Z80</f>
        <v>42464.094195736</v>
      </c>
    </row>
    <row r="81" customFormat="false" ht="15" hidden="false" customHeight="false" outlineLevel="0" collapsed="false">
      <c r="A81" s="0" t="n">
        <v>1961</v>
      </c>
      <c r="B81" s="0" t="s">
        <v>34</v>
      </c>
      <c r="D81" s="0" t="n">
        <v>0</v>
      </c>
      <c r="E81" s="1" t="n">
        <v>369.953125</v>
      </c>
      <c r="F81" s="4" t="n">
        <v>0.003564392</v>
      </c>
      <c r="G81" s="0" t="n">
        <v>1.44309090909091</v>
      </c>
      <c r="H81" s="0" t="n">
        <f aca="false">1.44*EXP(-F81*(A81-1956))</f>
        <v>1.41456371310117</v>
      </c>
      <c r="I81" s="0" t="n">
        <v>0</v>
      </c>
      <c r="J81" s="0" t="n">
        <v>0</v>
      </c>
      <c r="K81" s="5" t="n">
        <f aca="false">K66+D66-J66-E81</f>
        <v>2792041.16625</v>
      </c>
      <c r="L81" s="5" t="n">
        <f aca="false">H81*(100-G81/0.5)*20000</f>
        <v>2747473.6648141</v>
      </c>
      <c r="M81" s="5" t="n">
        <f aca="false">K81-L81</f>
        <v>44567.5014359015</v>
      </c>
      <c r="N81" s="6" t="n">
        <f aca="false">1.6-0.5/(2009-1956)*(A81-1956)</f>
        <v>1.55283018867925</v>
      </c>
      <c r="O81" s="7" t="n">
        <v>1.3</v>
      </c>
      <c r="P81" s="5" t="n">
        <f aca="false">O81*(100-N81/0.5)*5000</f>
        <v>629813.20754717</v>
      </c>
      <c r="Q81" s="7" t="n">
        <f aca="false">N81</f>
        <v>1.55283018867925</v>
      </c>
      <c r="R81" s="5" t="n">
        <f aca="false">1.49*(100-Q81/0.5)*5000</f>
        <v>721862.830188679</v>
      </c>
      <c r="S81" s="5" t="str">
        <f aca="false">IF(P81&lt;M81,M81-P81," ")</f>
        <v> </v>
      </c>
      <c r="T81" s="8" t="n">
        <f aca="false">M81*5/P81</f>
        <v>0.353815233642616</v>
      </c>
      <c r="U81" s="8" t="n">
        <f aca="false">IF(T81&gt;5,S81*5/R81+5,T81)+20</f>
        <v>20.3538152336426</v>
      </c>
      <c r="V81" s="9" t="n">
        <f aca="false">G81/0.5*H81*20000</f>
        <v>81653.7613882473</v>
      </c>
      <c r="W81" s="9" t="n">
        <f aca="false">H81*G81*20*1000</f>
        <v>40826.8806941237</v>
      </c>
      <c r="X81" s="5" t="n">
        <f aca="false">G81*H81*MIN(20,U81)*1000</f>
        <v>40826.8806941237</v>
      </c>
      <c r="Y81" s="5" t="n">
        <f aca="false">IF(20&lt;U81,N81*O81*MIN(5,U81-20)*1000,0)</f>
        <v>714.239468819314</v>
      </c>
      <c r="Z81" s="5" t="n">
        <f aca="false">IF(U81&gt;25,(U81-25)*Q81*1.49*1000,0)</f>
        <v>0</v>
      </c>
      <c r="AA81" s="5" t="n">
        <f aca="false">X81+Y81+Z81</f>
        <v>41541.120162943</v>
      </c>
    </row>
    <row r="82" customFormat="false" ht="15" hidden="false" customHeight="false" outlineLevel="0" collapsed="false">
      <c r="A82" s="0" t="n">
        <v>1961</v>
      </c>
      <c r="B82" s="0" t="s">
        <v>35</v>
      </c>
      <c r="D82" s="0" t="n">
        <v>0</v>
      </c>
      <c r="E82" s="1" t="n">
        <v>183.296875</v>
      </c>
      <c r="F82" s="4" t="n">
        <v>0.00095987</v>
      </c>
      <c r="G82" s="0" t="n">
        <v>1.55218181818182</v>
      </c>
      <c r="H82" s="0" t="n">
        <f aca="false">1.44*EXP(-F82*(A82-1956))</f>
        <v>1.43310549380801</v>
      </c>
      <c r="I82" s="0" t="n">
        <v>0</v>
      </c>
      <c r="J82" s="0" t="n">
        <v>0</v>
      </c>
      <c r="K82" s="5" t="n">
        <f aca="false">K67+D67-J67-E82</f>
        <v>2793407.9159375</v>
      </c>
      <c r="L82" s="5" t="n">
        <f aca="false">H82*(100-G82/0.5)*20000</f>
        <v>2777233.37597501</v>
      </c>
      <c r="M82" s="5" t="n">
        <f aca="false">K82-L82</f>
        <v>16174.5399624943</v>
      </c>
      <c r="N82" s="6" t="n">
        <f aca="false">1.6-0.5691/(2009-1956)*(A82-1956)</f>
        <v>1.54631132075472</v>
      </c>
      <c r="O82" s="7" t="n">
        <v>1.3</v>
      </c>
      <c r="P82" s="5" t="n">
        <f aca="false">O82*(100-N82/0.5)*5000</f>
        <v>629897.952830189</v>
      </c>
      <c r="Q82" s="7" t="n">
        <f aca="false">N82</f>
        <v>1.54631132075472</v>
      </c>
      <c r="R82" s="5" t="n">
        <f aca="false">1.49*(100-Q82/0.5)*5000</f>
        <v>721959.961320755</v>
      </c>
      <c r="S82" s="5" t="str">
        <f aca="false">IF(P82&lt;M82,M82-P82," ")</f>
        <v> </v>
      </c>
      <c r="T82" s="8" t="n">
        <f aca="false">M82*5/P82</f>
        <v>0.128390161373129</v>
      </c>
      <c r="U82" s="8" t="n">
        <f aca="false">IF(T82&gt;5,S82*5/R82+5,T82)+20</f>
        <v>20.1283901613731</v>
      </c>
      <c r="V82" s="9" t="n">
        <f aca="false">G82/0.5*H82*20000</f>
        <v>88977.6116410107</v>
      </c>
      <c r="W82" s="9" t="n">
        <f aca="false">H82*G82*20*1000</f>
        <v>44488.8058205053</v>
      </c>
      <c r="X82" s="5" t="n">
        <f aca="false">G82*H82*MIN(20,U82)*1000</f>
        <v>44488.8058205053</v>
      </c>
      <c r="Y82" s="5" t="n">
        <f aca="false">IF(20&lt;U82,N82*O82*MIN(5,U82-20)*1000,0)</f>
        <v>258.090508006234</v>
      </c>
      <c r="Z82" s="5" t="n">
        <f aca="false">IF(U82&gt;25,(U82-25)*Q82*1.49*1000,0)</f>
        <v>0</v>
      </c>
      <c r="AA82" s="5" t="n">
        <f aca="false">X82+Y82+Z82</f>
        <v>44746.8963285116</v>
      </c>
    </row>
    <row r="83" customFormat="false" ht="15" hidden="false" customHeight="false" outlineLevel="0" collapsed="false">
      <c r="A83" s="0" t="n">
        <v>1961</v>
      </c>
      <c r="B83" s="0" t="s">
        <v>36</v>
      </c>
      <c r="D83" s="0" t="n">
        <v>0</v>
      </c>
      <c r="E83" s="1" t="n">
        <v>317.765625</v>
      </c>
      <c r="F83" s="4" t="n">
        <v>0.003306066</v>
      </c>
      <c r="G83" s="0" t="n">
        <v>1.54309090909091</v>
      </c>
      <c r="H83" s="0" t="n">
        <f aca="false">1.44*EXP(-F83*(A83-1956))</f>
        <v>1.41639198650214</v>
      </c>
      <c r="I83" s="0" t="n">
        <v>0</v>
      </c>
      <c r="J83" s="0" t="n">
        <v>0</v>
      </c>
      <c r="K83" s="5" t="n">
        <f aca="false">K68+D68-J68-E83</f>
        <v>2793199.8771875</v>
      </c>
      <c r="L83" s="5" t="n">
        <f aca="false">H83*(100-G83/0.5)*20000</f>
        <v>2745359.10908104</v>
      </c>
      <c r="M83" s="5" t="n">
        <f aca="false">K83-L83</f>
        <v>47840.7681064559</v>
      </c>
      <c r="N83" s="6" t="n">
        <f aca="false">1.6-0.5691/(2009-1956)*(A83-1956)</f>
        <v>1.54631132075472</v>
      </c>
      <c r="O83" s="7" t="n">
        <v>1.3</v>
      </c>
      <c r="P83" s="5" t="n">
        <f aca="false">O83*(100-N83/0.5)*5000</f>
        <v>629897.952830189</v>
      </c>
      <c r="Q83" s="7" t="n">
        <f aca="false">N83</f>
        <v>1.54631132075472</v>
      </c>
      <c r="R83" s="5" t="n">
        <f aca="false">1.49*(100-Q83/0.5)*5000</f>
        <v>721959.961320755</v>
      </c>
      <c r="S83" s="5" t="str">
        <f aca="false">IF(P83&lt;M83,M83-P83," ")</f>
        <v> </v>
      </c>
      <c r="T83" s="8" t="n">
        <f aca="false">M83*5/P83</f>
        <v>0.379750147555672</v>
      </c>
      <c r="U83" s="8" t="n">
        <f aca="false">IF(T83&gt;5,S83*5/R83+5,T83)+20</f>
        <v>20.3797501475557</v>
      </c>
      <c r="V83" s="9" t="n">
        <f aca="false">G83/0.5*H83*20000</f>
        <v>87424.8639232263</v>
      </c>
      <c r="W83" s="9" t="n">
        <f aca="false">H83*G83*20*1000</f>
        <v>43712.4319616132</v>
      </c>
      <c r="X83" s="5" t="n">
        <f aca="false">G83*H83*MIN(20,U83)*1000</f>
        <v>43712.4319616132</v>
      </c>
      <c r="Y83" s="5" t="n">
        <f aca="false">IF(20&lt;U83,N83*O83*MIN(5,U83-20)*1000,0)</f>
        <v>763.375537890693</v>
      </c>
      <c r="Z83" s="5" t="n">
        <f aca="false">IF(U83&gt;25,(U83-25)*Q83*1.49*1000,0)</f>
        <v>0</v>
      </c>
      <c r="AA83" s="5" t="n">
        <f aca="false">X83+Y83+Z83</f>
        <v>44475.8074995039</v>
      </c>
    </row>
    <row r="84" customFormat="false" ht="15" hidden="false" customHeight="false" outlineLevel="0" collapsed="false">
      <c r="A84" s="0" t="n">
        <v>1961</v>
      </c>
      <c r="B84" s="0" t="s">
        <v>37</v>
      </c>
      <c r="D84" s="0" t="n">
        <v>0</v>
      </c>
      <c r="E84" s="1" t="n">
        <v>405.421875</v>
      </c>
      <c r="F84" s="4" t="n">
        <v>0.001301856</v>
      </c>
      <c r="G84" s="0" t="n">
        <v>1.50672727272727</v>
      </c>
      <c r="H84" s="0" t="n">
        <f aca="false">1.44*EXP(-F84*(A84-1956))</f>
        <v>1.43065707763768</v>
      </c>
      <c r="I84" s="0" t="n">
        <v>0</v>
      </c>
      <c r="J84" s="0" t="n">
        <v>0</v>
      </c>
      <c r="K84" s="5" t="n">
        <f aca="false">K69+D69-J69-E84</f>
        <v>2793198.98875</v>
      </c>
      <c r="L84" s="5" t="n">
        <f aca="false">H84*(100-G84/0.5)*20000</f>
        <v>2775089.75380348</v>
      </c>
      <c r="M84" s="5" t="n">
        <f aca="false">K84-L84</f>
        <v>18109.2349465177</v>
      </c>
      <c r="N84" s="6" t="n">
        <f aca="false">1.6-0.5691/(2009-1956)*(A84-1956)</f>
        <v>1.54631132075472</v>
      </c>
      <c r="O84" s="7" t="n">
        <v>1.3</v>
      </c>
      <c r="P84" s="5" t="n">
        <f aca="false">O84*(100-N84/0.5)*5000</f>
        <v>629897.952830189</v>
      </c>
      <c r="Q84" s="7" t="n">
        <f aca="false">N84</f>
        <v>1.54631132075472</v>
      </c>
      <c r="R84" s="5" t="n">
        <f aca="false">1.49*(100-Q84/0.5)*5000</f>
        <v>721959.961320755</v>
      </c>
      <c r="S84" s="5" t="str">
        <f aca="false">IF(P84&lt;M84,M84-P84," ")</f>
        <v> </v>
      </c>
      <c r="T84" s="8" t="n">
        <f aca="false">M84*5/P84</f>
        <v>0.143747371023761</v>
      </c>
      <c r="U84" s="8" t="n">
        <f aca="false">IF(T84&gt;5,S84*5/R84+5,T84)+20</f>
        <v>20.1437473710238</v>
      </c>
      <c r="V84" s="9" t="n">
        <f aca="false">G84/0.5*H84*20000</f>
        <v>86224.4014718797</v>
      </c>
      <c r="W84" s="9" t="n">
        <f aca="false">H84*G84*20*1000</f>
        <v>43112.2007359399</v>
      </c>
      <c r="X84" s="5" t="n">
        <f aca="false">G84*H84*MIN(20,U84)*1000</f>
        <v>43112.2007359399</v>
      </c>
      <c r="Y84" s="5" t="n">
        <f aca="false">IF(20&lt;U84,N84*O84*MIN(5,U84-20)*1000,0)</f>
        <v>288.9616432856</v>
      </c>
      <c r="Z84" s="5" t="n">
        <f aca="false">IF(U84&gt;25,(U84-25)*Q84*1.49*1000,0)</f>
        <v>0</v>
      </c>
      <c r="AA84" s="5" t="n">
        <f aca="false">X84+Y84+Z84</f>
        <v>43401.1623792255</v>
      </c>
    </row>
    <row r="85" customFormat="false" ht="15" hidden="false" customHeight="false" outlineLevel="0" collapsed="false">
      <c r="A85" s="0" t="n">
        <v>1961</v>
      </c>
      <c r="B85" s="0" t="s">
        <v>38</v>
      </c>
      <c r="D85" s="0" t="n">
        <v>0</v>
      </c>
      <c r="E85" s="1" t="n">
        <v>256.875</v>
      </c>
      <c r="F85" s="4" t="n">
        <v>0.00474323</v>
      </c>
      <c r="G85" s="0" t="n">
        <v>1.634</v>
      </c>
      <c r="H85" s="0" t="n">
        <f aca="false">1.44*EXP(-F85*(A85-1956))</f>
        <v>1.4062505296182</v>
      </c>
      <c r="I85" s="0" t="n">
        <v>0</v>
      </c>
      <c r="J85" s="0" t="n">
        <v>0</v>
      </c>
      <c r="K85" s="5" t="n">
        <f aca="false">K70+D70-J70-E85</f>
        <v>2792577.5575</v>
      </c>
      <c r="L85" s="5" t="n">
        <f aca="false">H85*(100-G85/0.5)*20000</f>
        <v>2720588.52462055</v>
      </c>
      <c r="M85" s="5" t="n">
        <f aca="false">K85-L85</f>
        <v>71989.0328794448</v>
      </c>
      <c r="N85" s="6" t="n">
        <f aca="false">1.6+0.3/(2009-1956)*(A85-1956)</f>
        <v>1.62830188679245</v>
      </c>
      <c r="O85" s="7" t="n">
        <v>1.3</v>
      </c>
      <c r="P85" s="5" t="n">
        <f aca="false">O85*(100-N85/0.5)*5000</f>
        <v>628832.075471698</v>
      </c>
      <c r="Q85" s="7" t="n">
        <f aca="false">N85</f>
        <v>1.62830188679245</v>
      </c>
      <c r="R85" s="5" t="n">
        <f aca="false">1.49*(100-Q85/0.5)*5000</f>
        <v>720738.301886793</v>
      </c>
      <c r="S85" s="5" t="str">
        <f aca="false">IF(P85&lt;M85,M85-P85," ")</f>
        <v> </v>
      </c>
      <c r="T85" s="8" t="n">
        <f aca="false">M85*5/P85</f>
        <v>0.572402678612128</v>
      </c>
      <c r="U85" s="8" t="n">
        <f aca="false">IF(T85&gt;5,S85*5/R85+5,T85)+20</f>
        <v>20.5724026786121</v>
      </c>
      <c r="V85" s="9" t="n">
        <f aca="false">G85/0.5*H85*20000</f>
        <v>91912.5346158456</v>
      </c>
      <c r="W85" s="9" t="n">
        <f aca="false">H85*G85*20*1000</f>
        <v>45956.2673079228</v>
      </c>
      <c r="X85" s="5" t="n">
        <f aca="false">G85*H85*MIN(20,U85)*1000</f>
        <v>45956.2673079228</v>
      </c>
      <c r="Y85" s="5" t="n">
        <f aca="false">IF(20&lt;U85,N85*O85*MIN(5,U85-20)*1000,0)</f>
        <v>1211.65767006594</v>
      </c>
      <c r="Z85" s="5" t="n">
        <f aca="false">IF(U85&gt;25,(U85-25)*Q85*1.49*1000,0)</f>
        <v>0</v>
      </c>
      <c r="AA85" s="5" t="n">
        <f aca="false">X85+Y85+Z85</f>
        <v>47167.9249779887</v>
      </c>
    </row>
    <row r="86" customFormat="false" ht="15" hidden="false" customHeight="false" outlineLevel="0" collapsed="false">
      <c r="A86" s="0" t="n">
        <v>1961</v>
      </c>
      <c r="B86" s="0" t="s">
        <v>39</v>
      </c>
      <c r="D86" s="0" t="n">
        <v>0</v>
      </c>
      <c r="E86" s="1" t="n">
        <v>357.453125</v>
      </c>
      <c r="F86" s="4" t="n">
        <v>0.00288361</v>
      </c>
      <c r="G86" s="0" t="n">
        <v>1.54763636363636</v>
      </c>
      <c r="H86" s="0" t="n">
        <f aca="false">1.44*EXP(-F86*(A86-1956))</f>
        <v>1.41938696497038</v>
      </c>
      <c r="I86" s="0" t="n">
        <v>0</v>
      </c>
      <c r="J86" s="0" t="n">
        <v>0</v>
      </c>
      <c r="K86" s="5" t="n">
        <f aca="false">K71+D71-J71-E86</f>
        <v>2794387.5459375</v>
      </c>
      <c r="L86" s="5" t="n">
        <f aca="false">H86*(100-G86/0.5)*20000</f>
        <v>2750906.13469837</v>
      </c>
      <c r="M86" s="5" t="n">
        <f aca="false">K86-L86</f>
        <v>43481.4112391267</v>
      </c>
      <c r="N86" s="6" t="n">
        <f aca="false">1.6-0.5691/(2009-1956)*(A86-1956)</f>
        <v>1.54631132075472</v>
      </c>
      <c r="O86" s="7" t="n">
        <v>1.3</v>
      </c>
      <c r="P86" s="5" t="n">
        <f aca="false">O86*(100-N86/0.5)*5000</f>
        <v>629897.952830189</v>
      </c>
      <c r="Q86" s="7" t="n">
        <f aca="false">N86</f>
        <v>1.54631132075472</v>
      </c>
      <c r="R86" s="5" t="n">
        <f aca="false">1.49*(100-Q86/0.5)*5000</f>
        <v>721959.961320755</v>
      </c>
      <c r="S86" s="5" t="str">
        <f aca="false">IF(P86&lt;M86,M86-P86," ")</f>
        <v> </v>
      </c>
      <c r="T86" s="8" t="n">
        <f aca="false">M86*5/P86</f>
        <v>0.345146472089334</v>
      </c>
      <c r="U86" s="8" t="n">
        <f aca="false">IF(T86&gt;5,S86*5/R86+5,T86)+20</f>
        <v>20.3451464720893</v>
      </c>
      <c r="V86" s="9" t="n">
        <f aca="false">G86/0.5*H86*20000</f>
        <v>87867.7952423845</v>
      </c>
      <c r="W86" s="9" t="n">
        <f aca="false">H86*G86*20*1000</f>
        <v>43933.8976211922</v>
      </c>
      <c r="X86" s="5" t="n">
        <f aca="false">G86*H86*MIN(20,U86)*1000</f>
        <v>43933.8976211922</v>
      </c>
      <c r="Y86" s="5" t="n">
        <f aca="false">IF(20&lt;U86,N86*O86*MIN(5,U86-20)*1000,0)</f>
        <v>693.815066243373</v>
      </c>
      <c r="Z86" s="5" t="n">
        <f aca="false">IF(U86&gt;25,(U86-25)*Q86*1.49*1000,0)</f>
        <v>0</v>
      </c>
      <c r="AA86" s="5" t="n">
        <f aca="false">X86+Y86+Z86</f>
        <v>44627.7126874356</v>
      </c>
    </row>
    <row r="87" customFormat="false" ht="15" hidden="false" customHeight="false" outlineLevel="0" collapsed="false">
      <c r="A87" s="0" t="n">
        <v>1961</v>
      </c>
      <c r="B87" s="0" t="s">
        <v>40</v>
      </c>
      <c r="D87" s="0" t="n">
        <v>0</v>
      </c>
      <c r="E87" s="1" t="n">
        <v>383.1875</v>
      </c>
      <c r="F87" s="4" t="n">
        <v>0.003435973</v>
      </c>
      <c r="G87" s="0" t="n">
        <v>1.56581818181818</v>
      </c>
      <c r="H87" s="0" t="n">
        <f aca="false">1.44*EXP(-F87*(A87-1956))</f>
        <v>1.41547228905336</v>
      </c>
      <c r="I87" s="0" t="n">
        <v>0</v>
      </c>
      <c r="J87" s="0" t="n">
        <v>0</v>
      </c>
      <c r="K87" s="5" t="n">
        <f aca="false">K72+D72-J72-E87</f>
        <v>2794393.8371875</v>
      </c>
      <c r="L87" s="5" t="n">
        <f aca="false">H87*(100-G87/0.5)*20000</f>
        <v>2742289.68826433</v>
      </c>
      <c r="M87" s="5" t="n">
        <f aca="false">K87-L87</f>
        <v>52104.1489231647</v>
      </c>
      <c r="N87" s="6" t="n">
        <f aca="false">1.6+0.1/(2009-1956)*(A87-1956)</f>
        <v>1.60943396226415</v>
      </c>
      <c r="O87" s="7" t="n">
        <v>1.3</v>
      </c>
      <c r="P87" s="5" t="n">
        <f aca="false">O87*(100-N87/0.5)*5000</f>
        <v>629077.358490566</v>
      </c>
      <c r="Q87" s="7" t="n">
        <f aca="false">N87</f>
        <v>1.60943396226415</v>
      </c>
      <c r="R87" s="5" t="n">
        <f aca="false">1.49*(100-Q87/0.5)*5000</f>
        <v>721019.433962264</v>
      </c>
      <c r="S87" s="5" t="str">
        <f aca="false">IF(P87&lt;M87,M87-P87," ")</f>
        <v> </v>
      </c>
      <c r="T87" s="8" t="n">
        <f aca="false">M87*5/P87</f>
        <v>0.414131491301686</v>
      </c>
      <c r="U87" s="8" t="n">
        <f aca="false">IF(T87&gt;5,S87*5/R87+5,T87)+20</f>
        <v>20.4141314913017</v>
      </c>
      <c r="V87" s="9" t="n">
        <f aca="false">G87/0.5*H87*20000</f>
        <v>88654.889842382</v>
      </c>
      <c r="W87" s="9" t="n">
        <f aca="false">H87*G87*20*1000</f>
        <v>44327.444921191</v>
      </c>
      <c r="X87" s="5" t="n">
        <f aca="false">G87*H87*MIN(20,U87)*1000</f>
        <v>44327.444921191</v>
      </c>
      <c r="Y87" s="5" t="n">
        <f aca="false">IF(20&lt;U87,N87*O87*MIN(5,U87-20)*1000,0)</f>
        <v>866.472473027242</v>
      </c>
      <c r="Z87" s="5" t="n">
        <f aca="false">IF(U87&gt;25,(U87-25)*Q87*1.49*1000,0)</f>
        <v>0</v>
      </c>
      <c r="AA87" s="5" t="n">
        <f aca="false">X87+Y87+Z87</f>
        <v>45193.9173942182</v>
      </c>
    </row>
    <row r="88" customFormat="false" ht="15" hidden="false" customHeight="false" outlineLevel="0" collapsed="false">
      <c r="A88" s="0" t="n">
        <v>1961</v>
      </c>
      <c r="B88" s="0" t="s">
        <v>41</v>
      </c>
      <c r="D88" s="0" t="n">
        <v>0</v>
      </c>
      <c r="E88" s="1" t="n">
        <v>176.640625</v>
      </c>
      <c r="F88" s="4" t="n">
        <v>0.002290988</v>
      </c>
      <c r="G88" s="0" t="n">
        <v>1.52036363636364</v>
      </c>
      <c r="H88" s="0" t="n">
        <f aca="false">1.44*EXP(-F88*(A88-1956))</f>
        <v>1.4235990019628</v>
      </c>
      <c r="I88" s="0" t="n">
        <v>0</v>
      </c>
      <c r="J88" s="0" t="n">
        <v>0</v>
      </c>
      <c r="K88" s="5" t="n">
        <f aca="false">K73+D73-J73-E88</f>
        <v>2792518.186875</v>
      </c>
      <c r="L88" s="5" t="n">
        <f aca="false">H88*(100-G88/0.5)*20000</f>
        <v>2760622.4777117</v>
      </c>
      <c r="M88" s="5" t="n">
        <f aca="false">K88-L88</f>
        <v>31895.709163303</v>
      </c>
      <c r="N88" s="6" t="n">
        <f aca="false">1.6-0.4/(2009-1956)*(A88-1956)</f>
        <v>1.5622641509434</v>
      </c>
      <c r="O88" s="7" t="n">
        <v>1.3</v>
      </c>
      <c r="P88" s="5" t="n">
        <f aca="false">O88*(100-N88/0.5)*5000</f>
        <v>629690.566037736</v>
      </c>
      <c r="Q88" s="7" t="n">
        <f aca="false">N88</f>
        <v>1.5622641509434</v>
      </c>
      <c r="R88" s="5" t="n">
        <f aca="false">1.49*(100-Q88/0.5)*5000</f>
        <v>721722.264150943</v>
      </c>
      <c r="S88" s="5" t="str">
        <f aca="false">IF(P88&lt;M88,M88-P88," ")</f>
        <v> </v>
      </c>
      <c r="T88" s="8" t="n">
        <f aca="false">M88*5/P88</f>
        <v>0.253264943796153</v>
      </c>
      <c r="U88" s="8" t="n">
        <f aca="false">IF(T88&gt;5,S88*5/R88+5,T88)+20</f>
        <v>20.2532649437962</v>
      </c>
      <c r="V88" s="9" t="n">
        <f aca="false">G88/0.5*H88*20000</f>
        <v>86575.5262139125</v>
      </c>
      <c r="W88" s="9" t="n">
        <f aca="false">H88*G88*20*1000</f>
        <v>43287.7631069563</v>
      </c>
      <c r="X88" s="5" t="n">
        <f aca="false">G88*H88*MIN(20,U88)*1000</f>
        <v>43287.7631069563</v>
      </c>
      <c r="Y88" s="5" t="n">
        <f aca="false">IF(20&lt;U88,N88*O88*MIN(5,U88-20)*1000,0)</f>
        <v>514.366765098453</v>
      </c>
      <c r="Z88" s="5" t="n">
        <f aca="false">IF(U88&gt;25,(U88-25)*Q88*1.49*1000,0)</f>
        <v>0</v>
      </c>
      <c r="AA88" s="5" t="n">
        <f aca="false">X88+Y88+Z88</f>
        <v>43802.1298720547</v>
      </c>
    </row>
    <row r="89" customFormat="false" ht="15" hidden="false" customHeight="false" outlineLevel="0" collapsed="false">
      <c r="A89" s="0" t="n">
        <v>1961</v>
      </c>
      <c r="B89" s="0" t="s">
        <v>42</v>
      </c>
      <c r="D89" s="0" t="n">
        <v>0</v>
      </c>
      <c r="E89" s="1" t="n">
        <v>360</v>
      </c>
      <c r="F89" s="4" t="n">
        <v>0.006047777</v>
      </c>
      <c r="G89" s="0" t="n">
        <v>1.62036363636364</v>
      </c>
      <c r="H89" s="0" t="n">
        <f aca="false">1.44*EXP(-F89*(A89-1956))</f>
        <v>1.39710778035086</v>
      </c>
      <c r="I89" s="0" t="n">
        <v>0</v>
      </c>
      <c r="J89" s="0" t="n">
        <v>0</v>
      </c>
      <c r="K89" s="5" t="n">
        <f aca="false">K74+D74-J74-E89</f>
        <v>2792287.805</v>
      </c>
      <c r="L89" s="5" t="n">
        <f aca="false">H89*(100-G89/0.5)*20000</f>
        <v>2703662.65496727</v>
      </c>
      <c r="M89" s="5" t="n">
        <f aca="false">K89-L89</f>
        <v>88625.1500327266</v>
      </c>
      <c r="N89" s="6" t="n">
        <f aca="false">1.6+0.5185/(2009-1956)*(A89-1956)</f>
        <v>1.64891509433962</v>
      </c>
      <c r="O89" s="7" t="n">
        <v>1.3</v>
      </c>
      <c r="P89" s="5" t="n">
        <f aca="false">O89*(100-N89/0.5)*5000</f>
        <v>628564.103773585</v>
      </c>
      <c r="Q89" s="7" t="n">
        <f aca="false">N89</f>
        <v>1.64891509433962</v>
      </c>
      <c r="R89" s="5" t="n">
        <f aca="false">1.49*(100-Q89/0.5)*5000</f>
        <v>720431.16509434</v>
      </c>
      <c r="S89" s="5" t="str">
        <f aca="false">IF(P89&lt;M89,M89-P89," ")</f>
        <v> </v>
      </c>
      <c r="T89" s="8" t="n">
        <f aca="false">M89*5/P89</f>
        <v>0.704980999556493</v>
      </c>
      <c r="U89" s="8" t="n">
        <f aca="false">IF(T89&gt;5,S89*5/R89+5,T89)+20</f>
        <v>20.7049809995565</v>
      </c>
      <c r="V89" s="9" t="n">
        <f aca="false">G89/0.5*H89*20000</f>
        <v>90552.90573445</v>
      </c>
      <c r="W89" s="9" t="n">
        <f aca="false">H89*G89*20*1000</f>
        <v>45276.452867225</v>
      </c>
      <c r="X89" s="5" t="n">
        <f aca="false">G89*H89*MIN(20,U89)*1000</f>
        <v>45276.452867225</v>
      </c>
      <c r="Y89" s="5" t="n">
        <f aca="false">IF(20&lt;U89,N89*O89*MIN(5,U89-20)*1000,0)</f>
        <v>1511.18995480874</v>
      </c>
      <c r="Z89" s="5" t="n">
        <f aca="false">IF(U89&gt;25,(U89-25)*Q89*1.49*1000,0)</f>
        <v>0</v>
      </c>
      <c r="AA89" s="5" t="n">
        <f aca="false">X89+Y89+Z89</f>
        <v>46787.6428220338</v>
      </c>
    </row>
    <row r="90" customFormat="false" ht="15" hidden="false" customHeight="false" outlineLevel="0" collapsed="false">
      <c r="A90" s="0" t="n">
        <v>1961</v>
      </c>
      <c r="B90" s="0" t="s">
        <v>43</v>
      </c>
      <c r="D90" s="0" t="n">
        <v>0</v>
      </c>
      <c r="E90" s="1" t="n">
        <v>321.59375</v>
      </c>
      <c r="F90" s="4" t="n">
        <v>0.003047486</v>
      </c>
      <c r="G90" s="0" t="n">
        <v>1.56127272727273</v>
      </c>
      <c r="H90" s="0" t="n">
        <f aca="false">1.44*EXP(-F90*(A90-1956))</f>
        <v>1.41822442402546</v>
      </c>
      <c r="I90" s="0" t="n">
        <v>0</v>
      </c>
      <c r="J90" s="0" t="n">
        <v>0</v>
      </c>
      <c r="K90" s="5" t="n">
        <f aca="false">K75+D75-J75-E90</f>
        <v>2792203.0384375</v>
      </c>
      <c r="L90" s="5" t="n">
        <f aca="false">H90*(100-G90/0.5)*20000</f>
        <v>2747879.44347561</v>
      </c>
      <c r="M90" s="5" t="n">
        <f aca="false">K90-L90</f>
        <v>44323.5949618933</v>
      </c>
      <c r="N90" s="6" t="n">
        <f aca="false">1.6-0.4298/(2009-1956)*(A90-1956)</f>
        <v>1.55945283018868</v>
      </c>
      <c r="O90" s="7" t="n">
        <v>1.3</v>
      </c>
      <c r="P90" s="5" t="n">
        <f aca="false">O90*(100-N90/0.5)*5000</f>
        <v>629727.113207547</v>
      </c>
      <c r="Q90" s="7" t="n">
        <f aca="false">N90</f>
        <v>1.55945283018868</v>
      </c>
      <c r="R90" s="5" t="n">
        <f aca="false">1.49*(100-Q90/0.5)*5000</f>
        <v>721764.152830189</v>
      </c>
      <c r="S90" s="5" t="str">
        <f aca="false">IF(P90&lt;M90,M90-P90," ")</f>
        <v> </v>
      </c>
      <c r="T90" s="8" t="n">
        <f aca="false">M90*5/P90</f>
        <v>0.351927001650991</v>
      </c>
      <c r="U90" s="8" t="n">
        <f aca="false">IF(T90&gt;5,S90*5/R90+5,T90)+20</f>
        <v>20.351927001651</v>
      </c>
      <c r="V90" s="9" t="n">
        <f aca="false">G90/0.5*H90*20000</f>
        <v>88569.4045753212</v>
      </c>
      <c r="W90" s="9" t="n">
        <f aca="false">H90*G90*20*1000</f>
        <v>44284.7022876606</v>
      </c>
      <c r="X90" s="5" t="n">
        <f aca="false">G90*H90*MIN(20,U90)*1000</f>
        <v>44284.7022876606</v>
      </c>
      <c r="Y90" s="5" t="n">
        <f aca="false">IF(20&lt;U90,N90*O90*MIN(5,U90-20)*1000,0)</f>
        <v>713.457626367792</v>
      </c>
      <c r="Z90" s="5" t="n">
        <f aca="false">IF(U90&gt;25,(U90-25)*Q90*1.49*1000,0)</f>
        <v>0</v>
      </c>
      <c r="AA90" s="5" t="n">
        <f aca="false">X90+Y90+Z90</f>
        <v>44998.1599140284</v>
      </c>
    </row>
    <row r="91" customFormat="false" ht="15" hidden="false" customHeight="false" outlineLevel="0" collapsed="false">
      <c r="A91" s="0" t="n">
        <v>1961</v>
      </c>
      <c r="B91" s="0" t="s">
        <v>44</v>
      </c>
      <c r="D91" s="0" t="n">
        <v>0</v>
      </c>
      <c r="E91" s="1" t="n">
        <v>422.03125</v>
      </c>
      <c r="F91" s="4" t="n">
        <v>0.006595146</v>
      </c>
      <c r="G91" s="0" t="n">
        <v>1.65672727272727</v>
      </c>
      <c r="H91" s="0" t="n">
        <f aca="false">1.44*EXP(-F91*(A91-1956))</f>
        <v>1.39328934053016</v>
      </c>
      <c r="I91" s="0" t="n">
        <v>0</v>
      </c>
      <c r="J91" s="0" t="n">
        <v>0</v>
      </c>
      <c r="K91" s="5" t="n">
        <f aca="false">K76+D76-J76-E91</f>
        <v>2796949.0371875</v>
      </c>
      <c r="L91" s="5" t="n">
        <f aca="false">H91*(100-G91/0.5)*20000</f>
        <v>2694246.66309005</v>
      </c>
      <c r="M91" s="5" t="n">
        <f aca="false">K91-L91</f>
        <v>102702.374097445</v>
      </c>
      <c r="N91" s="6" t="n">
        <f aca="false">1.6+0.062/(2009-1956)*(A91-1956)</f>
        <v>1.60584905660377</v>
      </c>
      <c r="O91" s="7" t="n">
        <v>1.3</v>
      </c>
      <c r="P91" s="5" t="n">
        <f aca="false">O91*(100-N91/0.5)*5000</f>
        <v>629123.962264151</v>
      </c>
      <c r="Q91" s="7" t="n">
        <f aca="false">N91</f>
        <v>1.60584905660377</v>
      </c>
      <c r="R91" s="5" t="n">
        <f aca="false">1.49*(100-Q91/0.5)*5000</f>
        <v>721072.849056604</v>
      </c>
      <c r="S91" s="5" t="str">
        <f aca="false">IF(P91&lt;M91,M91-P91," ")</f>
        <v> </v>
      </c>
      <c r="T91" s="8" t="n">
        <f aca="false">M91*5/P91</f>
        <v>0.816233208856248</v>
      </c>
      <c r="U91" s="8" t="n">
        <f aca="false">IF(T91&gt;5,S91*5/R91+5,T91)+20</f>
        <v>20.8162332088563</v>
      </c>
      <c r="V91" s="9" t="n">
        <f aca="false">G91/0.5*H91*20000</f>
        <v>92332.0179702603</v>
      </c>
      <c r="W91" s="9" t="n">
        <f aca="false">H91*G91*20*1000</f>
        <v>46166.0089851302</v>
      </c>
      <c r="X91" s="5" t="n">
        <f aca="false">G91*H91*MIN(20,U91)*1000</f>
        <v>46166.0089851302</v>
      </c>
      <c r="Y91" s="5" t="n">
        <f aca="false">IF(20&lt;U91,N91*O91*MIN(5,U91-20)*1000,0)</f>
        <v>1703.97152693362</v>
      </c>
      <c r="Z91" s="5" t="n">
        <f aca="false">IF(U91&gt;25,(U91-25)*Q91*1.49*1000,0)</f>
        <v>0</v>
      </c>
      <c r="AA91" s="5" t="n">
        <f aca="false">X91+Y91+Z91</f>
        <v>47869.9805120638</v>
      </c>
    </row>
    <row r="92" customFormat="false" ht="15" hidden="false" customHeight="false" outlineLevel="0" collapsed="false">
      <c r="A92" s="0" t="n">
        <v>1962</v>
      </c>
      <c r="B92" s="0" t="s">
        <v>30</v>
      </c>
      <c r="D92" s="0" t="n">
        <v>0</v>
      </c>
      <c r="E92" s="1" t="n">
        <v>0</v>
      </c>
      <c r="F92" s="4" t="n">
        <v>0.000106134</v>
      </c>
      <c r="G92" s="0" t="n">
        <v>1.39272727272727</v>
      </c>
      <c r="H92" s="0" t="n">
        <f aca="false">1.44*EXP(-F92*(A92-1956))</f>
        <v>1.43908329415195</v>
      </c>
      <c r="I92" s="0" t="n">
        <v>0</v>
      </c>
      <c r="J92" s="0" t="n">
        <v>0</v>
      </c>
      <c r="K92" s="5" t="n">
        <f aca="false">K77+D77-J77-E92</f>
        <v>2793369.6</v>
      </c>
      <c r="L92" s="5" t="n">
        <f aca="false">H92*(100-G92/0.5)*20000</f>
        <v>2797996.56624424</v>
      </c>
      <c r="M92" s="5" t="n">
        <f aca="false">K92-L92</f>
        <v>-4626.96624424355</v>
      </c>
      <c r="N92" s="6" t="n">
        <f aca="false">1.6-0.6824/(2009-1956)*(A92-1956)</f>
        <v>1.52274716981132</v>
      </c>
      <c r="O92" s="7" t="n">
        <v>1.3</v>
      </c>
      <c r="P92" s="5" t="n">
        <f aca="false">O92*(100-N92/0.5)*5000</f>
        <v>630204.286792453</v>
      </c>
      <c r="Q92" s="7" t="n">
        <f aca="false">N92</f>
        <v>1.52274716981132</v>
      </c>
      <c r="R92" s="5" t="n">
        <f aca="false">1.49*(100-Q92/0.5)*5000</f>
        <v>722311.067169811</v>
      </c>
      <c r="S92" s="5" t="str">
        <f aca="false">IF(P92&lt;M92,M92-P92," ")</f>
        <v> </v>
      </c>
      <c r="T92" s="8" t="n">
        <f aca="false">M92*5/P92</f>
        <v>-0.0367100505440339</v>
      </c>
      <c r="U92" s="8" t="n">
        <f aca="false">IF(T92&gt;5,S92*5/R92+5,T92)+20</f>
        <v>19.963289949456</v>
      </c>
      <c r="V92" s="9" t="n">
        <f aca="false">G92/0.5*H92*20000</f>
        <v>80170.0220596652</v>
      </c>
      <c r="W92" s="9" t="n">
        <f aca="false">H92*G92*20*1000</f>
        <v>40085.0110298326</v>
      </c>
      <c r="X92" s="5" t="n">
        <f aca="false">G92*H92*MIN(20,U92)*1000</f>
        <v>40011.4348907844</v>
      </c>
      <c r="Y92" s="5" t="n">
        <f aca="false">IF(20&lt;U92,N92*O92*MIN(5,U92-20)*1000,0)</f>
        <v>0</v>
      </c>
      <c r="Z92" s="5" t="n">
        <f aca="false">IF(U92&gt;25,(U92-25)*Q92*1.49*1000,0)</f>
        <v>0</v>
      </c>
      <c r="AA92" s="5" t="n">
        <f aca="false">X92+Y92+Z92</f>
        <v>40011.4348907844</v>
      </c>
    </row>
    <row r="93" customFormat="false" ht="15" hidden="false" customHeight="false" outlineLevel="0" collapsed="false">
      <c r="A93" s="0" t="n">
        <v>1962</v>
      </c>
      <c r="B93" s="0" t="s">
        <v>31</v>
      </c>
      <c r="D93" s="0" t="n">
        <v>0</v>
      </c>
      <c r="E93" s="1" t="n">
        <v>249.078125</v>
      </c>
      <c r="F93" s="4" t="n">
        <v>0.00054519</v>
      </c>
      <c r="G93" s="0" t="n">
        <v>1.42545454545455</v>
      </c>
      <c r="H93" s="0" t="n">
        <f aca="false">1.44*EXP(-F93*(A93-1956))</f>
        <v>1.43529725426327</v>
      </c>
      <c r="I93" s="0" t="n">
        <v>0</v>
      </c>
      <c r="J93" s="0" t="n">
        <v>0</v>
      </c>
      <c r="K93" s="5" t="n">
        <f aca="false">K78+D78-J78-E93</f>
        <v>2792095.97625</v>
      </c>
      <c r="L93" s="5" t="n">
        <f aca="false">H93*(100-G93/0.5)*20000</f>
        <v>2788756.46871981</v>
      </c>
      <c r="M93" s="5" t="n">
        <f aca="false">K93-L93</f>
        <v>3339.50753018912</v>
      </c>
      <c r="N93" s="6" t="n">
        <f aca="false">1.6-0.6216/(2009-1956)*(A93-1956)</f>
        <v>1.52963018867925</v>
      </c>
      <c r="O93" s="7" t="n">
        <v>1.3</v>
      </c>
      <c r="P93" s="5" t="n">
        <f aca="false">O93*(100-N93/0.5)*5000</f>
        <v>630114.80754717</v>
      </c>
      <c r="Q93" s="7" t="n">
        <f aca="false">N93</f>
        <v>1.52963018867925</v>
      </c>
      <c r="R93" s="5" t="n">
        <f aca="false">1.49*(100-Q93/0.5)*5000</f>
        <v>722208.510188679</v>
      </c>
      <c r="S93" s="5" t="str">
        <f aca="false">IF(P93&lt;M93,M93-P93," ")</f>
        <v> </v>
      </c>
      <c r="T93" s="8" t="n">
        <f aca="false">M93*5/P93</f>
        <v>0.0264991989570022</v>
      </c>
      <c r="U93" s="8" t="n">
        <f aca="false">IF(T93&gt;5,S93*5/R93+5,T93)+20</f>
        <v>20.026499198957</v>
      </c>
      <c r="V93" s="9" t="n">
        <f aca="false">G93/0.5*H93*20000</f>
        <v>81838.03980672</v>
      </c>
      <c r="W93" s="9" t="n">
        <f aca="false">H93*G93*20*1000</f>
        <v>40919.01990336</v>
      </c>
      <c r="X93" s="5" t="n">
        <f aca="false">G93*H93*MIN(20,U93)*1000</f>
        <v>40919.01990336</v>
      </c>
      <c r="Y93" s="5" t="n">
        <f aca="false">IF(20&lt;U93,N93*O93*MIN(5,U93-20)*1000,0)</f>
        <v>52.6941671105809</v>
      </c>
      <c r="Z93" s="5" t="n">
        <f aca="false">IF(U93&gt;25,(U93-25)*Q93*1.49*1000,0)</f>
        <v>0</v>
      </c>
      <c r="AA93" s="5" t="n">
        <f aca="false">X93+Y93+Z93</f>
        <v>40971.7140704706</v>
      </c>
    </row>
    <row r="94" customFormat="false" ht="15" hidden="false" customHeight="false" outlineLevel="0" collapsed="false">
      <c r="A94" s="0" t="n">
        <v>1962</v>
      </c>
      <c r="B94" s="0" t="s">
        <v>32</v>
      </c>
      <c r="D94" s="0" t="n">
        <v>0</v>
      </c>
      <c r="E94" s="1" t="n">
        <v>450.51</v>
      </c>
      <c r="F94" s="4" t="n">
        <v>0.002161032</v>
      </c>
      <c r="G94" s="0" t="n">
        <v>1.45818181818182</v>
      </c>
      <c r="H94" s="0" t="n">
        <f aca="false">1.44*EXP(-F94*(A94-1956))</f>
        <v>1.42144920997177</v>
      </c>
      <c r="I94" s="0" t="n">
        <v>0</v>
      </c>
      <c r="J94" s="0" t="n">
        <v>0</v>
      </c>
      <c r="K94" s="5" t="n">
        <f aca="false">K79+D79-J79-E94</f>
        <v>2791643.3996875</v>
      </c>
      <c r="L94" s="5" t="n">
        <f aca="false">H94*(100-G94/0.5)*20000</f>
        <v>2759989.16420555</v>
      </c>
      <c r="M94" s="5" t="n">
        <f aca="false">K94-L94</f>
        <v>31654.2354819514</v>
      </c>
      <c r="N94" s="6" t="n">
        <f aca="false">1.6-0.5691/(2009-1956)*(A94-1956)</f>
        <v>1.53557358490566</v>
      </c>
      <c r="O94" s="7" t="n">
        <v>1.3</v>
      </c>
      <c r="P94" s="5" t="n">
        <f aca="false">O94*(100-N94/0.5)*5000</f>
        <v>630037.543396226</v>
      </c>
      <c r="Q94" s="7" t="n">
        <f aca="false">N94</f>
        <v>1.53557358490566</v>
      </c>
      <c r="R94" s="5" t="n">
        <f aca="false">1.49*(100-Q94/0.5)*5000</f>
        <v>722119.953584906</v>
      </c>
      <c r="S94" s="5" t="str">
        <f aca="false">IF(P94&lt;M94,M94-P94," ")</f>
        <v> </v>
      </c>
      <c r="T94" s="8" t="n">
        <f aca="false">M94*5/P94</f>
        <v>0.251209120898723</v>
      </c>
      <c r="U94" s="8" t="n">
        <f aca="false">IF(T94&gt;5,S94*5/R94+5,T94)+20</f>
        <v>20.2512091208987</v>
      </c>
      <c r="V94" s="9" t="n">
        <f aca="false">G94/0.5*H94*20000</f>
        <v>82909.2557379897</v>
      </c>
      <c r="W94" s="9" t="n">
        <f aca="false">H94*G94*20*1000</f>
        <v>41454.6278689949</v>
      </c>
      <c r="X94" s="5" t="n">
        <f aca="false">G94*H94*MIN(20,U94)*1000</f>
        <v>41454.6278689949</v>
      </c>
      <c r="Y94" s="5" t="n">
        <f aca="false">IF(20&lt;U94,N94*O94*MIN(5,U94-20)*1000,0)</f>
        <v>501.475117441284</v>
      </c>
      <c r="Z94" s="5" t="n">
        <f aca="false">IF(U94&gt;25,(U94-25)*Q94*1.49*1000,0)</f>
        <v>0</v>
      </c>
      <c r="AA94" s="5" t="n">
        <f aca="false">X94+Y94+Z94</f>
        <v>41956.1029864362</v>
      </c>
    </row>
    <row r="95" customFormat="false" ht="15" hidden="false" customHeight="false" outlineLevel="0" collapsed="false">
      <c r="A95" s="0" t="n">
        <v>1962</v>
      </c>
      <c r="B95" s="0" t="s">
        <v>33</v>
      </c>
      <c r="D95" s="0" t="n">
        <v>0</v>
      </c>
      <c r="E95" s="1" t="n">
        <v>433.98125</v>
      </c>
      <c r="F95" s="4" t="n">
        <v>0.003311821</v>
      </c>
      <c r="G95" s="0" t="n">
        <v>1.46909090909091</v>
      </c>
      <c r="H95" s="0" t="n">
        <f aca="false">1.44*EXP(-F95*(A95-1956))</f>
        <v>1.41166828747551</v>
      </c>
      <c r="I95" s="0" t="n">
        <v>0</v>
      </c>
      <c r="J95" s="0" t="n">
        <v>0</v>
      </c>
      <c r="K95" s="5" t="n">
        <f aca="false">K80+D80-J80-E95</f>
        <v>2791678.1009375</v>
      </c>
      <c r="L95" s="5" t="n">
        <f aca="false">H95*(100-G95/0.5)*20000</f>
        <v>2740381.81303972</v>
      </c>
      <c r="M95" s="5" t="n">
        <f aca="false">K95-L95</f>
        <v>51296.2878977768</v>
      </c>
      <c r="N95" s="6" t="n">
        <f aca="false">1.6-0.6/(2009-1956)*(A95-1956)</f>
        <v>1.53207547169811</v>
      </c>
      <c r="O95" s="7" t="n">
        <v>1.3</v>
      </c>
      <c r="P95" s="5" t="n">
        <f aca="false">O95*(100-N95/0.5)*5000</f>
        <v>630083.018867925</v>
      </c>
      <c r="Q95" s="7" t="n">
        <f aca="false">N95</f>
        <v>1.53207547169811</v>
      </c>
      <c r="R95" s="5" t="n">
        <f aca="false">1.49*(100-Q95/0.5)*5000</f>
        <v>722172.075471698</v>
      </c>
      <c r="S95" s="5" t="str">
        <f aca="false">IF(P95&lt;M95,M95-P95," ")</f>
        <v> </v>
      </c>
      <c r="T95" s="8" t="n">
        <f aca="false">M95*5/P95</f>
        <v>0.407059755315587</v>
      </c>
      <c r="U95" s="8" t="n">
        <f aca="false">IF(T95&gt;5,S95*5/R95+5,T95)+20</f>
        <v>20.4070597553156</v>
      </c>
      <c r="V95" s="9" t="n">
        <f aca="false">G95/0.5*H95*20000</f>
        <v>82954.7619112879</v>
      </c>
      <c r="W95" s="9" t="n">
        <f aca="false">H95*G95*20*1000</f>
        <v>41477.3809556439</v>
      </c>
      <c r="X95" s="5" t="n">
        <f aca="false">G95*H95*MIN(20,U95)*1000</f>
        <v>41477.3809556439</v>
      </c>
      <c r="Y95" s="5" t="n">
        <f aca="false">IF(20&lt;U95,N95*O95*MIN(5,U95-20)*1000,0)</f>
        <v>810.740146624779</v>
      </c>
      <c r="Z95" s="5" t="n">
        <f aca="false">IF(U95&gt;25,(U95-25)*Q95*1.49*1000,0)</f>
        <v>0</v>
      </c>
      <c r="AA95" s="5" t="n">
        <f aca="false">X95+Y95+Z95</f>
        <v>42288.1211022687</v>
      </c>
    </row>
    <row r="96" customFormat="false" ht="15" hidden="false" customHeight="false" outlineLevel="0" collapsed="false">
      <c r="A96" s="0" t="n">
        <v>1962</v>
      </c>
      <c r="B96" s="0" t="s">
        <v>34</v>
      </c>
      <c r="D96" s="0" t="n">
        <v>0</v>
      </c>
      <c r="E96" s="1" t="n">
        <v>451.081875</v>
      </c>
      <c r="F96" s="4" t="n">
        <v>0.003564392</v>
      </c>
      <c r="G96" s="0" t="n">
        <v>1.43090909090909</v>
      </c>
      <c r="H96" s="0" t="n">
        <f aca="false">1.44*EXP(-F96*(A96-1956))</f>
        <v>1.40953062879016</v>
      </c>
      <c r="I96" s="0" t="n">
        <v>0</v>
      </c>
      <c r="J96" s="0" t="n">
        <v>0</v>
      </c>
      <c r="K96" s="5" t="n">
        <f aca="false">K81+D81-J81-E96</f>
        <v>2791590.084375</v>
      </c>
      <c r="L96" s="5" t="n">
        <f aca="false">H96*(100-G96/0.5)*20000</f>
        <v>2738384.8499543</v>
      </c>
      <c r="M96" s="5" t="n">
        <f aca="false">K96-L96</f>
        <v>53205.2344207005</v>
      </c>
      <c r="N96" s="6" t="n">
        <f aca="false">1.6-0.5/(2009-1956)*(A96-1956)</f>
        <v>1.54339622641509</v>
      </c>
      <c r="O96" s="7" t="n">
        <v>1.3</v>
      </c>
      <c r="P96" s="5" t="n">
        <f aca="false">O96*(100-N96/0.5)*5000</f>
        <v>629935.849056604</v>
      </c>
      <c r="Q96" s="7" t="n">
        <f aca="false">N96</f>
        <v>1.54339622641509</v>
      </c>
      <c r="R96" s="5" t="n">
        <f aca="false">1.49*(100-Q96/0.5)*5000</f>
        <v>722003.396226415</v>
      </c>
      <c r="S96" s="5" t="str">
        <f aca="false">IF(P96&lt;M96,M96-P96," ")</f>
        <v> </v>
      </c>
      <c r="T96" s="8" t="n">
        <f aca="false">M96*5/P96</f>
        <v>0.422306767430215</v>
      </c>
      <c r="U96" s="8" t="n">
        <f aca="false">IF(T96&gt;5,S96*5/R96+5,T96)+20</f>
        <v>20.4223067674302</v>
      </c>
      <c r="V96" s="9" t="n">
        <f aca="false">G96/0.5*H96*20000</f>
        <v>80676.407626026</v>
      </c>
      <c r="W96" s="9" t="n">
        <f aca="false">H96*G96*20*1000</f>
        <v>40338.203813013</v>
      </c>
      <c r="X96" s="5" t="n">
        <f aca="false">G96*H96*MIN(20,U96)*1000</f>
        <v>40338.203813013</v>
      </c>
      <c r="Y96" s="5" t="n">
        <f aca="false">IF(20&lt;U96,N96*O96*MIN(5,U96-20)*1000,0)</f>
        <v>847.322672613755</v>
      </c>
      <c r="Z96" s="5" t="n">
        <f aca="false">IF(U96&gt;25,(U96-25)*Q96*1.49*1000,0)</f>
        <v>0</v>
      </c>
      <c r="AA96" s="5" t="n">
        <f aca="false">X96+Y96+Z96</f>
        <v>41185.5264856268</v>
      </c>
    </row>
    <row r="97" customFormat="false" ht="15" hidden="false" customHeight="false" outlineLevel="0" collapsed="false">
      <c r="A97" s="0" t="n">
        <v>1962</v>
      </c>
      <c r="B97" s="0" t="s">
        <v>35</v>
      </c>
      <c r="D97" s="0" t="n">
        <v>0</v>
      </c>
      <c r="E97" s="1" t="n">
        <v>264.14125</v>
      </c>
      <c r="F97" s="4" t="n">
        <v>0.00095987</v>
      </c>
      <c r="G97" s="0" t="n">
        <v>1.56181818181818</v>
      </c>
      <c r="H97" s="0" t="n">
        <f aca="false">1.44*EXP(-F97*(A97-1956))</f>
        <v>1.43173055882266</v>
      </c>
      <c r="I97" s="0" t="n">
        <v>0</v>
      </c>
      <c r="J97" s="0" t="n">
        <v>0</v>
      </c>
      <c r="K97" s="5" t="n">
        <f aca="false">K82+D82-J82-E97</f>
        <v>2793143.7746875</v>
      </c>
      <c r="L97" s="5" t="n">
        <f aca="false">H97*(100-G97/0.5)*20000</f>
        <v>2774017.00491595</v>
      </c>
      <c r="M97" s="5" t="n">
        <f aca="false">K97-L97</f>
        <v>19126.7697715466</v>
      </c>
      <c r="N97" s="6" t="n">
        <f aca="false">1.6-0.5691/(2009-1956)*(A97-1956)</f>
        <v>1.53557358490566</v>
      </c>
      <c r="O97" s="7" t="n">
        <v>1.3</v>
      </c>
      <c r="P97" s="5" t="n">
        <f aca="false">O97*(100-N97/0.5)*5000</f>
        <v>630037.543396226</v>
      </c>
      <c r="Q97" s="7" t="n">
        <f aca="false">N97</f>
        <v>1.53557358490566</v>
      </c>
      <c r="R97" s="5" t="n">
        <f aca="false">1.49*(100-Q97/0.5)*5000</f>
        <v>722119.953584906</v>
      </c>
      <c r="S97" s="5" t="str">
        <f aca="false">IF(P97&lt;M97,M97-P97," ")</f>
        <v> </v>
      </c>
      <c r="T97" s="8" t="n">
        <f aca="false">M97*5/P97</f>
        <v>0.151790714474279</v>
      </c>
      <c r="U97" s="8" t="n">
        <f aca="false">IF(T97&gt;5,S97*5/R97+5,T97)+20</f>
        <v>20.1517907144743</v>
      </c>
      <c r="V97" s="9" t="n">
        <f aca="false">G97/0.5*H97*20000</f>
        <v>89444.1127293572</v>
      </c>
      <c r="W97" s="9" t="n">
        <f aca="false">H97*G97*20*1000</f>
        <v>44722.0563646786</v>
      </c>
      <c r="X97" s="5" t="n">
        <f aca="false">G97*H97*MIN(20,U97)*1000</f>
        <v>44722.0563646786</v>
      </c>
      <c r="Y97" s="5" t="n">
        <f aca="false">IF(20&lt;U97,N97*O97*MIN(5,U97-20)*1000,0)</f>
        <v>303.011555054862</v>
      </c>
      <c r="Z97" s="5" t="n">
        <f aca="false">IF(U97&gt;25,(U97-25)*Q97*1.49*1000,0)</f>
        <v>0</v>
      </c>
      <c r="AA97" s="5" t="n">
        <f aca="false">X97+Y97+Z97</f>
        <v>45025.0679197334</v>
      </c>
    </row>
    <row r="98" customFormat="false" ht="15" hidden="false" customHeight="false" outlineLevel="0" collapsed="false">
      <c r="A98" s="0" t="n">
        <v>1962</v>
      </c>
      <c r="B98" s="0" t="s">
        <v>36</v>
      </c>
      <c r="D98" s="0" t="n">
        <v>0</v>
      </c>
      <c r="E98" s="1" t="n">
        <v>502.4175</v>
      </c>
      <c r="F98" s="4" t="n">
        <v>0.003306066</v>
      </c>
      <c r="G98" s="0" t="n">
        <v>1.55090909090909</v>
      </c>
      <c r="H98" s="0" t="n">
        <f aca="false">1.44*EXP(-F98*(A98-1956))</f>
        <v>1.41171703322306</v>
      </c>
      <c r="I98" s="0" t="n">
        <v>0</v>
      </c>
      <c r="J98" s="0" t="n">
        <v>0</v>
      </c>
      <c r="K98" s="5" t="n">
        <f aca="false">K83+D83-J83-E98</f>
        <v>2792697.4596875</v>
      </c>
      <c r="L98" s="5" t="n">
        <f aca="false">H98*(100-G98/0.5)*20000</f>
        <v>2735856.27522145</v>
      </c>
      <c r="M98" s="5" t="n">
        <f aca="false">K98-L98</f>
        <v>56841.1844660495</v>
      </c>
      <c r="N98" s="6" t="n">
        <f aca="false">1.6-0.5691/(2009-1956)*(A98-1956)</f>
        <v>1.53557358490566</v>
      </c>
      <c r="O98" s="7" t="n">
        <v>1.3</v>
      </c>
      <c r="P98" s="5" t="n">
        <f aca="false">O98*(100-N98/0.5)*5000</f>
        <v>630037.543396226</v>
      </c>
      <c r="Q98" s="7" t="n">
        <f aca="false">N98</f>
        <v>1.53557358490566</v>
      </c>
      <c r="R98" s="5" t="n">
        <f aca="false">1.49*(100-Q98/0.5)*5000</f>
        <v>722119.953584906</v>
      </c>
      <c r="S98" s="5" t="str">
        <f aca="false">IF(P98&lt;M98,M98-P98," ")</f>
        <v> </v>
      </c>
      <c r="T98" s="8" t="n">
        <f aca="false">M98*5/P98</f>
        <v>0.451093629751382</v>
      </c>
      <c r="U98" s="8" t="n">
        <f aca="false">IF(T98&gt;5,S98*5/R98+5,T98)+20</f>
        <v>20.4510936297514</v>
      </c>
      <c r="V98" s="9" t="n">
        <f aca="false">G98/0.5*H98*20000</f>
        <v>87577.7912246744</v>
      </c>
      <c r="W98" s="9" t="n">
        <f aca="false">H98*G98*20*1000</f>
        <v>43788.8956123372</v>
      </c>
      <c r="X98" s="5" t="n">
        <f aca="false">G98*H98*MIN(20,U98)*1000</f>
        <v>43788.8956123372</v>
      </c>
      <c r="Y98" s="5" t="n">
        <f aca="false">IF(20&lt;U98,N98*O98*MIN(5,U98-20)*1000,0)</f>
        <v>900.493700815071</v>
      </c>
      <c r="Z98" s="5" t="n">
        <f aca="false">IF(U98&gt;25,(U98-25)*Q98*1.49*1000,0)</f>
        <v>0</v>
      </c>
      <c r="AA98" s="5" t="n">
        <f aca="false">X98+Y98+Z98</f>
        <v>44689.3893131523</v>
      </c>
    </row>
    <row r="99" customFormat="false" ht="15" hidden="false" customHeight="false" outlineLevel="0" collapsed="false">
      <c r="A99" s="0" t="n">
        <v>1962</v>
      </c>
      <c r="B99" s="0" t="s">
        <v>37</v>
      </c>
      <c r="D99" s="0" t="n">
        <v>0</v>
      </c>
      <c r="E99" s="1" t="n">
        <v>304.38375</v>
      </c>
      <c r="F99" s="4" t="n">
        <v>0.001301856</v>
      </c>
      <c r="G99" s="0" t="n">
        <v>1.50727272727273</v>
      </c>
      <c r="H99" s="0" t="n">
        <f aca="false">1.44*EXP(-F99*(A99-1956))</f>
        <v>1.42879577997087</v>
      </c>
      <c r="I99" s="0" t="n">
        <v>0</v>
      </c>
      <c r="J99" s="0" t="n">
        <v>0</v>
      </c>
      <c r="K99" s="5" t="n">
        <f aca="false">K84+D84-J84-E99</f>
        <v>2792894.605</v>
      </c>
      <c r="L99" s="5" t="n">
        <f aca="false">H99*(100-G99/0.5)*20000</f>
        <v>2771448.16346203</v>
      </c>
      <c r="M99" s="5" t="n">
        <f aca="false">K99-L99</f>
        <v>21446.441537967</v>
      </c>
      <c r="N99" s="6" t="n">
        <f aca="false">1.6-0.5691/(2009-1956)*(A99-1956)</f>
        <v>1.53557358490566</v>
      </c>
      <c r="O99" s="7" t="n">
        <v>1.3</v>
      </c>
      <c r="P99" s="5" t="n">
        <f aca="false">O99*(100-N99/0.5)*5000</f>
        <v>630037.543396226</v>
      </c>
      <c r="Q99" s="7" t="n">
        <f aca="false">N99</f>
        <v>1.53557358490566</v>
      </c>
      <c r="R99" s="5" t="n">
        <f aca="false">1.49*(100-Q99/0.5)*5000</f>
        <v>722119.953584906</v>
      </c>
      <c r="S99" s="5" t="str">
        <f aca="false">IF(P99&lt;M99,M99-P99," ")</f>
        <v> </v>
      </c>
      <c r="T99" s="8" t="n">
        <f aca="false">M99*5/P99</f>
        <v>0.170199710816911</v>
      </c>
      <c r="U99" s="8" t="n">
        <f aca="false">IF(T99&gt;5,S99*5/R99+5,T99)+20</f>
        <v>20.1701997108169</v>
      </c>
      <c r="V99" s="9" t="n">
        <f aca="false">G99/0.5*H99*20000</f>
        <v>86143.396479698</v>
      </c>
      <c r="W99" s="9" t="n">
        <f aca="false">H99*G99*20*1000</f>
        <v>43071.698239849</v>
      </c>
      <c r="X99" s="5" t="n">
        <f aca="false">G99*H99*MIN(20,U99)*1000</f>
        <v>43071.698239849</v>
      </c>
      <c r="Y99" s="5" t="n">
        <f aca="false">IF(20&lt;U99,N99*O99*MIN(5,U99-20)*1000,0)</f>
        <v>339.760434115737</v>
      </c>
      <c r="Z99" s="5" t="n">
        <f aca="false">IF(U99&gt;25,(U99-25)*Q99*1.49*1000,0)</f>
        <v>0</v>
      </c>
      <c r="AA99" s="5" t="n">
        <f aca="false">X99+Y99+Z99</f>
        <v>43411.4586739647</v>
      </c>
    </row>
    <row r="100" customFormat="false" ht="15" hidden="false" customHeight="false" outlineLevel="0" collapsed="false">
      <c r="A100" s="0" t="n">
        <v>1962</v>
      </c>
      <c r="B100" s="0" t="s">
        <v>38</v>
      </c>
      <c r="D100" s="0" t="n">
        <v>0</v>
      </c>
      <c r="E100" s="1" t="n">
        <v>243.0825</v>
      </c>
      <c r="F100" s="4" t="n">
        <v>0.00474323</v>
      </c>
      <c r="G100" s="0" t="n">
        <v>1.66</v>
      </c>
      <c r="H100" s="0" t="n">
        <f aca="false">1.44*EXP(-F100*(A100-1956))</f>
        <v>1.39959615401157</v>
      </c>
      <c r="I100" s="0" t="n">
        <v>0</v>
      </c>
      <c r="J100" s="0" t="n">
        <v>0</v>
      </c>
      <c r="K100" s="5" t="n">
        <f aca="false">K85+D85-J85-E100</f>
        <v>2792334.475</v>
      </c>
      <c r="L100" s="5" t="n">
        <f aca="false">H100*(100-G100/0.5)*20000</f>
        <v>2706259.12339678</v>
      </c>
      <c r="M100" s="5" t="n">
        <f aca="false">K100-L100</f>
        <v>86075.3516032235</v>
      </c>
      <c r="N100" s="6" t="n">
        <f aca="false">1.6+0.3/(2009-1956)*(A100-1956)</f>
        <v>1.63396226415094</v>
      </c>
      <c r="O100" s="7" t="n">
        <v>1.3</v>
      </c>
      <c r="P100" s="5" t="n">
        <f aca="false">O100*(100-N100/0.5)*5000</f>
        <v>628758.490566038</v>
      </c>
      <c r="Q100" s="7" t="n">
        <f aca="false">N100</f>
        <v>1.63396226415094</v>
      </c>
      <c r="R100" s="5" t="n">
        <f aca="false">1.49*(100-Q100/0.5)*5000</f>
        <v>720653.962264151</v>
      </c>
      <c r="S100" s="5" t="str">
        <f aca="false">IF(P100&lt;M100,M100-P100," ")</f>
        <v> </v>
      </c>
      <c r="T100" s="8" t="n">
        <f aca="false">M100*5/P100</f>
        <v>0.68448659457254</v>
      </c>
      <c r="U100" s="8" t="n">
        <f aca="false">IF(T100&gt;5,S100*5/R100+5,T100)+20</f>
        <v>20.6844865945725</v>
      </c>
      <c r="V100" s="9" t="n">
        <f aca="false">G100/0.5*H100*20000</f>
        <v>92933.1846263684</v>
      </c>
      <c r="W100" s="9" t="n">
        <f aca="false">H100*G100*20*1000</f>
        <v>46466.5923131842</v>
      </c>
      <c r="X100" s="5" t="n">
        <f aca="false">G100*H100*MIN(20,U100)*1000</f>
        <v>46466.5923131842</v>
      </c>
      <c r="Y100" s="5" t="n">
        <f aca="false">IF(20&lt;U100,N100*O100*MIN(5,U100-20)*1000,0)</f>
        <v>1453.95284560333</v>
      </c>
      <c r="Z100" s="5" t="n">
        <f aca="false">IF(U100&gt;25,(U100-25)*Q100*1.49*1000,0)</f>
        <v>0</v>
      </c>
      <c r="AA100" s="5" t="n">
        <f aca="false">X100+Y100+Z100</f>
        <v>47920.5451587875</v>
      </c>
    </row>
    <row r="101" customFormat="false" ht="15" hidden="false" customHeight="false" outlineLevel="0" collapsed="false">
      <c r="A101" s="0" t="n">
        <v>1962</v>
      </c>
      <c r="B101" s="0" t="s">
        <v>39</v>
      </c>
      <c r="D101" s="0" t="n">
        <v>0</v>
      </c>
      <c r="E101" s="1" t="n">
        <v>303.64375</v>
      </c>
      <c r="F101" s="4" t="n">
        <v>0.00288361</v>
      </c>
      <c r="G101" s="0" t="n">
        <v>1.55636363636364</v>
      </c>
      <c r="H101" s="0" t="n">
        <f aca="false">1.44*EXP(-F101*(A101-1956))</f>
        <v>1.41529990210406</v>
      </c>
      <c r="I101" s="0" t="n">
        <v>0</v>
      </c>
      <c r="J101" s="0" t="n">
        <v>0</v>
      </c>
      <c r="K101" s="5" t="n">
        <f aca="false">K86+D86-J86-E101</f>
        <v>2794083.9021875</v>
      </c>
      <c r="L101" s="5" t="n">
        <f aca="false">H101*(100-G101/0.5)*20000</f>
        <v>2742490.95212077</v>
      </c>
      <c r="M101" s="5" t="n">
        <f aca="false">K101-L101</f>
        <v>51592.9500667295</v>
      </c>
      <c r="N101" s="6" t="n">
        <f aca="false">1.6-0.5691/(2009-1956)*(A101-1956)</f>
        <v>1.53557358490566</v>
      </c>
      <c r="O101" s="7" t="n">
        <v>1.3</v>
      </c>
      <c r="P101" s="5" t="n">
        <f aca="false">O101*(100-N101/0.5)*5000</f>
        <v>630037.543396226</v>
      </c>
      <c r="Q101" s="7" t="n">
        <f aca="false">N101</f>
        <v>1.53557358490566</v>
      </c>
      <c r="R101" s="5" t="n">
        <f aca="false">1.49*(100-Q101/0.5)*5000</f>
        <v>722119.953584906</v>
      </c>
      <c r="S101" s="5" t="str">
        <f aca="false">IF(P101&lt;M101,M101-P101," ")</f>
        <v> </v>
      </c>
      <c r="T101" s="8" t="n">
        <f aca="false">M101*5/P101</f>
        <v>0.409443457834409</v>
      </c>
      <c r="U101" s="8" t="n">
        <f aca="false">IF(T101&gt;5,S101*5/R101+5,T101)+20</f>
        <v>20.4094434578344</v>
      </c>
      <c r="V101" s="9" t="n">
        <f aca="false">G101/0.5*H101*20000</f>
        <v>88108.852087351</v>
      </c>
      <c r="W101" s="9" t="n">
        <f aca="false">H101*G101*20*1000</f>
        <v>44054.4260436755</v>
      </c>
      <c r="X101" s="5" t="n">
        <f aca="false">G101*H101*MIN(20,U101)*1000</f>
        <v>44054.4260436755</v>
      </c>
      <c r="Y101" s="5" t="n">
        <f aca="false">IF(20&lt;U101,N101*O101*MIN(5,U101-20)*1000,0)</f>
        <v>817.349725871841</v>
      </c>
      <c r="Z101" s="5" t="n">
        <f aca="false">IF(U101&gt;25,(U101-25)*Q101*1.49*1000,0)</f>
        <v>0</v>
      </c>
      <c r="AA101" s="5" t="n">
        <f aca="false">X101+Y101+Z101</f>
        <v>44871.7757695473</v>
      </c>
    </row>
    <row r="102" customFormat="false" ht="15" hidden="false" customHeight="false" outlineLevel="0" collapsed="false">
      <c r="A102" s="0" t="n">
        <v>1962</v>
      </c>
      <c r="B102" s="0" t="s">
        <v>40</v>
      </c>
      <c r="D102" s="0" t="n">
        <v>0</v>
      </c>
      <c r="E102" s="1" t="n">
        <v>292.15625</v>
      </c>
      <c r="F102" s="4" t="n">
        <v>0.003435973</v>
      </c>
      <c r="G102" s="0" t="n">
        <v>1.57818181818182</v>
      </c>
      <c r="H102" s="0" t="n">
        <f aca="false">1.44*EXP(-F102*(A102-1956))</f>
        <v>1.41061711039396</v>
      </c>
      <c r="I102" s="0" t="n">
        <v>0</v>
      </c>
      <c r="J102" s="0" t="n">
        <v>0</v>
      </c>
      <c r="K102" s="5" t="n">
        <f aca="false">K87+D87-J87-E102</f>
        <v>2794101.6809375</v>
      </c>
      <c r="L102" s="5" t="n">
        <f aca="false">H102*(100-G102/0.5)*20000</f>
        <v>2732185.80974633</v>
      </c>
      <c r="M102" s="5" t="n">
        <f aca="false">K102-L102</f>
        <v>61915.8711911682</v>
      </c>
      <c r="N102" s="6" t="n">
        <f aca="false">1.6+0.1/(2009-1956)*(A102-1956)</f>
        <v>1.61132075471698</v>
      </c>
      <c r="O102" s="7" t="n">
        <v>1.3</v>
      </c>
      <c r="P102" s="5" t="n">
        <f aca="false">O102*(100-N102/0.5)*5000</f>
        <v>629052.830188679</v>
      </c>
      <c r="Q102" s="7" t="n">
        <f aca="false">N102</f>
        <v>1.61132075471698</v>
      </c>
      <c r="R102" s="5" t="n">
        <f aca="false">1.49*(100-Q102/0.5)*5000</f>
        <v>720991.320754717</v>
      </c>
      <c r="S102" s="5" t="str">
        <f aca="false">IF(P102&lt;M102,M102-P102," ")</f>
        <v> </v>
      </c>
      <c r="T102" s="8" t="n">
        <f aca="false">M102*5/P102</f>
        <v>0.492135701643668</v>
      </c>
      <c r="U102" s="8" t="n">
        <f aca="false">IF(T102&gt;5,S102*5/R102+5,T102)+20</f>
        <v>20.4921357016437</v>
      </c>
      <c r="V102" s="9" t="n">
        <f aca="false">G102/0.5*H102*20000</f>
        <v>89048.4110415972</v>
      </c>
      <c r="W102" s="9" t="n">
        <f aca="false">H102*G102*20*1000</f>
        <v>44524.2055207986</v>
      </c>
      <c r="X102" s="5" t="n">
        <f aca="false">G102*H102*MIN(20,U102)*1000</f>
        <v>44524.2055207986</v>
      </c>
      <c r="Y102" s="5" t="n">
        <f aca="false">IF(20&lt;U102,N102*O102*MIN(5,U102-20)*1000,0)</f>
        <v>1030.88501125434</v>
      </c>
      <c r="Z102" s="5" t="n">
        <f aca="false">IF(U102&gt;25,(U102-25)*Q102*1.49*1000,0)</f>
        <v>0</v>
      </c>
      <c r="AA102" s="5" t="n">
        <f aca="false">X102+Y102+Z102</f>
        <v>45555.0905320529</v>
      </c>
    </row>
    <row r="103" customFormat="false" ht="15" hidden="false" customHeight="false" outlineLevel="0" collapsed="false">
      <c r="A103" s="0" t="n">
        <v>1962</v>
      </c>
      <c r="B103" s="0" t="s">
        <v>41</v>
      </c>
      <c r="D103" s="0" t="n">
        <v>0</v>
      </c>
      <c r="E103" s="1" t="n">
        <v>232.955625</v>
      </c>
      <c r="F103" s="4" t="n">
        <v>0.002290988</v>
      </c>
      <c r="G103" s="0" t="n">
        <v>1.52363636363636</v>
      </c>
      <c r="H103" s="0" t="n">
        <f aca="false">1.44*EXP(-F103*(A103-1956))</f>
        <v>1.42034128685049</v>
      </c>
      <c r="I103" s="0" t="n">
        <v>0</v>
      </c>
      <c r="J103" s="0" t="n">
        <v>0</v>
      </c>
      <c r="K103" s="5" t="n">
        <f aca="false">K88+D88-J88-E103</f>
        <v>2792285.23125</v>
      </c>
      <c r="L103" s="5" t="n">
        <f aca="false">H103*(100-G103/0.5)*20000</f>
        <v>2754119.2283642</v>
      </c>
      <c r="M103" s="5" t="n">
        <f aca="false">K103-L103</f>
        <v>38166.0028858026</v>
      </c>
      <c r="N103" s="6" t="n">
        <f aca="false">1.6-0.4/(2009-1956)*(A103-1956)</f>
        <v>1.55471698113208</v>
      </c>
      <c r="O103" s="7" t="n">
        <v>1.3</v>
      </c>
      <c r="P103" s="5" t="n">
        <f aca="false">O103*(100-N103/0.5)*5000</f>
        <v>629788.679245283</v>
      </c>
      <c r="Q103" s="7" t="n">
        <f aca="false">N103</f>
        <v>1.55471698113208</v>
      </c>
      <c r="R103" s="5" t="n">
        <f aca="false">1.49*(100-Q103/0.5)*5000</f>
        <v>721834.716981132</v>
      </c>
      <c r="S103" s="5" t="str">
        <f aca="false">IF(P103&lt;M103,M103-P103," ")</f>
        <v> </v>
      </c>
      <c r="T103" s="8" t="n">
        <f aca="false">M103*5/P103</f>
        <v>0.303006422182274</v>
      </c>
      <c r="U103" s="8" t="n">
        <f aca="false">IF(T103&gt;5,S103*5/R103+5,T103)+20</f>
        <v>20.3030064221823</v>
      </c>
      <c r="V103" s="9" t="n">
        <f aca="false">G103/0.5*H103*20000</f>
        <v>86563.3453367788</v>
      </c>
      <c r="W103" s="9" t="n">
        <f aca="false">H103*G103*20*1000</f>
        <v>43281.6726683894</v>
      </c>
      <c r="X103" s="5" t="n">
        <f aca="false">G103*H103*MIN(20,U103)*1000</f>
        <v>43281.6726683894</v>
      </c>
      <c r="Y103" s="5" t="n">
        <f aca="false">IF(20&lt;U103,N103*O103*MIN(5,U103-20)*1000,0)</f>
        <v>612.415998946515</v>
      </c>
      <c r="Z103" s="5" t="n">
        <f aca="false">IF(U103&gt;25,(U103-25)*Q103*1.49*1000,0)</f>
        <v>0</v>
      </c>
      <c r="AA103" s="5" t="n">
        <f aca="false">X103+Y103+Z103</f>
        <v>43894.0886673359</v>
      </c>
    </row>
    <row r="104" customFormat="false" ht="15" hidden="false" customHeight="false" outlineLevel="0" collapsed="false">
      <c r="A104" s="0" t="n">
        <v>1962</v>
      </c>
      <c r="B104" s="0" t="s">
        <v>42</v>
      </c>
      <c r="D104" s="0" t="n">
        <v>0</v>
      </c>
      <c r="E104" s="1" t="n">
        <v>479.974375</v>
      </c>
      <c r="F104" s="4" t="n">
        <v>0.006047777</v>
      </c>
      <c r="G104" s="0" t="n">
        <v>1.64363636363636</v>
      </c>
      <c r="H104" s="0" t="n">
        <f aca="false">1.44*EXP(-F104*(A104-1956))</f>
        <v>1.38868388265346</v>
      </c>
      <c r="I104" s="0" t="n">
        <v>0</v>
      </c>
      <c r="J104" s="0" t="n">
        <v>0</v>
      </c>
      <c r="K104" s="5" t="n">
        <f aca="false">K89+D89-J89-E104</f>
        <v>2791807.830625</v>
      </c>
      <c r="L104" s="5" t="n">
        <f aca="false">H104*(100-G104/0.5)*20000</f>
        <v>2686068.11222191</v>
      </c>
      <c r="M104" s="5" t="n">
        <f aca="false">K104-L104</f>
        <v>105739.718403087</v>
      </c>
      <c r="N104" s="6" t="n">
        <f aca="false">1.6+0.5185/(2009-1956)*(A104-1956)</f>
        <v>1.65869811320755</v>
      </c>
      <c r="O104" s="7" t="n">
        <v>1.3</v>
      </c>
      <c r="P104" s="5" t="n">
        <f aca="false">O104*(100-N104/0.5)*5000</f>
        <v>628436.924528302</v>
      </c>
      <c r="Q104" s="7" t="n">
        <f aca="false">N104</f>
        <v>1.65869811320755</v>
      </c>
      <c r="R104" s="5" t="n">
        <f aca="false">1.49*(100-Q104/0.5)*5000</f>
        <v>720285.398113208</v>
      </c>
      <c r="S104" s="5" t="str">
        <f aca="false">IF(P104&lt;M104,M104-P104," ")</f>
        <v> </v>
      </c>
      <c r="T104" s="8" t="n">
        <f aca="false">M104*5/P104</f>
        <v>0.841291419043002</v>
      </c>
      <c r="U104" s="8" t="n">
        <f aca="false">IF(T104&gt;5,S104*5/R104+5,T104)+20</f>
        <v>20.841291419043</v>
      </c>
      <c r="V104" s="9" t="n">
        <f aca="false">G104/0.5*H104*20000</f>
        <v>91299.6530849981</v>
      </c>
      <c r="W104" s="9" t="n">
        <f aca="false">H104*G104*20*1000</f>
        <v>45649.826542499</v>
      </c>
      <c r="X104" s="5" t="n">
        <f aca="false">G104*H104*MIN(20,U104)*1000</f>
        <v>45649.826542499</v>
      </c>
      <c r="Y104" s="5" t="n">
        <f aca="false">IF(20&lt;U104,N104*O104*MIN(5,U104-20)*1000,0)</f>
        <v>1814.08303625163</v>
      </c>
      <c r="Z104" s="5" t="n">
        <f aca="false">IF(U104&gt;25,(U104-25)*Q104*1.49*1000,0)</f>
        <v>0</v>
      </c>
      <c r="AA104" s="5" t="n">
        <f aca="false">X104+Y104+Z104</f>
        <v>47463.9095787507</v>
      </c>
    </row>
    <row r="105" customFormat="false" ht="15" hidden="false" customHeight="false" outlineLevel="0" collapsed="false">
      <c r="A105" s="0" t="n">
        <v>1962</v>
      </c>
      <c r="B105" s="0" t="s">
        <v>43</v>
      </c>
      <c r="D105" s="0" t="n">
        <v>0</v>
      </c>
      <c r="E105" s="1" t="n">
        <v>435.45375</v>
      </c>
      <c r="F105" s="4" t="n">
        <v>0.003047486</v>
      </c>
      <c r="G105" s="0" t="n">
        <v>1.57272727272727</v>
      </c>
      <c r="H105" s="0" t="n">
        <f aca="false">1.44*EXP(-F105*(A105-1956))</f>
        <v>1.41390898390991</v>
      </c>
      <c r="I105" s="0" t="n">
        <v>0</v>
      </c>
      <c r="J105" s="0" t="n">
        <v>0</v>
      </c>
      <c r="K105" s="5" t="n">
        <f aca="false">K90+D90-J90-E105</f>
        <v>2791767.5846875</v>
      </c>
      <c r="L105" s="5" t="n">
        <f aca="false">H105*(100-G105/0.5)*20000</f>
        <v>2738870.23901385</v>
      </c>
      <c r="M105" s="5" t="n">
        <f aca="false">K105-L105</f>
        <v>52897.3456736524</v>
      </c>
      <c r="N105" s="6" t="n">
        <f aca="false">1.6-0.4298/(2009-1956)*(A105-1956)</f>
        <v>1.55134339622641</v>
      </c>
      <c r="O105" s="7" t="n">
        <v>1.3</v>
      </c>
      <c r="P105" s="5" t="n">
        <f aca="false">O105*(100-N105/0.5)*5000</f>
        <v>629832.535849057</v>
      </c>
      <c r="Q105" s="7" t="n">
        <f aca="false">N105</f>
        <v>1.55134339622641</v>
      </c>
      <c r="R105" s="5" t="n">
        <f aca="false">1.49*(100-Q105/0.5)*5000</f>
        <v>721884.983396226</v>
      </c>
      <c r="S105" s="5" t="str">
        <f aca="false">IF(P105&lt;M105,M105-P105," ")</f>
        <v> </v>
      </c>
      <c r="T105" s="8" t="n">
        <f aca="false">M105*5/P105</f>
        <v>0.419931828405333</v>
      </c>
      <c r="U105" s="8" t="n">
        <f aca="false">IF(T105&gt;5,S105*5/R105+5,T105)+20</f>
        <v>20.4199318284053</v>
      </c>
      <c r="V105" s="9" t="n">
        <f aca="false">G105/0.5*H105*20000</f>
        <v>88947.7288059688</v>
      </c>
      <c r="W105" s="9" t="n">
        <f aca="false">H105*G105*20*1000</f>
        <v>44473.8644029844</v>
      </c>
      <c r="X105" s="5" t="n">
        <f aca="false">G105*H105*MIN(20,U105)*1000</f>
        <v>44473.8644029844</v>
      </c>
      <c r="Y105" s="5" t="n">
        <f aca="false">IF(20&lt;U105,N105*O105*MIN(5,U105-20)*1000,0)</f>
        <v>846.896009520464</v>
      </c>
      <c r="Z105" s="5" t="n">
        <f aca="false">IF(U105&gt;25,(U105-25)*Q105*1.49*1000,0)</f>
        <v>0</v>
      </c>
      <c r="AA105" s="5" t="n">
        <f aca="false">X105+Y105+Z105</f>
        <v>45320.7604125049</v>
      </c>
    </row>
    <row r="106" customFormat="false" ht="15" hidden="false" customHeight="false" outlineLevel="0" collapsed="false">
      <c r="A106" s="0" t="n">
        <v>1962</v>
      </c>
      <c r="B106" s="0" t="s">
        <v>44</v>
      </c>
      <c r="D106" s="0" t="n">
        <v>0</v>
      </c>
      <c r="E106" s="1" t="n">
        <v>387.16375</v>
      </c>
      <c r="F106" s="4" t="n">
        <v>0.006595146</v>
      </c>
      <c r="G106" s="0" t="n">
        <v>1.68727272727273</v>
      </c>
      <c r="H106" s="0" t="n">
        <f aca="false">1.44*EXP(-F106*(A106-1956))</f>
        <v>1.38413062862742</v>
      </c>
      <c r="I106" s="0" t="n">
        <v>0</v>
      </c>
      <c r="J106" s="0" t="n">
        <v>0</v>
      </c>
      <c r="K106" s="5" t="n">
        <f aca="false">K91+D91-J91-E106</f>
        <v>2796561.8734375</v>
      </c>
      <c r="L106" s="5" t="n">
        <f aca="false">H106*(100-G106/0.5)*20000</f>
        <v>2674845.0228282</v>
      </c>
      <c r="M106" s="5" t="n">
        <f aca="false">K106-L106</f>
        <v>121716.850609298</v>
      </c>
      <c r="N106" s="6" t="n">
        <f aca="false">1.6+0.062/(2009-1956)*(A106-1956)</f>
        <v>1.60701886792453</v>
      </c>
      <c r="O106" s="7" t="n">
        <v>1.3</v>
      </c>
      <c r="P106" s="5" t="n">
        <f aca="false">O106*(100-N106/0.5)*5000</f>
        <v>629108.754716981</v>
      </c>
      <c r="Q106" s="7" t="n">
        <f aca="false">N106</f>
        <v>1.60701886792453</v>
      </c>
      <c r="R106" s="5" t="n">
        <f aca="false">1.49*(100-Q106/0.5)*5000</f>
        <v>721055.418867925</v>
      </c>
      <c r="S106" s="5" t="str">
        <f aca="false">IF(P106&lt;M106,M106-P106," ")</f>
        <v> </v>
      </c>
      <c r="T106" s="8" t="n">
        <f aca="false">M106*5/P106</f>
        <v>0.967375272531817</v>
      </c>
      <c r="U106" s="8" t="n">
        <f aca="false">IF(T106&gt;5,S106*5/R106+5,T106)+20</f>
        <v>20.9673752725318</v>
      </c>
      <c r="V106" s="9" t="n">
        <f aca="false">G106/0.5*H106*20000</f>
        <v>93416.234426636</v>
      </c>
      <c r="W106" s="9" t="n">
        <f aca="false">H106*G106*20*1000</f>
        <v>46708.117213318</v>
      </c>
      <c r="X106" s="5" t="n">
        <f aca="false">G106*H106*MIN(20,U106)*1000</f>
        <v>46708.117213318</v>
      </c>
      <c r="Y106" s="5" t="n">
        <f aca="false">IF(20&lt;U106,N106*O106*MIN(5,U106-20)*1000,0)</f>
        <v>2020.96740991894</v>
      </c>
      <c r="Z106" s="5" t="n">
        <f aca="false">IF(U106&gt;25,(U106-25)*Q106*1.49*1000,0)</f>
        <v>0</v>
      </c>
      <c r="AA106" s="5" t="n">
        <f aca="false">X106+Y106+Z106</f>
        <v>48729.0846232369</v>
      </c>
    </row>
    <row r="107" customFormat="false" ht="15" hidden="false" customHeight="false" outlineLevel="0" collapsed="false">
      <c r="A107" s="0" t="n">
        <v>1963</v>
      </c>
      <c r="B107" s="0" t="s">
        <v>30</v>
      </c>
      <c r="D107" s="0" t="n">
        <v>0</v>
      </c>
      <c r="E107" s="1" t="n">
        <v>0</v>
      </c>
      <c r="F107" s="4" t="n">
        <v>0.000106134</v>
      </c>
      <c r="G107" s="0" t="n">
        <v>1.37418181818182</v>
      </c>
      <c r="H107" s="0" t="n">
        <f aca="false">1.44*EXP(-F107*(A107-1956))</f>
        <v>1.43893056659055</v>
      </c>
      <c r="I107" s="0" t="n">
        <v>0</v>
      </c>
      <c r="J107" s="0" t="n">
        <v>0</v>
      </c>
      <c r="K107" s="5" t="n">
        <f aca="false">K92+D92-J92-E107</f>
        <v>2793369.6</v>
      </c>
      <c r="L107" s="5" t="n">
        <f aca="false">H107*(100-G107/0.5)*20000</f>
        <v>2798767.04429171</v>
      </c>
      <c r="M107" s="5" t="n">
        <f aca="false">K107-L107</f>
        <v>-5397.44429170713</v>
      </c>
      <c r="N107" s="6" t="n">
        <f aca="false">1.6-0.6824/(2009-1956)*(A107-1956)</f>
        <v>1.50987169811321</v>
      </c>
      <c r="O107" s="7" t="n">
        <v>1.3</v>
      </c>
      <c r="P107" s="5" t="n">
        <f aca="false">O107*(100-N107/0.5)*5000</f>
        <v>630371.667924528</v>
      </c>
      <c r="Q107" s="7" t="n">
        <f aca="false">N107</f>
        <v>1.50987169811321</v>
      </c>
      <c r="R107" s="5" t="n">
        <f aca="false">1.49*(100-Q107/0.5)*5000</f>
        <v>722502.911698113</v>
      </c>
      <c r="S107" s="5" t="str">
        <f aca="false">IF(P107&lt;M107,M107-P107," ")</f>
        <v> </v>
      </c>
      <c r="T107" s="8" t="n">
        <f aca="false">M107*5/P107</f>
        <v>-0.0428116027920321</v>
      </c>
      <c r="U107" s="8" t="n">
        <f aca="false">IF(T107&gt;5,S107*5/R107+5,T107)+20</f>
        <v>19.957188397208</v>
      </c>
      <c r="V107" s="9" t="n">
        <f aca="false">G107/0.5*H107*20000</f>
        <v>79094.0888893918</v>
      </c>
      <c r="W107" s="9" t="n">
        <f aca="false">H107*G107*20*1000</f>
        <v>39547.0444446959</v>
      </c>
      <c r="X107" s="5" t="n">
        <f aca="false">G107*H107*MIN(20,U107)*1000</f>
        <v>39462.3908267776</v>
      </c>
      <c r="Y107" s="5" t="n">
        <f aca="false">IF(20&lt;U107,N107*O107*MIN(5,U107-20)*1000,0)</f>
        <v>0</v>
      </c>
      <c r="Z107" s="5" t="n">
        <f aca="false">IF(U107&gt;25,(U107-25)*Q107*1.49*1000,0)</f>
        <v>0</v>
      </c>
      <c r="AA107" s="5" t="n">
        <f aca="false">X107+Y107+Z107</f>
        <v>39462.3908267776</v>
      </c>
    </row>
    <row r="108" customFormat="false" ht="15" hidden="false" customHeight="false" outlineLevel="0" collapsed="false">
      <c r="A108" s="0" t="n">
        <v>1963</v>
      </c>
      <c r="B108" s="0" t="s">
        <v>31</v>
      </c>
      <c r="D108" s="0" t="n">
        <v>0</v>
      </c>
      <c r="E108" s="1" t="n">
        <v>39.5625</v>
      </c>
      <c r="F108" s="4" t="n">
        <v>0.00054519</v>
      </c>
      <c r="G108" s="0" t="n">
        <v>1.41236363636364</v>
      </c>
      <c r="H108" s="0" t="n">
        <f aca="false">1.44*EXP(-F108*(A108-1956))</f>
        <v>1.43451495782269</v>
      </c>
      <c r="I108" s="0" t="n">
        <v>0</v>
      </c>
      <c r="J108" s="0" t="n">
        <v>0</v>
      </c>
      <c r="K108" s="5" t="n">
        <f aca="false">K93+D93-J93-E108</f>
        <v>2792056.41375</v>
      </c>
      <c r="L108" s="5" t="n">
        <f aca="false">H108*(100-G108/0.5)*20000</f>
        <v>2787987.64515544</v>
      </c>
      <c r="M108" s="5" t="n">
        <f aca="false">K108-L108</f>
        <v>4068.76859456208</v>
      </c>
      <c r="N108" s="6" t="n">
        <f aca="false">1.6-0.6216/(2009-1956)*(A108-1956)</f>
        <v>1.51790188679245</v>
      </c>
      <c r="O108" s="7" t="n">
        <v>1.3</v>
      </c>
      <c r="P108" s="5" t="n">
        <f aca="false">O108*(100-N108/0.5)*5000</f>
        <v>630267.275471698</v>
      </c>
      <c r="Q108" s="7" t="n">
        <f aca="false">N108</f>
        <v>1.51790188679245</v>
      </c>
      <c r="R108" s="5" t="n">
        <f aca="false">1.49*(100-Q108/0.5)*5000</f>
        <v>722383.261886793</v>
      </c>
      <c r="S108" s="5" t="str">
        <f aca="false">IF(P108&lt;M108,M108-P108," ")</f>
        <v> </v>
      </c>
      <c r="T108" s="8" t="n">
        <f aca="false">M108*5/P108</f>
        <v>0.0322781203539163</v>
      </c>
      <c r="U108" s="8" t="n">
        <f aca="false">IF(T108&gt;5,S108*5/R108+5,T108)+20</f>
        <v>20.0322781203539</v>
      </c>
      <c r="V108" s="9" t="n">
        <f aca="false">G108/0.5*H108*20000</f>
        <v>81042.2704899392</v>
      </c>
      <c r="W108" s="9" t="n">
        <f aca="false">H108*G108*20*1000</f>
        <v>40521.1352449696</v>
      </c>
      <c r="X108" s="5" t="n">
        <f aca="false">G108*H108*MIN(20,U108)*1000</f>
        <v>40521.1352449696</v>
      </c>
      <c r="Y108" s="5" t="n">
        <f aca="false">IF(20&lt;U108,N108*O108*MIN(5,U108-20)*1000,0)</f>
        <v>63.6935257235181</v>
      </c>
      <c r="Z108" s="5" t="n">
        <f aca="false">IF(U108&gt;25,(U108-25)*Q108*1.49*1000,0)</f>
        <v>0</v>
      </c>
      <c r="AA108" s="5" t="n">
        <f aca="false">X108+Y108+Z108</f>
        <v>40584.8287706931</v>
      </c>
    </row>
    <row r="109" customFormat="false" ht="15" hidden="false" customHeight="false" outlineLevel="0" collapsed="false">
      <c r="A109" s="0" t="n">
        <v>1963</v>
      </c>
      <c r="B109" s="0" t="s">
        <v>32</v>
      </c>
      <c r="D109" s="0" t="n">
        <v>0</v>
      </c>
      <c r="E109" s="1" t="n">
        <v>104.234375</v>
      </c>
      <c r="F109" s="4" t="n">
        <v>0.002161032</v>
      </c>
      <c r="G109" s="0" t="n">
        <v>1.45054545454545</v>
      </c>
      <c r="H109" s="0" t="n">
        <f aca="false">1.44*EXP(-F109*(A109-1956))</f>
        <v>1.41838072947908</v>
      </c>
      <c r="I109" s="0" t="n">
        <v>0</v>
      </c>
      <c r="J109" s="0" t="n">
        <v>0</v>
      </c>
      <c r="K109" s="5" t="n">
        <f aca="false">K94+D94-J94-E109</f>
        <v>2791539.1653125</v>
      </c>
      <c r="L109" s="5" t="n">
        <f aca="false">H109*(100-G109/0.5)*20000</f>
        <v>2754464.43015973</v>
      </c>
      <c r="M109" s="5" t="n">
        <f aca="false">K109-L109</f>
        <v>37074.7351527717</v>
      </c>
      <c r="N109" s="6" t="n">
        <f aca="false">1.6-0.5691/(2009-1956)*(A109-1956)</f>
        <v>1.5248358490566</v>
      </c>
      <c r="O109" s="7" t="n">
        <v>1.3</v>
      </c>
      <c r="P109" s="5" t="n">
        <f aca="false">O109*(100-N109/0.5)*5000</f>
        <v>630177.133962264</v>
      </c>
      <c r="Q109" s="7" t="n">
        <f aca="false">N109</f>
        <v>1.5248358490566</v>
      </c>
      <c r="R109" s="5" t="n">
        <f aca="false">1.49*(100-Q109/0.5)*5000</f>
        <v>722279.945849057</v>
      </c>
      <c r="S109" s="5" t="str">
        <f aca="false">IF(P109&lt;M109,M109-P109," ")</f>
        <v> </v>
      </c>
      <c r="T109" s="8" t="n">
        <f aca="false">M109*5/P109</f>
        <v>0.29416122193821</v>
      </c>
      <c r="U109" s="8" t="n">
        <f aca="false">IF(T109&gt;5,S109*5/R109+5,T109)+20</f>
        <v>20.2941612219382</v>
      </c>
      <c r="V109" s="9" t="n">
        <f aca="false">G109/0.5*H109*20000</f>
        <v>82297.0287984298</v>
      </c>
      <c r="W109" s="9" t="n">
        <f aca="false">H109*G109*20*1000</f>
        <v>41148.5143992149</v>
      </c>
      <c r="X109" s="5" t="n">
        <f aca="false">G109*H109*MIN(20,U109)*1000</f>
        <v>41148.5143992149</v>
      </c>
      <c r="Y109" s="5" t="n">
        <f aca="false">IF(20&lt;U109,N109*O109*MIN(5,U109-20)*1000,0)</f>
        <v>583.111849597784</v>
      </c>
      <c r="Z109" s="5" t="n">
        <f aca="false">IF(U109&gt;25,(U109-25)*Q109*1.49*1000,0)</f>
        <v>0</v>
      </c>
      <c r="AA109" s="5" t="n">
        <f aca="false">X109+Y109+Z109</f>
        <v>41731.6262488127</v>
      </c>
    </row>
    <row r="110" customFormat="false" ht="15" hidden="false" customHeight="false" outlineLevel="0" collapsed="false">
      <c r="A110" s="0" t="n">
        <v>1963</v>
      </c>
      <c r="B110" s="0" t="s">
        <v>33</v>
      </c>
      <c r="D110" s="0" t="n">
        <v>0</v>
      </c>
      <c r="E110" s="1" t="n">
        <v>91.875</v>
      </c>
      <c r="F110" s="4" t="n">
        <v>0.003311821</v>
      </c>
      <c r="G110" s="0" t="n">
        <v>1.46327272727273</v>
      </c>
      <c r="H110" s="0" t="n">
        <f aca="false">1.44*EXP(-F110*(A110-1956))</f>
        <v>1.40700082795735</v>
      </c>
      <c r="I110" s="0" t="n">
        <v>0</v>
      </c>
      <c r="J110" s="0" t="n">
        <v>0</v>
      </c>
      <c r="K110" s="5" t="n">
        <f aca="false">K95+D95-J95-E110</f>
        <v>2791586.2259375</v>
      </c>
      <c r="L110" s="5" t="n">
        <f aca="false">H110*(100-G110/0.5)*20000</f>
        <v>2731648.6183627</v>
      </c>
      <c r="M110" s="5" t="n">
        <f aca="false">K110-L110</f>
        <v>59937.6075747986</v>
      </c>
      <c r="N110" s="6" t="n">
        <f aca="false">1.6-0.6/(2009-1956)*(A110-1956)</f>
        <v>1.52075471698113</v>
      </c>
      <c r="O110" s="7" t="n">
        <v>1.3</v>
      </c>
      <c r="P110" s="5" t="n">
        <f aca="false">O110*(100-N110/0.5)*5000</f>
        <v>630230.188679245</v>
      </c>
      <c r="Q110" s="7" t="n">
        <f aca="false">N110</f>
        <v>1.52075471698113</v>
      </c>
      <c r="R110" s="5" t="n">
        <f aca="false">1.49*(100-Q110/0.5)*5000</f>
        <v>722340.754716981</v>
      </c>
      <c r="S110" s="5" t="str">
        <f aca="false">IF(P110&lt;M110,M110-P110," ")</f>
        <v> </v>
      </c>
      <c r="T110" s="8" t="n">
        <f aca="false">M110*5/P110</f>
        <v>0.475521552691788</v>
      </c>
      <c r="U110" s="8" t="n">
        <f aca="false">IF(T110&gt;5,S110*5/R110+5,T110)+20</f>
        <v>20.4755215526918</v>
      </c>
      <c r="V110" s="9" t="n">
        <f aca="false">G110/0.5*H110*20000</f>
        <v>82353.0375520057</v>
      </c>
      <c r="W110" s="9" t="n">
        <f aca="false">H110*G110*20*1000</f>
        <v>41176.5187760028</v>
      </c>
      <c r="X110" s="5" t="n">
        <f aca="false">G110*H110*MIN(20,U110)*1000</f>
        <v>41176.5187760028</v>
      </c>
      <c r="Y110" s="5" t="n">
        <f aca="false">IF(20&lt;U110,N110*O110*MIN(5,U110-20)*1000,0)</f>
        <v>940.097137566897</v>
      </c>
      <c r="Z110" s="5" t="n">
        <f aca="false">IF(U110&gt;25,(U110-25)*Q110*1.49*1000,0)</f>
        <v>0</v>
      </c>
      <c r="AA110" s="5" t="n">
        <f aca="false">X110+Y110+Z110</f>
        <v>42116.6159135697</v>
      </c>
    </row>
    <row r="111" customFormat="false" ht="15" hidden="false" customHeight="false" outlineLevel="0" collapsed="false">
      <c r="A111" s="0" t="n">
        <v>1963</v>
      </c>
      <c r="B111" s="0" t="s">
        <v>34</v>
      </c>
      <c r="D111" s="0" t="n">
        <v>0</v>
      </c>
      <c r="E111" s="1" t="n">
        <v>89.375</v>
      </c>
      <c r="F111" s="4" t="n">
        <v>0.003564392</v>
      </c>
      <c r="G111" s="0" t="n">
        <v>1.41872727272727</v>
      </c>
      <c r="H111" s="0" t="n">
        <f aca="false">1.44*EXP(-F111*(A111-1956))</f>
        <v>1.40451545243017</v>
      </c>
      <c r="I111" s="0" t="n">
        <v>0</v>
      </c>
      <c r="J111" s="0" t="n">
        <v>0</v>
      </c>
      <c r="K111" s="5" t="n">
        <f aca="false">K96+D96-J96-E111</f>
        <v>2791500.709375</v>
      </c>
      <c r="L111" s="5" t="n">
        <f aca="false">H111*(100-G111/0.5)*20000</f>
        <v>2729325.92976715</v>
      </c>
      <c r="M111" s="5" t="n">
        <f aca="false">K111-L111</f>
        <v>62174.7796078483</v>
      </c>
      <c r="N111" s="6" t="n">
        <f aca="false">1.6-0.5/(2009-1956)*(A111-1956)</f>
        <v>1.53396226415094</v>
      </c>
      <c r="O111" s="7" t="n">
        <v>1.3</v>
      </c>
      <c r="P111" s="5" t="n">
        <f aca="false">O111*(100-N111/0.5)*5000</f>
        <v>630058.490566038</v>
      </c>
      <c r="Q111" s="7" t="n">
        <f aca="false">N111</f>
        <v>1.53396226415094</v>
      </c>
      <c r="R111" s="5" t="n">
        <f aca="false">1.49*(100-Q111/0.5)*5000</f>
        <v>722143.962264151</v>
      </c>
      <c r="S111" s="5" t="str">
        <f aca="false">IF(P111&lt;M111,M111-P111," ")</f>
        <v> </v>
      </c>
      <c r="T111" s="8" t="n">
        <f aca="false">M111*5/P111</f>
        <v>0.493404823034692</v>
      </c>
      <c r="U111" s="8" t="n">
        <f aca="false">IF(T111&gt;5,S111*5/R111+5,T111)+20</f>
        <v>20.4934048230347</v>
      </c>
      <c r="V111" s="9" t="n">
        <f aca="false">G111/0.5*H111*20000</f>
        <v>79704.9750931825</v>
      </c>
      <c r="W111" s="9" t="n">
        <f aca="false">H111*G111*20*1000</f>
        <v>39852.4875465912</v>
      </c>
      <c r="X111" s="5" t="n">
        <f aca="false">G111*H111*MIN(20,U111)*1000</f>
        <v>39852.4875465912</v>
      </c>
      <c r="Y111" s="5" t="n">
        <f aca="false">IF(20&lt;U111,N111*O111*MIN(5,U111-20)*1000,0)</f>
        <v>983.923693330877</v>
      </c>
      <c r="Z111" s="5" t="n">
        <f aca="false">IF(U111&gt;25,(U111-25)*Q111*1.49*1000,0)</f>
        <v>0</v>
      </c>
      <c r="AA111" s="5" t="n">
        <f aca="false">X111+Y111+Z111</f>
        <v>40836.4112399221</v>
      </c>
    </row>
    <row r="112" customFormat="false" ht="15" hidden="false" customHeight="false" outlineLevel="0" collapsed="false">
      <c r="A112" s="0" t="n">
        <v>1963</v>
      </c>
      <c r="B112" s="0" t="s">
        <v>35</v>
      </c>
      <c r="D112" s="0" t="n">
        <v>583.877995642702</v>
      </c>
      <c r="E112" s="1" t="n">
        <v>48.078125</v>
      </c>
      <c r="F112" s="4" t="n">
        <v>0.00095987</v>
      </c>
      <c r="G112" s="0" t="n">
        <v>1.57145454545455</v>
      </c>
      <c r="H112" s="0" t="n">
        <f aca="false">1.44*EXP(-F112*(A112-1956))</f>
        <v>1.43035694296295</v>
      </c>
      <c r="I112" s="0" t="n">
        <v>0</v>
      </c>
      <c r="J112" s="0" t="n">
        <v>0</v>
      </c>
      <c r="K112" s="5" t="n">
        <f aca="false">K97+D97-J97-E112</f>
        <v>2793095.6965625</v>
      </c>
      <c r="L112" s="5" t="n">
        <f aca="false">H112*(100-G112/0.5)*20000</f>
        <v>2770804.24914024</v>
      </c>
      <c r="M112" s="5" t="n">
        <f aca="false">K112-L112</f>
        <v>22291.4474222618</v>
      </c>
      <c r="N112" s="6" t="n">
        <f aca="false">1.6-0.5691/(2009-1956)*(A112-1956)</f>
        <v>1.5248358490566</v>
      </c>
      <c r="O112" s="7" t="n">
        <v>1.3</v>
      </c>
      <c r="P112" s="5" t="n">
        <f aca="false">O112*(100-N112/0.5)*5000</f>
        <v>630177.133962264</v>
      </c>
      <c r="Q112" s="7" t="n">
        <f aca="false">N112</f>
        <v>1.5248358490566</v>
      </c>
      <c r="R112" s="5" t="n">
        <f aca="false">1.49*(100-Q112/0.5)*5000</f>
        <v>722279.945849057</v>
      </c>
      <c r="S112" s="5" t="str">
        <f aca="false">IF(P112&lt;M112,M112-P112," ")</f>
        <v> </v>
      </c>
      <c r="T112" s="8" t="n">
        <f aca="false">M112*5/P112</f>
        <v>0.176866520704293</v>
      </c>
      <c r="U112" s="8" t="n">
        <f aca="false">IF(T112&gt;5,S112*5/R112+5,T112)+20</f>
        <v>20.1768665207043</v>
      </c>
      <c r="V112" s="9" t="n">
        <f aca="false">G112/0.5*H112*20000</f>
        <v>89909.6367856639</v>
      </c>
      <c r="W112" s="9" t="n">
        <f aca="false">H112*G112*20*1000</f>
        <v>44954.8183928319</v>
      </c>
      <c r="X112" s="5" t="n">
        <f aca="false">G112*H112*MIN(20,U112)*1000</f>
        <v>44954.8183928319</v>
      </c>
      <c r="Y112" s="5" t="n">
        <f aca="false">IF(20&lt;U112,N112*O112*MIN(5,U112-20)*1000,0)</f>
        <v>350.600134648166</v>
      </c>
      <c r="Z112" s="5" t="n">
        <f aca="false">IF(U112&gt;25,(U112-25)*Q112*1.49*1000,0)</f>
        <v>0</v>
      </c>
      <c r="AA112" s="5" t="n">
        <f aca="false">X112+Y112+Z112</f>
        <v>45305.4185274801</v>
      </c>
    </row>
    <row r="113" customFormat="false" ht="15" hidden="false" customHeight="false" outlineLevel="0" collapsed="false">
      <c r="A113" s="0" t="n">
        <v>1963</v>
      </c>
      <c r="B113" s="0" t="s">
        <v>36</v>
      </c>
      <c r="D113" s="0" t="n">
        <v>583.877995642702</v>
      </c>
      <c r="E113" s="1" t="n">
        <v>116.5</v>
      </c>
      <c r="F113" s="4" t="n">
        <v>0.003306066</v>
      </c>
      <c r="G113" s="0" t="n">
        <v>1.55872727272727</v>
      </c>
      <c r="H113" s="0" t="n">
        <f aca="false">1.44*EXP(-F113*(A113-1956))</f>
        <v>1.40705751012742</v>
      </c>
      <c r="I113" s="0" t="n">
        <v>0</v>
      </c>
      <c r="J113" s="0" t="n">
        <v>0</v>
      </c>
      <c r="K113" s="5" t="n">
        <f aca="false">K98+D98-J98-E113</f>
        <v>2792580.9596875</v>
      </c>
      <c r="L113" s="5" t="n">
        <f aca="false">H113*(100-G113/0.5)*20000</f>
        <v>2726386.26364159</v>
      </c>
      <c r="M113" s="5" t="n">
        <f aca="false">K113-L113</f>
        <v>66194.6960459128</v>
      </c>
      <c r="N113" s="6" t="n">
        <f aca="false">1.6-0.5691/(2009-1956)*(A113-1956)</f>
        <v>1.5248358490566</v>
      </c>
      <c r="O113" s="7" t="n">
        <v>1.3</v>
      </c>
      <c r="P113" s="5" t="n">
        <f aca="false">O113*(100-N113/0.5)*5000</f>
        <v>630177.133962264</v>
      </c>
      <c r="Q113" s="7" t="n">
        <f aca="false">N113</f>
        <v>1.5248358490566</v>
      </c>
      <c r="R113" s="5" t="n">
        <f aca="false">1.49*(100-Q113/0.5)*5000</f>
        <v>722279.945849057</v>
      </c>
      <c r="S113" s="5" t="str">
        <f aca="false">IF(P113&lt;M113,M113-P113," ")</f>
        <v> </v>
      </c>
      <c r="T113" s="8" t="n">
        <f aca="false">M113*5/P113</f>
        <v>0.52520706066968</v>
      </c>
      <c r="U113" s="8" t="n">
        <f aca="false">IF(T113&gt;5,S113*5/R113+5,T113)+20</f>
        <v>20.5252070606697</v>
      </c>
      <c r="V113" s="9" t="n">
        <f aca="false">G113/0.5*H113*20000</f>
        <v>87728.7566132537</v>
      </c>
      <c r="W113" s="9" t="n">
        <f aca="false">H113*G113*20*1000</f>
        <v>43864.3783066268</v>
      </c>
      <c r="X113" s="5" t="n">
        <f aca="false">G113*H113*MIN(20,U113)*1000</f>
        <v>43864.3783066268</v>
      </c>
      <c r="Y113" s="5" t="n">
        <f aca="false">IF(20&lt;U113,N113*O113*MIN(5,U113-20)*1000,0)</f>
        <v>1041.11092057281</v>
      </c>
      <c r="Z113" s="5" t="n">
        <f aca="false">IF(U113&gt;25,(U113-25)*Q113*1.49*1000,0)</f>
        <v>0</v>
      </c>
      <c r="AA113" s="5" t="n">
        <f aca="false">X113+Y113+Z113</f>
        <v>44905.4892271996</v>
      </c>
    </row>
    <row r="114" customFormat="false" ht="15" hidden="false" customHeight="false" outlineLevel="0" collapsed="false">
      <c r="A114" s="0" t="n">
        <v>1963</v>
      </c>
      <c r="B114" s="0" t="s">
        <v>37</v>
      </c>
      <c r="D114" s="0" t="n">
        <v>616.081540203851</v>
      </c>
      <c r="E114" s="1" t="n">
        <v>63.75</v>
      </c>
      <c r="F114" s="4" t="n">
        <v>0.001301856</v>
      </c>
      <c r="G114" s="0" t="n">
        <v>1.50781818181818</v>
      </c>
      <c r="H114" s="0" t="n">
        <f aca="false">1.44*EXP(-F114*(A114-1956))</f>
        <v>1.42693690386898</v>
      </c>
      <c r="I114" s="0" t="n">
        <v>0</v>
      </c>
      <c r="J114" s="0" t="n">
        <v>0</v>
      </c>
      <c r="K114" s="5" t="n">
        <f aca="false">K99+D99-J99-E114</f>
        <v>2792830.855</v>
      </c>
      <c r="L114" s="5" t="n">
        <f aca="false">H114*(100-G114/0.5)*20000</f>
        <v>2767811.35141952</v>
      </c>
      <c r="M114" s="5" t="n">
        <f aca="false">K114-L114</f>
        <v>25019.5035804817</v>
      </c>
      <c r="N114" s="6" t="n">
        <f aca="false">1.6-0.5691/(2009-1956)*(A114-1956)</f>
        <v>1.5248358490566</v>
      </c>
      <c r="O114" s="7" t="n">
        <v>1.3</v>
      </c>
      <c r="P114" s="5" t="n">
        <f aca="false">O114*(100-N114/0.5)*5000</f>
        <v>630177.133962264</v>
      </c>
      <c r="Q114" s="7" t="n">
        <f aca="false">N114</f>
        <v>1.5248358490566</v>
      </c>
      <c r="R114" s="5" t="n">
        <f aca="false">1.49*(100-Q114/0.5)*5000</f>
        <v>722279.945849057</v>
      </c>
      <c r="S114" s="5" t="str">
        <f aca="false">IF(P114&lt;M114,M114-P114," ")</f>
        <v> </v>
      </c>
      <c r="T114" s="8" t="n">
        <f aca="false">M114*5/P114</f>
        <v>0.198511674195243</v>
      </c>
      <c r="U114" s="8" t="n">
        <f aca="false">IF(T114&gt;5,S114*5/R114+5,T114)+20</f>
        <v>20.1985116741952</v>
      </c>
      <c r="V114" s="9" t="n">
        <f aca="false">G114/0.5*H114*20000</f>
        <v>86062.4563184395</v>
      </c>
      <c r="W114" s="9" t="n">
        <f aca="false">H114*G114*20*1000</f>
        <v>43031.2281592198</v>
      </c>
      <c r="X114" s="5" t="n">
        <f aca="false">G114*H114*MIN(20,U114)*1000</f>
        <v>43031.2281592198</v>
      </c>
      <c r="Y114" s="5" t="n">
        <f aca="false">IF(20&lt;U114,N114*O114*MIN(5,U114-20)*1000,0)</f>
        <v>393.507032449894</v>
      </c>
      <c r="Z114" s="5" t="n">
        <f aca="false">IF(U114&gt;25,(U114-25)*Q114*1.49*1000,0)</f>
        <v>0</v>
      </c>
      <c r="AA114" s="5" t="n">
        <f aca="false">X114+Y114+Z114</f>
        <v>43424.7351916697</v>
      </c>
    </row>
    <row r="115" customFormat="false" ht="15" hidden="false" customHeight="false" outlineLevel="0" collapsed="false">
      <c r="A115" s="0" t="n">
        <v>1963</v>
      </c>
      <c r="B115" s="0" t="s">
        <v>38</v>
      </c>
      <c r="D115" s="0" t="n">
        <v>137.096774193548</v>
      </c>
      <c r="E115" s="1" t="n">
        <v>35.6875</v>
      </c>
      <c r="F115" s="4" t="n">
        <v>0.00474323</v>
      </c>
      <c r="G115" s="0" t="n">
        <v>1.686</v>
      </c>
      <c r="H115" s="0" t="n">
        <f aca="false">1.44*EXP(-F115*(A115-1956))</f>
        <v>1.39297326690133</v>
      </c>
      <c r="I115" s="0" t="n">
        <v>0</v>
      </c>
      <c r="J115" s="0" t="n">
        <v>0</v>
      </c>
      <c r="K115" s="5" t="n">
        <f aca="false">K100+D100-J100-E115</f>
        <v>2792298.7875</v>
      </c>
      <c r="L115" s="5" t="n">
        <f aca="false">H115*(100-G115/0.5)*20000</f>
        <v>2692004.41668283</v>
      </c>
      <c r="M115" s="5" t="n">
        <f aca="false">K115-L115</f>
        <v>100294.370817173</v>
      </c>
      <c r="N115" s="6" t="n">
        <f aca="false">1.6+0.3/(2009-1956)*(A115-1956)</f>
        <v>1.63962264150943</v>
      </c>
      <c r="O115" s="7" t="n">
        <v>1.3</v>
      </c>
      <c r="P115" s="5" t="n">
        <f aca="false">O115*(100-N115/0.5)*5000</f>
        <v>628684.905660377</v>
      </c>
      <c r="Q115" s="7" t="n">
        <f aca="false">N115</f>
        <v>1.63962264150943</v>
      </c>
      <c r="R115" s="5" t="n">
        <f aca="false">1.49*(100-Q115/0.5)*5000</f>
        <v>720569.622641509</v>
      </c>
      <c r="S115" s="5" t="str">
        <f aca="false">IF(P115&lt;M115,M115-P115," ")</f>
        <v> </v>
      </c>
      <c r="T115" s="8" t="n">
        <f aca="false">M115*5/P115</f>
        <v>0.797652129979346</v>
      </c>
      <c r="U115" s="8" t="n">
        <f aca="false">IF(T115&gt;5,S115*5/R115+5,T115)+20</f>
        <v>20.7976521299793</v>
      </c>
      <c r="V115" s="9" t="n">
        <f aca="false">G115/0.5*H115*20000</f>
        <v>93942.1171198254</v>
      </c>
      <c r="W115" s="9" t="n">
        <f aca="false">H115*G115*20*1000</f>
        <v>46971.0585599127</v>
      </c>
      <c r="X115" s="5" t="n">
        <f aca="false">G115*H115*MIN(20,U115)*1000</f>
        <v>46971.0585599127</v>
      </c>
      <c r="Y115" s="5" t="n">
        <f aca="false">IF(20&lt;U115,N115*O115*MIN(5,U115-20)*1000,0)</f>
        <v>1700.20304007107</v>
      </c>
      <c r="Z115" s="5" t="n">
        <f aca="false">IF(U115&gt;25,(U115-25)*Q115*1.49*1000,0)</f>
        <v>0</v>
      </c>
      <c r="AA115" s="5" t="n">
        <f aca="false">X115+Y115+Z115</f>
        <v>48671.2615999838</v>
      </c>
    </row>
    <row r="116" customFormat="false" ht="15" hidden="false" customHeight="false" outlineLevel="0" collapsed="false">
      <c r="A116" s="0" t="n">
        <v>1963</v>
      </c>
      <c r="B116" s="0" t="s">
        <v>39</v>
      </c>
      <c r="D116" s="0" t="n">
        <v>1457.44680851064</v>
      </c>
      <c r="E116" s="1" t="n">
        <v>54.578125</v>
      </c>
      <c r="F116" s="4" t="n">
        <v>0.00288361</v>
      </c>
      <c r="G116" s="0" t="n">
        <v>1.56509090909091</v>
      </c>
      <c r="H116" s="0" t="n">
        <f aca="false">1.44*EXP(-F116*(A116-1956))</f>
        <v>1.41122460775703</v>
      </c>
      <c r="I116" s="0" t="n">
        <v>0</v>
      </c>
      <c r="J116" s="0" t="n">
        <v>0</v>
      </c>
      <c r="K116" s="5" t="n">
        <f aca="false">K101+D101-J101-E116</f>
        <v>2794029.3240625</v>
      </c>
      <c r="L116" s="5" t="n">
        <f aca="false">H116*(100-G116/0.5)*20000</f>
        <v>2734101.42334262</v>
      </c>
      <c r="M116" s="5" t="n">
        <f aca="false">K116-L116</f>
        <v>59927.9007198778</v>
      </c>
      <c r="N116" s="6" t="n">
        <f aca="false">1.6-0.5691/(2009-1956)*(A116-1956)</f>
        <v>1.5248358490566</v>
      </c>
      <c r="O116" s="7" t="n">
        <v>1.3</v>
      </c>
      <c r="P116" s="5" t="n">
        <f aca="false">O116*(100-N116/0.5)*5000</f>
        <v>630177.133962264</v>
      </c>
      <c r="Q116" s="7" t="n">
        <f aca="false">N116</f>
        <v>1.5248358490566</v>
      </c>
      <c r="R116" s="5" t="n">
        <f aca="false">1.49*(100-Q116/0.5)*5000</f>
        <v>722279.945849057</v>
      </c>
      <c r="S116" s="5" t="str">
        <f aca="false">IF(P116&lt;M116,M116-P116," ")</f>
        <v> </v>
      </c>
      <c r="T116" s="8" t="n">
        <f aca="false">M116*5/P116</f>
        <v>0.475484570053175</v>
      </c>
      <c r="U116" s="8" t="n">
        <f aca="false">IF(T116&gt;5,S116*5/R116+5,T116)+20</f>
        <v>20.4754845700532</v>
      </c>
      <c r="V116" s="9" t="n">
        <f aca="false">G116/0.5*H116*20000</f>
        <v>88347.7921714364</v>
      </c>
      <c r="W116" s="9" t="n">
        <f aca="false">H116*G116*20*1000</f>
        <v>44173.8960857182</v>
      </c>
      <c r="X116" s="5" t="n">
        <f aca="false">G116*H116*MIN(20,U116)*1000</f>
        <v>44173.8960857182</v>
      </c>
      <c r="Y116" s="5" t="n">
        <f aca="false">IF(20&lt;U116,N116*O116*MIN(5,U116-20)*1000,0)</f>
        <v>942.546693517454</v>
      </c>
      <c r="Z116" s="5" t="n">
        <f aca="false">IF(U116&gt;25,(U116-25)*Q116*1.49*1000,0)</f>
        <v>0</v>
      </c>
      <c r="AA116" s="5" t="n">
        <f aca="false">X116+Y116+Z116</f>
        <v>45116.4427792357</v>
      </c>
    </row>
    <row r="117" customFormat="false" ht="15" hidden="false" customHeight="false" outlineLevel="0" collapsed="false">
      <c r="A117" s="0" t="n">
        <v>1963</v>
      </c>
      <c r="B117" s="0" t="s">
        <v>40</v>
      </c>
      <c r="D117" s="0" t="n">
        <v>1457.44680851064</v>
      </c>
      <c r="E117" s="1" t="n">
        <v>53.640625</v>
      </c>
      <c r="F117" s="4" t="n">
        <v>0.003435973</v>
      </c>
      <c r="G117" s="0" t="n">
        <v>1.59054545454545</v>
      </c>
      <c r="H117" s="0" t="n">
        <f aca="false">1.44*EXP(-F117*(A117-1956))</f>
        <v>1.40577858537025</v>
      </c>
      <c r="I117" s="0" t="n">
        <v>0</v>
      </c>
      <c r="J117" s="0" t="n">
        <v>0</v>
      </c>
      <c r="K117" s="5" t="n">
        <f aca="false">K102+D102-J102-E117</f>
        <v>2794048.0403125</v>
      </c>
      <c r="L117" s="5" t="n">
        <f aca="false">H117*(100-G117/0.5)*20000</f>
        <v>2722118.98117818</v>
      </c>
      <c r="M117" s="5" t="n">
        <f aca="false">K117-L117</f>
        <v>71929.0591343232</v>
      </c>
      <c r="N117" s="6" t="n">
        <f aca="false">1.6+0.1/(2009-1956)*(A117-1956)</f>
        <v>1.61320754716981</v>
      </c>
      <c r="O117" s="7" t="n">
        <v>1.3</v>
      </c>
      <c r="P117" s="5" t="n">
        <f aca="false">O117*(100-N117/0.5)*5000</f>
        <v>629028.301886792</v>
      </c>
      <c r="Q117" s="7" t="n">
        <f aca="false">N117</f>
        <v>1.61320754716981</v>
      </c>
      <c r="R117" s="5" t="n">
        <f aca="false">1.49*(100-Q117/0.5)*5000</f>
        <v>720963.20754717</v>
      </c>
      <c r="S117" s="5" t="str">
        <f aca="false">IF(P117&lt;M117,M117-P117," ")</f>
        <v> </v>
      </c>
      <c r="T117" s="8" t="n">
        <f aca="false">M117*5/P117</f>
        <v>0.571747399270982</v>
      </c>
      <c r="U117" s="8" t="n">
        <f aca="false">IF(T117&gt;5,S117*5/R117+5,T117)+20</f>
        <v>20.571747399271</v>
      </c>
      <c r="V117" s="9" t="n">
        <f aca="false">G117/0.5*H117*20000</f>
        <v>89438.1895623195</v>
      </c>
      <c r="W117" s="9" t="n">
        <f aca="false">H117*G117*20*1000</f>
        <v>44719.0947811598</v>
      </c>
      <c r="X117" s="5" t="n">
        <f aca="false">G117*H117*MIN(20,U117)*1000</f>
        <v>44719.0947811598</v>
      </c>
      <c r="Y117" s="5" t="n">
        <f aca="false">IF(20&lt;U117,N117*O117*MIN(5,U117-20)*1000,0)</f>
        <v>1199.05138545226</v>
      </c>
      <c r="Z117" s="5" t="n">
        <f aca="false">IF(U117&gt;25,(U117-25)*Q117*1.49*1000,0)</f>
        <v>0</v>
      </c>
      <c r="AA117" s="5" t="n">
        <f aca="false">X117+Y117+Z117</f>
        <v>45918.146166612</v>
      </c>
    </row>
    <row r="118" customFormat="false" ht="15" hidden="false" customHeight="false" outlineLevel="0" collapsed="false">
      <c r="A118" s="0" t="n">
        <v>1963</v>
      </c>
      <c r="B118" s="0" t="s">
        <v>41</v>
      </c>
      <c r="D118" s="0" t="n">
        <v>67.2268907563025</v>
      </c>
      <c r="E118" s="1" t="n">
        <v>34</v>
      </c>
      <c r="F118" s="4" t="n">
        <v>0.002290988</v>
      </c>
      <c r="G118" s="0" t="n">
        <v>1.52690909090909</v>
      </c>
      <c r="H118" s="0" t="n">
        <f aca="false">1.44*EXP(-F118*(A118-1956))</f>
        <v>1.41709102658166</v>
      </c>
      <c r="I118" s="0" t="n">
        <v>0</v>
      </c>
      <c r="J118" s="0" t="n">
        <v>0</v>
      </c>
      <c r="K118" s="5" t="n">
        <f aca="false">K103+D103-J103-E118</f>
        <v>2792251.23125</v>
      </c>
      <c r="L118" s="5" t="n">
        <f aca="false">H118*(100-G118/0.5)*20000</f>
        <v>2747631.28631799</v>
      </c>
      <c r="M118" s="5" t="n">
        <f aca="false">K118-L118</f>
        <v>44619.9449320054</v>
      </c>
      <c r="N118" s="6" t="n">
        <f aca="false">1.6-0.4/(2009-1956)*(A118-1956)</f>
        <v>1.54716981132075</v>
      </c>
      <c r="O118" s="7" t="n">
        <v>1.3</v>
      </c>
      <c r="P118" s="5" t="n">
        <f aca="false">O118*(100-N118/0.5)*5000</f>
        <v>629886.79245283</v>
      </c>
      <c r="Q118" s="7" t="n">
        <f aca="false">N118</f>
        <v>1.54716981132075</v>
      </c>
      <c r="R118" s="5" t="n">
        <f aca="false">1.49*(100-Q118/0.5)*5000</f>
        <v>721947.169811321</v>
      </c>
      <c r="S118" s="5" t="str">
        <f aca="false">IF(P118&lt;M118,M118-P118," ")</f>
        <v> </v>
      </c>
      <c r="T118" s="8" t="n">
        <f aca="false">M118*5/P118</f>
        <v>0.354190193115907</v>
      </c>
      <c r="U118" s="8" t="n">
        <f aca="false">IF(T118&gt;5,S118*5/R118+5,T118)+20</f>
        <v>20.3541901931159</v>
      </c>
      <c r="V118" s="9" t="n">
        <f aca="false">G118/0.5*H118*20000</f>
        <v>86550.7668453294</v>
      </c>
      <c r="W118" s="9" t="n">
        <f aca="false">H118*G118*20*1000</f>
        <v>43275.3834226647</v>
      </c>
      <c r="X118" s="5" t="n">
        <f aca="false">G118*H118*MIN(20,U118)*1000</f>
        <v>43275.3834226647</v>
      </c>
      <c r="Y118" s="5" t="n">
        <f aca="false">IF(20&lt;U118,N118*O118*MIN(5,U118-20)*1000,0)</f>
        <v>712.390086531242</v>
      </c>
      <c r="Z118" s="5" t="n">
        <f aca="false">IF(U118&gt;25,(U118-25)*Q118*1.49*1000,0)</f>
        <v>0</v>
      </c>
      <c r="AA118" s="5" t="n">
        <f aca="false">X118+Y118+Z118</f>
        <v>43987.773509196</v>
      </c>
    </row>
    <row r="119" customFormat="false" ht="15" hidden="false" customHeight="false" outlineLevel="0" collapsed="false">
      <c r="A119" s="0" t="n">
        <v>1963</v>
      </c>
      <c r="B119" s="0" t="s">
        <v>42</v>
      </c>
      <c r="D119" s="0" t="n">
        <v>137.096774193548</v>
      </c>
      <c r="E119" s="1" t="n">
        <v>112.25</v>
      </c>
      <c r="F119" s="4" t="n">
        <v>0.006047777</v>
      </c>
      <c r="G119" s="0" t="n">
        <v>1.66690909090909</v>
      </c>
      <c r="H119" s="0" t="n">
        <f aca="false">1.44*EXP(-F119*(A119-1956))</f>
        <v>1.3803107770663</v>
      </c>
      <c r="I119" s="0" t="n">
        <v>0</v>
      </c>
      <c r="J119" s="0" t="n">
        <v>0</v>
      </c>
      <c r="K119" s="5" t="n">
        <f aca="false">K104+D104-J104-E119</f>
        <v>2791695.580625</v>
      </c>
      <c r="L119" s="5" t="n">
        <f aca="false">H119*(100-G119/0.5)*20000</f>
        <v>2668587.45082974</v>
      </c>
      <c r="M119" s="5" t="n">
        <f aca="false">K119-L119</f>
        <v>123108.129795258</v>
      </c>
      <c r="N119" s="6" t="n">
        <f aca="false">1.6+0.5185/(2009-1956)*(A119-1956)</f>
        <v>1.66848113207547</v>
      </c>
      <c r="O119" s="7" t="n">
        <v>1.3</v>
      </c>
      <c r="P119" s="5" t="n">
        <f aca="false">O119*(100-N119/0.5)*5000</f>
        <v>628309.745283019</v>
      </c>
      <c r="Q119" s="7" t="n">
        <f aca="false">N119</f>
        <v>1.66848113207547</v>
      </c>
      <c r="R119" s="5" t="n">
        <f aca="false">1.49*(100-Q119/0.5)*5000</f>
        <v>720139.631132076</v>
      </c>
      <c r="S119" s="5" t="str">
        <f aca="false">IF(P119&lt;M119,M119-P119," ")</f>
        <v> </v>
      </c>
      <c r="T119" s="8" t="n">
        <f aca="false">M119*5/P119</f>
        <v>0.979677067875213</v>
      </c>
      <c r="U119" s="8" t="n">
        <f aca="false">IF(T119&gt;5,S119*5/R119+5,T119)+20</f>
        <v>20.9796770678752</v>
      </c>
      <c r="V119" s="9" t="n">
        <f aca="false">G119/0.5*H119*20000</f>
        <v>92034.1033028645</v>
      </c>
      <c r="W119" s="9" t="n">
        <f aca="false">H119*G119*20*1000</f>
        <v>46017.0516514322</v>
      </c>
      <c r="X119" s="5" t="n">
        <f aca="false">G119*H119*MIN(20,U119)*1000</f>
        <v>46017.0516514322</v>
      </c>
      <c r="Y119" s="5" t="n">
        <f aca="false">IF(20&lt;U119,N119*O119*MIN(5,U119-20)*1000,0)</f>
        <v>2124.94451425986</v>
      </c>
      <c r="Z119" s="5" t="n">
        <f aca="false">IF(U119&gt;25,(U119-25)*Q119*1.49*1000,0)</f>
        <v>0</v>
      </c>
      <c r="AA119" s="5" t="n">
        <f aca="false">X119+Y119+Z119</f>
        <v>48141.9961656921</v>
      </c>
    </row>
    <row r="120" customFormat="false" ht="15" hidden="false" customHeight="false" outlineLevel="0" collapsed="false">
      <c r="A120" s="0" t="n">
        <v>1963</v>
      </c>
      <c r="B120" s="0" t="s">
        <v>43</v>
      </c>
      <c r="D120" s="0" t="n">
        <v>67.2268907563025</v>
      </c>
      <c r="E120" s="1" t="n">
        <v>109.109375</v>
      </c>
      <c r="F120" s="4" t="n">
        <v>0.003047486</v>
      </c>
      <c r="G120" s="0" t="n">
        <v>1.58418181818182</v>
      </c>
      <c r="H120" s="0" t="n">
        <f aca="false">1.44*EXP(-F120*(A120-1956))</f>
        <v>1.40960667501891</v>
      </c>
      <c r="I120" s="0" t="n">
        <v>0</v>
      </c>
      <c r="J120" s="0" t="n">
        <v>0</v>
      </c>
      <c r="K120" s="5" t="n">
        <f aca="false">K105+D105-J105-E120</f>
        <v>2791658.4753125</v>
      </c>
      <c r="L120" s="5" t="n">
        <f aca="false">H120*(100-G120/0.5)*20000</f>
        <v>2729890.41942372</v>
      </c>
      <c r="M120" s="5" t="n">
        <f aca="false">K120-L120</f>
        <v>61768.0558887795</v>
      </c>
      <c r="N120" s="6" t="n">
        <f aca="false">1.6-0.4298/(2009-1956)*(A120-1956)</f>
        <v>1.54323396226415</v>
      </c>
      <c r="O120" s="7" t="n">
        <v>1.3</v>
      </c>
      <c r="P120" s="5" t="n">
        <f aca="false">O120*(100-N120/0.5)*5000</f>
        <v>629937.958490566</v>
      </c>
      <c r="Q120" s="7" t="n">
        <f aca="false">N120</f>
        <v>1.54323396226415</v>
      </c>
      <c r="R120" s="5" t="n">
        <f aca="false">1.49*(100-Q120/0.5)*5000</f>
        <v>722005.813962264</v>
      </c>
      <c r="S120" s="5" t="str">
        <f aca="false">IF(P120&lt;M120,M120-P120," ")</f>
        <v> </v>
      </c>
      <c r="T120" s="8" t="n">
        <f aca="false">M120*5/P120</f>
        <v>0.490270946973777</v>
      </c>
      <c r="U120" s="8" t="n">
        <f aca="false">IF(T120&gt;5,S120*5/R120+5,T120)+20</f>
        <v>20.4902709469738</v>
      </c>
      <c r="V120" s="9" t="n">
        <f aca="false">G120/0.5*H120*20000</f>
        <v>89322.9306141076</v>
      </c>
      <c r="W120" s="9" t="n">
        <f aca="false">H120*G120*20*1000</f>
        <v>44661.4653070538</v>
      </c>
      <c r="X120" s="5" t="n">
        <f aca="false">G120*H120*MIN(20,U120)*1000</f>
        <v>44661.4653070538</v>
      </c>
      <c r="Y120" s="5" t="n">
        <f aca="false">IF(20&lt;U120,N120*O120*MIN(5,U120-20)*1000,0)</f>
        <v>983.58360890574</v>
      </c>
      <c r="Z120" s="5" t="n">
        <f aca="false">IF(U120&gt;25,(U120-25)*Q120*1.49*1000,0)</f>
        <v>0</v>
      </c>
      <c r="AA120" s="5" t="n">
        <f aca="false">X120+Y120+Z120</f>
        <v>45645.0489159596</v>
      </c>
    </row>
    <row r="121" customFormat="false" ht="15" hidden="false" customHeight="false" outlineLevel="0" collapsed="false">
      <c r="A121" s="0" t="n">
        <v>1963</v>
      </c>
      <c r="B121" s="0" t="s">
        <v>44</v>
      </c>
      <c r="D121" s="0" t="n">
        <v>3778.46153846154</v>
      </c>
      <c r="E121" s="1" t="n">
        <v>114.5625</v>
      </c>
      <c r="F121" s="4" t="n">
        <v>0.006595146</v>
      </c>
      <c r="G121" s="0" t="n">
        <v>1.71781818181818</v>
      </c>
      <c r="H121" s="0" t="n">
        <f aca="false">1.44*EXP(-F121*(A121-1956))</f>
        <v>1.37503212102057</v>
      </c>
      <c r="I121" s="0" t="n">
        <v>0</v>
      </c>
      <c r="J121" s="0" t="n">
        <v>0</v>
      </c>
      <c r="K121" s="5" t="n">
        <f aca="false">K106+D106-J106-E121</f>
        <v>2796447.3109375</v>
      </c>
      <c r="L121" s="5" t="n">
        <f aca="false">H121*(100-G121/0.5)*20000</f>
        <v>2655582.03491821</v>
      </c>
      <c r="M121" s="5" t="n">
        <f aca="false">K121-L121</f>
        <v>140865.276019287</v>
      </c>
      <c r="N121" s="6" t="n">
        <f aca="false">1.6+0.062/(2009-1956)*(A121-1956)</f>
        <v>1.60818867924528</v>
      </c>
      <c r="O121" s="7" t="n">
        <v>1.3</v>
      </c>
      <c r="P121" s="5" t="n">
        <f aca="false">O121*(100-N121/0.5)*5000</f>
        <v>629093.547169811</v>
      </c>
      <c r="Q121" s="7" t="n">
        <f aca="false">N121</f>
        <v>1.60818867924528</v>
      </c>
      <c r="R121" s="5" t="n">
        <f aca="false">1.49*(100-Q121/0.5)*5000</f>
        <v>721037.988679245</v>
      </c>
      <c r="S121" s="5" t="str">
        <f aca="false">IF(P121&lt;M121,M121-P121," ")</f>
        <v> </v>
      </c>
      <c r="T121" s="8" t="n">
        <f aca="false">M121*5/P121</f>
        <v>1.11958926182773</v>
      </c>
      <c r="U121" s="8" t="n">
        <f aca="false">IF(T121&gt;5,S121*5/R121+5,T121)+20</f>
        <v>21.1195892618277</v>
      </c>
      <c r="V121" s="9" t="n">
        <f aca="false">G121/0.5*H121*20000</f>
        <v>94482.2071229261</v>
      </c>
      <c r="W121" s="9" t="n">
        <f aca="false">H121*G121*20*1000</f>
        <v>47241.1035614631</v>
      </c>
      <c r="X121" s="5" t="n">
        <f aca="false">G121*H121*MIN(20,U121)*1000</f>
        <v>47241.1035614631</v>
      </c>
      <c r="Y121" s="5" t="n">
        <f aca="false">IF(20&lt;U121,N121*O121*MIN(5,U121-20)*1000,0)</f>
        <v>2340.66400915871</v>
      </c>
      <c r="Z121" s="5" t="n">
        <f aca="false">IF(U121&gt;25,(U121-25)*Q121*1.49*1000,0)</f>
        <v>0</v>
      </c>
      <c r="AA121" s="5" t="n">
        <f aca="false">X121+Y121+Z121</f>
        <v>49581.7675706218</v>
      </c>
    </row>
    <row r="122" customFormat="false" ht="15" hidden="false" customHeight="false" outlineLevel="0" collapsed="false">
      <c r="A122" s="0" t="n">
        <v>1964</v>
      </c>
      <c r="B122" s="0" t="s">
        <v>30</v>
      </c>
      <c r="D122" s="0" t="n">
        <v>0</v>
      </c>
      <c r="E122" s="1" t="n">
        <v>0</v>
      </c>
      <c r="F122" s="4" t="n">
        <v>0.000106134</v>
      </c>
      <c r="G122" s="0" t="n">
        <v>1.35563636363636</v>
      </c>
      <c r="H122" s="0" t="n">
        <f aca="false">1.44*EXP(-F122*(A122-1956))</f>
        <v>1.43877785523787</v>
      </c>
      <c r="I122" s="0" t="n">
        <v>0</v>
      </c>
      <c r="J122" s="0" t="n">
        <v>0</v>
      </c>
      <c r="K122" s="5" t="n">
        <f aca="false">K107+D107-J107-E122</f>
        <v>2793369.6</v>
      </c>
      <c r="L122" s="5" t="n">
        <f aca="false">H122*(100-G122/0.5)*20000</f>
        <v>2799537.32728553</v>
      </c>
      <c r="M122" s="5" t="n">
        <f aca="false">K122-L122</f>
        <v>-6167.72728553554</v>
      </c>
      <c r="N122" s="6" t="n">
        <f aca="false">1.6-0.6824/(2009-1956)*(A122-1956)</f>
        <v>1.49699622641509</v>
      </c>
      <c r="O122" s="7" t="n">
        <v>1.3</v>
      </c>
      <c r="P122" s="5" t="n">
        <f aca="false">O122*(100-N122/0.5)*5000</f>
        <v>630539.049056604</v>
      </c>
      <c r="Q122" s="7" t="n">
        <f aca="false">N122</f>
        <v>1.49699622641509</v>
      </c>
      <c r="R122" s="5" t="n">
        <f aca="false">1.49*(100-Q122/0.5)*5000</f>
        <v>722694.756226415</v>
      </c>
      <c r="S122" s="5" t="str">
        <f aca="false">IF(P122&lt;M122,M122-P122," ")</f>
        <v> </v>
      </c>
      <c r="T122" s="8" t="n">
        <f aca="false">M122*5/P122</f>
        <v>-0.048908368916751</v>
      </c>
      <c r="U122" s="8" t="n">
        <f aca="false">IF(T122&gt;5,S122*5/R122+5,T122)+20</f>
        <v>19.9510916310832</v>
      </c>
      <c r="V122" s="9" t="n">
        <f aca="false">G122/0.5*H122*20000</f>
        <v>78018.3831902078</v>
      </c>
      <c r="W122" s="9" t="n">
        <f aca="false">H122*G122*20*1000</f>
        <v>39009.1915951039</v>
      </c>
      <c r="X122" s="5" t="n">
        <f aca="false">G122*H122*MIN(20,U122)*1000</f>
        <v>38913.79779842</v>
      </c>
      <c r="Y122" s="5" t="n">
        <f aca="false">IF(20&lt;U122,N122*O122*MIN(5,U122-20)*1000,0)</f>
        <v>0</v>
      </c>
      <c r="Z122" s="5" t="n">
        <f aca="false">IF(U122&gt;25,(U122-25)*Q122*1.49*1000,0)</f>
        <v>0</v>
      </c>
      <c r="AA122" s="5" t="n">
        <f aca="false">X122+Y122+Z122</f>
        <v>38913.79779842</v>
      </c>
    </row>
    <row r="123" customFormat="false" ht="15" hidden="false" customHeight="false" outlineLevel="0" collapsed="false">
      <c r="A123" s="0" t="n">
        <v>1964</v>
      </c>
      <c r="B123" s="0" t="s">
        <v>31</v>
      </c>
      <c r="D123" s="0" t="n">
        <v>0</v>
      </c>
      <c r="E123" s="1" t="n">
        <v>104.38875</v>
      </c>
      <c r="F123" s="4" t="n">
        <v>0.00054519</v>
      </c>
      <c r="G123" s="0" t="n">
        <v>1.39927272727273</v>
      </c>
      <c r="H123" s="0" t="n">
        <f aca="false">1.44*EXP(-F123*(A123-1956))</f>
        <v>1.43373308776607</v>
      </c>
      <c r="I123" s="0" t="n">
        <v>0</v>
      </c>
      <c r="J123" s="0" t="n">
        <v>0</v>
      </c>
      <c r="K123" s="5" t="n">
        <f aca="false">K108+D108-J108-E123</f>
        <v>2791952.025</v>
      </c>
      <c r="L123" s="5" t="n">
        <f aca="false">H123*(100-G123/0.5)*20000</f>
        <v>2787218.83121615</v>
      </c>
      <c r="M123" s="5" t="n">
        <f aca="false">K123-L123</f>
        <v>4733.19378384762</v>
      </c>
      <c r="N123" s="6" t="n">
        <f aca="false">1.6-0.6216/(2009-1956)*(A123-1956)</f>
        <v>1.50617358490566</v>
      </c>
      <c r="O123" s="7" t="n">
        <v>1.3</v>
      </c>
      <c r="P123" s="5" t="n">
        <f aca="false">O123*(100-N123/0.5)*5000</f>
        <v>630419.743396226</v>
      </c>
      <c r="Q123" s="7" t="n">
        <f aca="false">N123</f>
        <v>1.50617358490566</v>
      </c>
      <c r="R123" s="5" t="n">
        <f aca="false">1.49*(100-Q123/0.5)*5000</f>
        <v>722558.013584906</v>
      </c>
      <c r="S123" s="5" t="str">
        <f aca="false">IF(P123&lt;M123,M123-P123," ")</f>
        <v> </v>
      </c>
      <c r="T123" s="8" t="n">
        <f aca="false">M123*5/P123</f>
        <v>0.0375400186417761</v>
      </c>
      <c r="U123" s="8" t="n">
        <f aca="false">IF(T123&gt;5,S123*5/R123+5,T123)+20</f>
        <v>20.0375400186418</v>
      </c>
      <c r="V123" s="9" t="n">
        <f aca="false">G123/0.5*H123*20000</f>
        <v>80247.344315983</v>
      </c>
      <c r="W123" s="9" t="n">
        <f aca="false">H123*G123*20*1000</f>
        <v>40123.6721579915</v>
      </c>
      <c r="X123" s="5" t="n">
        <f aca="false">G123*H123*MIN(20,U123)*1000</f>
        <v>40123.6721579915</v>
      </c>
      <c r="Y123" s="5" t="n">
        <f aca="false">IF(20&lt;U123,N123*O123*MIN(5,U123-20)*1000,0)</f>
        <v>73.5043197916454</v>
      </c>
      <c r="Z123" s="5" t="n">
        <f aca="false">IF(U123&gt;25,(U123-25)*Q123*1.49*1000,0)</f>
        <v>0</v>
      </c>
      <c r="AA123" s="5" t="n">
        <f aca="false">X123+Y123+Z123</f>
        <v>40197.1764777831</v>
      </c>
    </row>
    <row r="124" customFormat="false" ht="15" hidden="false" customHeight="false" outlineLevel="0" collapsed="false">
      <c r="A124" s="0" t="n">
        <v>1964</v>
      </c>
      <c r="B124" s="0" t="s">
        <v>32</v>
      </c>
      <c r="D124" s="0" t="n">
        <v>0</v>
      </c>
      <c r="E124" s="1" t="n">
        <v>150.0071875</v>
      </c>
      <c r="F124" s="4" t="n">
        <v>0.002161032</v>
      </c>
      <c r="G124" s="0" t="n">
        <v>1.44290909090909</v>
      </c>
      <c r="H124" s="0" t="n">
        <f aca="false">1.44*EXP(-F124*(A124-1956))</f>
        <v>1.41531887291109</v>
      </c>
      <c r="I124" s="0" t="n">
        <v>0</v>
      </c>
      <c r="J124" s="0" t="n">
        <v>0</v>
      </c>
      <c r="K124" s="5" t="n">
        <f aca="false">K109+D109-J109-E124</f>
        <v>2791389.158125</v>
      </c>
      <c r="L124" s="5" t="n">
        <f aca="false">H124*(100-G124/0.5)*20000</f>
        <v>2748950.68709184</v>
      </c>
      <c r="M124" s="5" t="n">
        <f aca="false">K124-L124</f>
        <v>42438.4710331638</v>
      </c>
      <c r="N124" s="6" t="n">
        <f aca="false">1.6-0.5691/(2009-1956)*(A124-1956)</f>
        <v>1.51409811320755</v>
      </c>
      <c r="O124" s="7" t="n">
        <v>1.3</v>
      </c>
      <c r="P124" s="5" t="n">
        <f aca="false">O124*(100-N124/0.5)*5000</f>
        <v>630316.724528302</v>
      </c>
      <c r="Q124" s="7" t="n">
        <f aca="false">N124</f>
        <v>1.51409811320755</v>
      </c>
      <c r="R124" s="5" t="n">
        <f aca="false">1.49*(100-Q124/0.5)*5000</f>
        <v>722439.938113208</v>
      </c>
      <c r="S124" s="5" t="str">
        <f aca="false">IF(P124&lt;M124,M124-P124," ")</f>
        <v> </v>
      </c>
      <c r="T124" s="8" t="n">
        <f aca="false">M124*5/P124</f>
        <v>0.336644018647313</v>
      </c>
      <c r="U124" s="8" t="n">
        <f aca="false">IF(T124&gt;5,S124*5/R124+5,T124)+20</f>
        <v>20.3366440186473</v>
      </c>
      <c r="V124" s="9" t="n">
        <f aca="false">G124/0.5*H124*20000</f>
        <v>81687.0587303448</v>
      </c>
      <c r="W124" s="9" t="n">
        <f aca="false">H124*G124*20*1000</f>
        <v>40843.5293651724</v>
      </c>
      <c r="X124" s="5" t="n">
        <f aca="false">G124*H124*MIN(20,U124)*1000</f>
        <v>40843.5293651724</v>
      </c>
      <c r="Y124" s="5" t="n">
        <f aca="false">IF(20&lt;U124,N124*O124*MIN(5,U124-20)*1000,0)</f>
        <v>662.625695493453</v>
      </c>
      <c r="Z124" s="5" t="n">
        <f aca="false">IF(U124&gt;25,(U124-25)*Q124*1.49*1000,0)</f>
        <v>0</v>
      </c>
      <c r="AA124" s="5" t="n">
        <f aca="false">X124+Y124+Z124</f>
        <v>41506.1550606659</v>
      </c>
    </row>
    <row r="125" customFormat="false" ht="15" hidden="false" customHeight="false" outlineLevel="0" collapsed="false">
      <c r="A125" s="0" t="n">
        <v>1964</v>
      </c>
      <c r="B125" s="0" t="s">
        <v>33</v>
      </c>
      <c r="D125" s="0" t="n">
        <v>0</v>
      </c>
      <c r="E125" s="1" t="n">
        <v>154.8490625</v>
      </c>
      <c r="F125" s="4" t="n">
        <v>0.003311821</v>
      </c>
      <c r="G125" s="0" t="n">
        <v>1.45745454545455</v>
      </c>
      <c r="H125" s="0" t="n">
        <f aca="false">1.44*EXP(-F125*(A125-1956))</f>
        <v>1.40234880066117</v>
      </c>
      <c r="I125" s="0" t="n">
        <v>0</v>
      </c>
      <c r="J125" s="0" t="n">
        <v>0</v>
      </c>
      <c r="K125" s="5" t="n">
        <f aca="false">K110+D110-J110-E125</f>
        <v>2791431.376875</v>
      </c>
      <c r="L125" s="5" t="n">
        <f aca="false">H125*(100-G125/0.5)*20000</f>
        <v>2722943.21596888</v>
      </c>
      <c r="M125" s="5" t="n">
        <f aca="false">K125-L125</f>
        <v>68488.1609061211</v>
      </c>
      <c r="N125" s="6" t="n">
        <f aca="false">1.6-0.6/(2009-1956)*(A125-1956)</f>
        <v>1.50943396226415</v>
      </c>
      <c r="O125" s="7" t="n">
        <v>1.3</v>
      </c>
      <c r="P125" s="5" t="n">
        <f aca="false">O125*(100-N125/0.5)*5000</f>
        <v>630377.358490566</v>
      </c>
      <c r="Q125" s="7" t="n">
        <f aca="false">N125</f>
        <v>1.50943396226415</v>
      </c>
      <c r="R125" s="5" t="n">
        <f aca="false">1.49*(100-Q125/0.5)*5000</f>
        <v>722509.433962264</v>
      </c>
      <c r="S125" s="5" t="str">
        <f aca="false">IF(P125&lt;M125,M125-P125," ")</f>
        <v> </v>
      </c>
      <c r="T125" s="8" t="n">
        <f aca="false">M125*5/P125</f>
        <v>0.543231446875849</v>
      </c>
      <c r="U125" s="8" t="n">
        <f aca="false">IF(T125&gt;5,S125*5/R125+5,T125)+20</f>
        <v>20.5432314468758</v>
      </c>
      <c r="V125" s="9" t="n">
        <f aca="false">G125/0.5*H125*20000</f>
        <v>81754.3853534539</v>
      </c>
      <c r="W125" s="9" t="n">
        <f aca="false">H125*G125*20*1000</f>
        <v>40877.1926767269</v>
      </c>
      <c r="X125" s="5" t="n">
        <f aca="false">G125*H125*MIN(20,U125)*1000</f>
        <v>40877.1926767269</v>
      </c>
      <c r="Y125" s="5" t="n">
        <f aca="false">IF(20&lt;U125,N125*O125*MIN(5,U125-20)*1000,0)</f>
        <v>1065.96359386959</v>
      </c>
      <c r="Z125" s="5" t="n">
        <f aca="false">IF(U125&gt;25,(U125-25)*Q125*1.49*1000,0)</f>
        <v>0</v>
      </c>
      <c r="AA125" s="5" t="n">
        <f aca="false">X125+Y125+Z125</f>
        <v>41943.1562705965</v>
      </c>
    </row>
    <row r="126" customFormat="false" ht="15" hidden="false" customHeight="false" outlineLevel="0" collapsed="false">
      <c r="A126" s="0" t="n">
        <v>1964</v>
      </c>
      <c r="B126" s="0" t="s">
        <v>34</v>
      </c>
      <c r="D126" s="0" t="n">
        <v>0</v>
      </c>
      <c r="E126" s="1" t="n">
        <v>146.56875</v>
      </c>
      <c r="F126" s="4" t="n">
        <v>0.003564392</v>
      </c>
      <c r="G126" s="0" t="n">
        <v>1.40654545454545</v>
      </c>
      <c r="H126" s="0" t="n">
        <f aca="false">1.44*EXP(-F126*(A126-1956))</f>
        <v>1.39951812030385</v>
      </c>
      <c r="I126" s="0" t="n">
        <v>0</v>
      </c>
      <c r="J126" s="0" t="n">
        <v>0</v>
      </c>
      <c r="K126" s="5" t="n">
        <f aca="false">K111+D111-J111-E126</f>
        <v>2791354.140625</v>
      </c>
      <c r="L126" s="5" t="n">
        <f aca="false">H126*(100-G126/0.5)*20000</f>
        <v>2720296.80658101</v>
      </c>
      <c r="M126" s="5" t="n">
        <f aca="false">K126-L126</f>
        <v>71057.3340439885</v>
      </c>
      <c r="N126" s="6" t="n">
        <f aca="false">1.6-0.5/(2009-1956)*(A126-1956)</f>
        <v>1.52452830188679</v>
      </c>
      <c r="O126" s="7" t="n">
        <v>1.3</v>
      </c>
      <c r="P126" s="5" t="n">
        <f aca="false">O126*(100-N126/0.5)*5000</f>
        <v>630181.132075472</v>
      </c>
      <c r="Q126" s="7" t="n">
        <f aca="false">N126</f>
        <v>1.52452830188679</v>
      </c>
      <c r="R126" s="5" t="n">
        <f aca="false">1.49*(100-Q126/0.5)*5000</f>
        <v>722284.528301887</v>
      </c>
      <c r="S126" s="5" t="str">
        <f aca="false">IF(P126&lt;M126,M126-P126," ")</f>
        <v> </v>
      </c>
      <c r="T126" s="8" t="n">
        <f aca="false">M126*5/P126</f>
        <v>0.563785001067586</v>
      </c>
      <c r="U126" s="8" t="n">
        <f aca="false">IF(T126&gt;5,S126*5/R126+5,T126)+20</f>
        <v>20.5637850010676</v>
      </c>
      <c r="V126" s="9" t="n">
        <f aca="false">G126/0.5*H126*20000</f>
        <v>78739.4340266953</v>
      </c>
      <c r="W126" s="9" t="n">
        <f aca="false">H126*G126*20*1000</f>
        <v>39369.7170133477</v>
      </c>
      <c r="X126" s="5" t="n">
        <f aca="false">G126*H126*MIN(20,U126)*1000</f>
        <v>39369.7170133477</v>
      </c>
      <c r="Y126" s="5" t="n">
        <f aca="false">IF(20&lt;U126,N126*O126*MIN(5,U126-20)*1000,0)</f>
        <v>1117.35804739885</v>
      </c>
      <c r="Z126" s="5" t="n">
        <f aca="false">IF(U126&gt;25,(U126-25)*Q126*1.49*1000,0)</f>
        <v>0</v>
      </c>
      <c r="AA126" s="5" t="n">
        <f aca="false">X126+Y126+Z126</f>
        <v>40487.0750607465</v>
      </c>
    </row>
    <row r="127" customFormat="false" ht="15" hidden="false" customHeight="false" outlineLevel="0" collapsed="false">
      <c r="A127" s="0" t="n">
        <v>1964</v>
      </c>
      <c r="B127" s="0" t="s">
        <v>35</v>
      </c>
      <c r="D127" s="0" t="n">
        <v>0</v>
      </c>
      <c r="E127" s="1" t="n">
        <v>80.1525</v>
      </c>
      <c r="F127" s="4" t="n">
        <v>0.00095987</v>
      </c>
      <c r="G127" s="0" t="n">
        <v>1.58109090909091</v>
      </c>
      <c r="H127" s="0" t="n">
        <f aca="false">1.44*EXP(-F127*(A127-1956))</f>
        <v>1.42898464496331</v>
      </c>
      <c r="I127" s="0" t="n">
        <v>0</v>
      </c>
      <c r="J127" s="0" t="n">
        <v>0</v>
      </c>
      <c r="K127" s="5" t="n">
        <f aca="false">K112+D112-J112-E127</f>
        <v>2793599.42205814</v>
      </c>
      <c r="L127" s="5" t="n">
        <f aca="false">H127*(100-G127/0.5)*20000</f>
        <v>2767595.10467135</v>
      </c>
      <c r="M127" s="5" t="n">
        <f aca="false">K127-L127</f>
        <v>26004.3173867958</v>
      </c>
      <c r="N127" s="6" t="n">
        <f aca="false">1.6-0.5691/(2009-1956)*(A127-1956)</f>
        <v>1.51409811320755</v>
      </c>
      <c r="O127" s="7" t="n">
        <v>1.3</v>
      </c>
      <c r="P127" s="5" t="n">
        <f aca="false">O127*(100-N127/0.5)*5000</f>
        <v>630316.724528302</v>
      </c>
      <c r="Q127" s="7" t="n">
        <f aca="false">N127</f>
        <v>1.51409811320755</v>
      </c>
      <c r="R127" s="5" t="n">
        <f aca="false">1.49*(100-Q127/0.5)*5000</f>
        <v>722439.938113208</v>
      </c>
      <c r="S127" s="5" t="str">
        <f aca="false">IF(P127&lt;M127,M127-P127," ")</f>
        <v> </v>
      </c>
      <c r="T127" s="8" t="n">
        <f aca="false">M127*5/P127</f>
        <v>0.206279766781185</v>
      </c>
      <c r="U127" s="8" t="n">
        <f aca="false">IF(T127&gt;5,S127*5/R127+5,T127)+20</f>
        <v>20.2062797667812</v>
      </c>
      <c r="V127" s="9" t="n">
        <f aca="false">G127/0.5*H127*20000</f>
        <v>90374.1852552798</v>
      </c>
      <c r="W127" s="9" t="n">
        <f aca="false">H127*G127*20*1000</f>
        <v>45187.0926276399</v>
      </c>
      <c r="X127" s="5" t="n">
        <f aca="false">G127*H127*MIN(20,U127)*1000</f>
        <v>45187.0926276399</v>
      </c>
      <c r="Y127" s="5" t="n">
        <f aca="false">IF(20&lt;U127,N127*O127*MIN(5,U127-20)*1000,0)</f>
        <v>406.026147379174</v>
      </c>
      <c r="Z127" s="5" t="n">
        <f aca="false">IF(U127&gt;25,(U127-25)*Q127*1.49*1000,0)</f>
        <v>0</v>
      </c>
      <c r="AA127" s="5" t="n">
        <f aca="false">X127+Y127+Z127</f>
        <v>45593.1187750191</v>
      </c>
    </row>
    <row r="128" customFormat="false" ht="15" hidden="false" customHeight="false" outlineLevel="0" collapsed="false">
      <c r="A128" s="0" t="n">
        <v>1964</v>
      </c>
      <c r="B128" s="0" t="s">
        <v>36</v>
      </c>
      <c r="D128" s="0" t="n">
        <v>0</v>
      </c>
      <c r="E128" s="1" t="n">
        <v>147.868125</v>
      </c>
      <c r="F128" s="4" t="n">
        <v>0.003306066</v>
      </c>
      <c r="G128" s="0" t="n">
        <v>1.56654545454545</v>
      </c>
      <c r="H128" s="0" t="n">
        <f aca="false">1.44*EXP(-F128*(A128-1956))</f>
        <v>1.40241336628624</v>
      </c>
      <c r="I128" s="0" t="n">
        <v>0</v>
      </c>
      <c r="J128" s="0" t="n">
        <v>0</v>
      </c>
      <c r="K128" s="5" t="n">
        <f aca="false">K113+D113-J113-E128</f>
        <v>2793016.96955814</v>
      </c>
      <c r="L128" s="5" t="n">
        <f aca="false">H128*(100-G128/0.5)*20000</f>
        <v>2716948.9611985</v>
      </c>
      <c r="M128" s="5" t="n">
        <f aca="false">K128-L128</f>
        <v>76068.008359646</v>
      </c>
      <c r="N128" s="6" t="n">
        <f aca="false">1.6-0.5691/(2009-1956)*(A128-1956)</f>
        <v>1.51409811320755</v>
      </c>
      <c r="O128" s="7" t="n">
        <v>1.3</v>
      </c>
      <c r="P128" s="5" t="n">
        <f aca="false">O128*(100-N128/0.5)*5000</f>
        <v>630316.724528302</v>
      </c>
      <c r="Q128" s="7" t="n">
        <f aca="false">N128</f>
        <v>1.51409811320755</v>
      </c>
      <c r="R128" s="5" t="n">
        <f aca="false">1.49*(100-Q128/0.5)*5000</f>
        <v>722439.938113208</v>
      </c>
      <c r="S128" s="5" t="str">
        <f aca="false">IF(P128&lt;M128,M128-P128," ")</f>
        <v> </v>
      </c>
      <c r="T128" s="8" t="n">
        <f aca="false">M128*5/P128</f>
        <v>0.603410994818292</v>
      </c>
      <c r="U128" s="8" t="n">
        <f aca="false">IF(T128&gt;5,S128*5/R128+5,T128)+20</f>
        <v>20.6034109948183</v>
      </c>
      <c r="V128" s="9" t="n">
        <f aca="false">G128/0.5*H128*20000</f>
        <v>87877.7713739799</v>
      </c>
      <c r="W128" s="9" t="n">
        <f aca="false">H128*G128*20*1000</f>
        <v>43938.8856869899</v>
      </c>
      <c r="X128" s="5" t="n">
        <f aca="false">G128*H128*MIN(20,U128)*1000</f>
        <v>43938.8856869899</v>
      </c>
      <c r="Y128" s="5" t="n">
        <f aca="false">IF(20&lt;U128,N128*O128*MIN(5,U128-20)*1000,0)</f>
        <v>1187.71048336598</v>
      </c>
      <c r="Z128" s="5" t="n">
        <f aca="false">IF(U128&gt;25,(U128-25)*Q128*1.49*1000,0)</f>
        <v>0</v>
      </c>
      <c r="AA128" s="5" t="n">
        <f aca="false">X128+Y128+Z128</f>
        <v>45126.5961703559</v>
      </c>
    </row>
    <row r="129" customFormat="false" ht="15" hidden="false" customHeight="false" outlineLevel="0" collapsed="false">
      <c r="A129" s="0" t="n">
        <v>1964</v>
      </c>
      <c r="B129" s="0" t="s">
        <v>37</v>
      </c>
      <c r="D129" s="0" t="n">
        <v>0</v>
      </c>
      <c r="E129" s="1" t="n">
        <v>105.7653125</v>
      </c>
      <c r="F129" s="4" t="n">
        <v>0.001301856</v>
      </c>
      <c r="G129" s="0" t="n">
        <v>1.50836363636364</v>
      </c>
      <c r="H129" s="0" t="n">
        <f aca="false">1.44*EXP(-F129*(A129-1956))</f>
        <v>1.42508044618154</v>
      </c>
      <c r="I129" s="0" t="n">
        <v>0</v>
      </c>
      <c r="J129" s="0" t="n">
        <v>0</v>
      </c>
      <c r="K129" s="5" t="n">
        <f aca="false">K114+D114-J114-E129</f>
        <v>2793341.1712277</v>
      </c>
      <c r="L129" s="5" t="n">
        <f aca="false">H129*(100-G129/0.5)*20000</f>
        <v>2764179.31140656</v>
      </c>
      <c r="M129" s="5" t="n">
        <f aca="false">K129-L129</f>
        <v>29161.8598211412</v>
      </c>
      <c r="N129" s="6" t="n">
        <f aca="false">1.6-0.5691/(2009-1956)*(A129-1956)</f>
        <v>1.51409811320755</v>
      </c>
      <c r="O129" s="7" t="n">
        <v>1.3</v>
      </c>
      <c r="P129" s="5" t="n">
        <f aca="false">O129*(100-N129/0.5)*5000</f>
        <v>630316.724528302</v>
      </c>
      <c r="Q129" s="7" t="n">
        <f aca="false">N129</f>
        <v>1.51409811320755</v>
      </c>
      <c r="R129" s="5" t="n">
        <f aca="false">1.49*(100-Q129/0.5)*5000</f>
        <v>722439.938113208</v>
      </c>
      <c r="S129" s="5" t="str">
        <f aca="false">IF(P129&lt;M129,M129-P129," ")</f>
        <v> </v>
      </c>
      <c r="T129" s="8" t="n">
        <f aca="false">M129*5/P129</f>
        <v>0.23132703517398</v>
      </c>
      <c r="U129" s="8" t="n">
        <f aca="false">IF(T129&gt;5,S129*5/R129+5,T129)+20</f>
        <v>20.231327035174</v>
      </c>
      <c r="V129" s="9" t="n">
        <f aca="false">G129/0.5*H129*20000</f>
        <v>85981.5809565242</v>
      </c>
      <c r="W129" s="9" t="n">
        <f aca="false">H129*G129*20*1000</f>
        <v>42990.7904782621</v>
      </c>
      <c r="X129" s="5" t="n">
        <f aca="false">G129*H129*MIN(20,U129)*1000</f>
        <v>42990.7904782621</v>
      </c>
      <c r="Y129" s="5" t="n">
        <f aca="false">IF(20&lt;U129,N129*O129*MIN(5,U129-20)*1000,0)</f>
        <v>455.327375738064</v>
      </c>
      <c r="Z129" s="5" t="n">
        <f aca="false">IF(U129&gt;25,(U129-25)*Q129*1.49*1000,0)</f>
        <v>0</v>
      </c>
      <c r="AA129" s="5" t="n">
        <f aca="false">X129+Y129+Z129</f>
        <v>43446.1178540002</v>
      </c>
    </row>
    <row r="130" customFormat="false" ht="15" hidden="false" customHeight="false" outlineLevel="0" collapsed="false">
      <c r="A130" s="0" t="n">
        <v>1964</v>
      </c>
      <c r="B130" s="0" t="s">
        <v>38</v>
      </c>
      <c r="D130" s="0" t="n">
        <v>0</v>
      </c>
      <c r="E130" s="1" t="n">
        <v>83.7121875</v>
      </c>
      <c r="F130" s="4" t="n">
        <v>0.00474323</v>
      </c>
      <c r="G130" s="0" t="n">
        <v>1.712</v>
      </c>
      <c r="H130" s="0" t="n">
        <f aca="false">1.44*EXP(-F130*(A130-1956))</f>
        <v>1.38638171928394</v>
      </c>
      <c r="I130" s="0" t="n">
        <v>0</v>
      </c>
      <c r="J130" s="0" t="n">
        <v>0</v>
      </c>
      <c r="K130" s="5" t="n">
        <f aca="false">K115+D115-J115-E130</f>
        <v>2792352.17208669</v>
      </c>
      <c r="L130" s="5" t="n">
        <f aca="false">H130*(100-G130/0.5)*20000</f>
        <v>2677824.01843132</v>
      </c>
      <c r="M130" s="5" t="n">
        <f aca="false">K130-L130</f>
        <v>114528.153655378</v>
      </c>
      <c r="N130" s="6" t="n">
        <f aca="false">1.6+0.3/(2009-1956)*(A130-1956)</f>
        <v>1.64528301886792</v>
      </c>
      <c r="O130" s="7" t="n">
        <v>1.3</v>
      </c>
      <c r="P130" s="5" t="n">
        <f aca="false">O130*(100-N130/0.5)*5000</f>
        <v>628611.320754717</v>
      </c>
      <c r="Q130" s="7" t="n">
        <f aca="false">N130</f>
        <v>1.64528301886792</v>
      </c>
      <c r="R130" s="5" t="n">
        <f aca="false">1.49*(100-Q130/0.5)*5000</f>
        <v>720485.283018868</v>
      </c>
      <c r="S130" s="5" t="str">
        <f aca="false">IF(P130&lt;M130,M130-P130," ")</f>
        <v> </v>
      </c>
      <c r="T130" s="8" t="n">
        <f aca="false">M130*5/P130</f>
        <v>0.910961590047997</v>
      </c>
      <c r="U130" s="8" t="n">
        <f aca="false">IF(T130&gt;5,S130*5/R130+5,T130)+20</f>
        <v>20.910961590048</v>
      </c>
      <c r="V130" s="9" t="n">
        <f aca="false">G130/0.5*H130*20000</f>
        <v>94939.4201365642</v>
      </c>
      <c r="W130" s="9" t="n">
        <f aca="false">H130*G130*20*1000</f>
        <v>47469.7100682821</v>
      </c>
      <c r="X130" s="5" t="n">
        <f aca="false">G130*H130*MIN(20,U130)*1000</f>
        <v>47469.7100682821</v>
      </c>
      <c r="Y130" s="5" t="n">
        <f aca="false">IF(20&lt;U130,N130*O130*MIN(5,U130-20)*1000,0)</f>
        <v>1948.42652543096</v>
      </c>
      <c r="Z130" s="5" t="n">
        <f aca="false">IF(U130&gt;25,(U130-25)*Q130*1.49*1000,0)</f>
        <v>0</v>
      </c>
      <c r="AA130" s="5" t="n">
        <f aca="false">X130+Y130+Z130</f>
        <v>49418.1365937131</v>
      </c>
    </row>
    <row r="131" customFormat="false" ht="15" hidden="false" customHeight="false" outlineLevel="0" collapsed="false">
      <c r="A131" s="0" t="n">
        <v>1964</v>
      </c>
      <c r="B131" s="0" t="s">
        <v>39</v>
      </c>
      <c r="D131" s="0" t="n">
        <v>0</v>
      </c>
      <c r="E131" s="1" t="n">
        <v>113.609375</v>
      </c>
      <c r="F131" s="4" t="n">
        <v>0.00288361</v>
      </c>
      <c r="G131" s="0" t="n">
        <v>1.57381818181818</v>
      </c>
      <c r="H131" s="0" t="n">
        <f aca="false">1.44*EXP(-F131*(A131-1956))</f>
        <v>1.40716104804235</v>
      </c>
      <c r="I131" s="0" t="n">
        <v>0</v>
      </c>
      <c r="J131" s="0" t="n">
        <v>0</v>
      </c>
      <c r="K131" s="5" t="n">
        <f aca="false">K116+D116-J116-E131</f>
        <v>2795373.16149601</v>
      </c>
      <c r="L131" s="5" t="n">
        <f aca="false">H131*(100-G131/0.5)*20000</f>
        <v>2725737.47039848</v>
      </c>
      <c r="M131" s="5" t="n">
        <f aca="false">K131-L131</f>
        <v>69635.6910975305</v>
      </c>
      <c r="N131" s="6" t="n">
        <f aca="false">1.6-0.5691/(2009-1956)*(A131-1956)</f>
        <v>1.51409811320755</v>
      </c>
      <c r="O131" s="7" t="n">
        <v>1.3</v>
      </c>
      <c r="P131" s="5" t="n">
        <f aca="false">O131*(100-N131/0.5)*5000</f>
        <v>630316.724528302</v>
      </c>
      <c r="Q131" s="7" t="n">
        <f aca="false">N131</f>
        <v>1.51409811320755</v>
      </c>
      <c r="R131" s="5" t="n">
        <f aca="false">1.49*(100-Q131/0.5)*5000</f>
        <v>722439.938113208</v>
      </c>
      <c r="S131" s="5" t="str">
        <f aca="false">IF(P131&lt;M131,M131-P131," ")</f>
        <v> </v>
      </c>
      <c r="T131" s="8" t="n">
        <f aca="false">M131*5/P131</f>
        <v>0.552386509731615</v>
      </c>
      <c r="U131" s="8" t="n">
        <f aca="false">IF(T131&gt;5,S131*5/R131+5,T131)+20</f>
        <v>20.5523865097316</v>
      </c>
      <c r="V131" s="9" t="n">
        <f aca="false">G131/0.5*H131*20000</f>
        <v>88584.625686215</v>
      </c>
      <c r="W131" s="9" t="n">
        <f aca="false">H131*G131*20*1000</f>
        <v>44292.3128431075</v>
      </c>
      <c r="X131" s="5" t="n">
        <f aca="false">G131*H131*MIN(20,U131)*1000</f>
        <v>44292.3128431075</v>
      </c>
      <c r="Y131" s="5" t="n">
        <f aca="false">IF(20&lt;U131,N131*O131*MIN(5,U131-20)*1000,0)</f>
        <v>1087.27758378972</v>
      </c>
      <c r="Z131" s="5" t="n">
        <f aca="false">IF(U131&gt;25,(U131-25)*Q131*1.49*1000,0)</f>
        <v>0</v>
      </c>
      <c r="AA131" s="5" t="n">
        <f aca="false">X131+Y131+Z131</f>
        <v>45379.5904268972</v>
      </c>
    </row>
    <row r="132" customFormat="false" ht="15" hidden="false" customHeight="false" outlineLevel="0" collapsed="false">
      <c r="A132" s="0" t="n">
        <v>1964</v>
      </c>
      <c r="B132" s="0" t="s">
        <v>40</v>
      </c>
      <c r="D132" s="0" t="n">
        <v>0</v>
      </c>
      <c r="E132" s="1" t="n">
        <v>93.353125</v>
      </c>
      <c r="F132" s="4" t="n">
        <v>0.003435973</v>
      </c>
      <c r="G132" s="0" t="n">
        <v>1.60290909090909</v>
      </c>
      <c r="H132" s="0" t="n">
        <f aca="false">1.44*EXP(-F132*(A132-1956))</f>
        <v>1.40095665685896</v>
      </c>
      <c r="I132" s="0" t="n">
        <v>0</v>
      </c>
      <c r="J132" s="0" t="n">
        <v>0</v>
      </c>
      <c r="K132" s="5" t="n">
        <f aca="false">K117+D117-J117-E132</f>
        <v>2795412.13399601</v>
      </c>
      <c r="L132" s="5" t="n">
        <f aca="false">H132*(100-G132/0.5)*20000</f>
        <v>2712089.06726797</v>
      </c>
      <c r="M132" s="5" t="n">
        <f aca="false">K132-L132</f>
        <v>83323.0667280415</v>
      </c>
      <c r="N132" s="6" t="n">
        <f aca="false">1.6+0.1/(2009-1956)*(A132-1956)</f>
        <v>1.61509433962264</v>
      </c>
      <c r="O132" s="7" t="n">
        <v>1.3</v>
      </c>
      <c r="P132" s="5" t="n">
        <f aca="false">O132*(100-N132/0.5)*5000</f>
        <v>629003.773584906</v>
      </c>
      <c r="Q132" s="7" t="n">
        <f aca="false">N132</f>
        <v>1.61509433962264</v>
      </c>
      <c r="R132" s="5" t="n">
        <f aca="false">1.49*(100-Q132/0.5)*5000</f>
        <v>720935.094339623</v>
      </c>
      <c r="S132" s="5" t="str">
        <f aca="false">IF(P132&lt;M132,M132-P132," ")</f>
        <v> </v>
      </c>
      <c r="T132" s="8" t="n">
        <f aca="false">M132*5/P132</f>
        <v>0.662341548868261</v>
      </c>
      <c r="U132" s="8" t="n">
        <f aca="false">IF(T132&gt;5,S132*5/R132+5,T132)+20</f>
        <v>20.6623415488683</v>
      </c>
      <c r="V132" s="9" t="n">
        <f aca="false">G132/0.5*H132*20000</f>
        <v>89824.2464499535</v>
      </c>
      <c r="W132" s="9" t="n">
        <f aca="false">H132*G132*20*1000</f>
        <v>44912.1232249767</v>
      </c>
      <c r="X132" s="5" t="n">
        <f aca="false">G132*H132*MIN(20,U132)*1000</f>
        <v>44912.1232249767</v>
      </c>
      <c r="Y132" s="5" t="n">
        <f aca="false">IF(20&lt;U132,N132*O132*MIN(5,U132-20)*1000,0)</f>
        <v>1390.66731241623</v>
      </c>
      <c r="Z132" s="5" t="n">
        <f aca="false">IF(U132&gt;25,(U132-25)*Q132*1.49*1000,0)</f>
        <v>0</v>
      </c>
      <c r="AA132" s="5" t="n">
        <f aca="false">X132+Y132+Z132</f>
        <v>46302.790537393</v>
      </c>
    </row>
    <row r="133" customFormat="false" ht="15" hidden="false" customHeight="false" outlineLevel="0" collapsed="false">
      <c r="A133" s="0" t="n">
        <v>1964</v>
      </c>
      <c r="B133" s="0" t="s">
        <v>41</v>
      </c>
      <c r="D133" s="0" t="n">
        <v>0</v>
      </c>
      <c r="E133" s="1" t="n">
        <v>77.02</v>
      </c>
      <c r="F133" s="4" t="n">
        <v>0.002290988</v>
      </c>
      <c r="G133" s="0" t="n">
        <v>1.53018181818182</v>
      </c>
      <c r="H133" s="0" t="n">
        <f aca="false">1.44*EXP(-F133*(A133-1956))</f>
        <v>1.41384820409692</v>
      </c>
      <c r="I133" s="0" t="n">
        <v>0</v>
      </c>
      <c r="J133" s="0" t="n">
        <v>0</v>
      </c>
      <c r="K133" s="5" t="n">
        <f aca="false">K118+D118-J118-E133</f>
        <v>2792241.43814076</v>
      </c>
      <c r="L133" s="5" t="n">
        <f aca="false">H133*(100-G133/0.5)*20000</f>
        <v>2741158.61557071</v>
      </c>
      <c r="M133" s="5" t="n">
        <f aca="false">K133-L133</f>
        <v>51082.8225700436</v>
      </c>
      <c r="N133" s="6" t="n">
        <f aca="false">1.6-0.4/(2009-1956)*(A133-1956)</f>
        <v>1.53962264150943</v>
      </c>
      <c r="O133" s="7" t="n">
        <v>1.3</v>
      </c>
      <c r="P133" s="5" t="n">
        <f aca="false">O133*(100-N133/0.5)*5000</f>
        <v>629984.905660377</v>
      </c>
      <c r="Q133" s="7" t="n">
        <f aca="false">N133</f>
        <v>1.53962264150943</v>
      </c>
      <c r="R133" s="5" t="n">
        <f aca="false">1.49*(100-Q133/0.5)*5000</f>
        <v>722059.622641509</v>
      </c>
      <c r="S133" s="5" t="str">
        <f aca="false">IF(P133&lt;M133,M133-P133," ")</f>
        <v> </v>
      </c>
      <c r="T133" s="8" t="n">
        <f aca="false">M133*5/P133</f>
        <v>0.405428940527523</v>
      </c>
      <c r="U133" s="8" t="n">
        <f aca="false">IF(T133&gt;5,S133*5/R133+5,T133)+20</f>
        <v>20.4054289405275</v>
      </c>
      <c r="V133" s="9" t="n">
        <f aca="false">G133/0.5*H133*20000</f>
        <v>86537.7926231249</v>
      </c>
      <c r="W133" s="9" t="n">
        <f aca="false">H133*G133*20*1000</f>
        <v>43268.8963115624</v>
      </c>
      <c r="X133" s="5" t="n">
        <f aca="false">G133*H133*MIN(20,U133)*1000</f>
        <v>43268.8963115624</v>
      </c>
      <c r="Y133" s="5" t="n">
        <f aca="false">IF(20&lt;U133,N133*O133*MIN(5,U133-20)*1000,0)</f>
        <v>811.46984926716</v>
      </c>
      <c r="Z133" s="5" t="n">
        <f aca="false">IF(U133&gt;25,(U133-25)*Q133*1.49*1000,0)</f>
        <v>0</v>
      </c>
      <c r="AA133" s="5" t="n">
        <f aca="false">X133+Y133+Z133</f>
        <v>44080.3661608296</v>
      </c>
    </row>
    <row r="134" customFormat="false" ht="15" hidden="false" customHeight="false" outlineLevel="0" collapsed="false">
      <c r="A134" s="0" t="n">
        <v>1964</v>
      </c>
      <c r="B134" s="0" t="s">
        <v>42</v>
      </c>
      <c r="D134" s="0" t="n">
        <v>0</v>
      </c>
      <c r="E134" s="1" t="n">
        <v>182.3178125</v>
      </c>
      <c r="F134" s="4" t="n">
        <v>0.006047777</v>
      </c>
      <c r="G134" s="0" t="n">
        <v>1.69018181818182</v>
      </c>
      <c r="H134" s="0" t="n">
        <f aca="false">1.44*EXP(-F134*(A134-1956))</f>
        <v>1.37198815733706</v>
      </c>
      <c r="I134" s="0" t="n">
        <v>0</v>
      </c>
      <c r="J134" s="0" t="n">
        <v>0</v>
      </c>
      <c r="K134" s="5" t="n">
        <f aca="false">K119+D119-J119-E134</f>
        <v>2791650.35958669</v>
      </c>
      <c r="L134" s="5" t="n">
        <f aca="false">H134*(100-G134/0.5)*20000</f>
        <v>2651219.93714244</v>
      </c>
      <c r="M134" s="5" t="n">
        <f aca="false">K134-L134</f>
        <v>140430.422444257</v>
      </c>
      <c r="N134" s="6" t="n">
        <f aca="false">1.6+0.5185/(2009-1956)*(A134-1956)</f>
        <v>1.6782641509434</v>
      </c>
      <c r="O134" s="7" t="n">
        <v>1.3</v>
      </c>
      <c r="P134" s="5" t="n">
        <f aca="false">O134*(100-N134/0.5)*5000</f>
        <v>628182.566037736</v>
      </c>
      <c r="Q134" s="7" t="n">
        <f aca="false">N134</f>
        <v>1.6782641509434</v>
      </c>
      <c r="R134" s="5" t="n">
        <f aca="false">1.49*(100-Q134/0.5)*5000</f>
        <v>719993.864150943</v>
      </c>
      <c r="S134" s="5" t="str">
        <f aca="false">IF(P134&lt;M134,M134-P134," ")</f>
        <v> </v>
      </c>
      <c r="T134" s="8" t="n">
        <f aca="false">M134*5/P134</f>
        <v>1.11775166994861</v>
      </c>
      <c r="U134" s="8" t="n">
        <f aca="false">IF(T134&gt;5,S134*5/R134+5,T134)+20</f>
        <v>21.1177516699486</v>
      </c>
      <c r="V134" s="9" t="n">
        <f aca="false">G134/0.5*H134*20000</f>
        <v>92756.3775316747</v>
      </c>
      <c r="W134" s="9" t="n">
        <f aca="false">H134*G134*20*1000</f>
        <v>46378.1887658373</v>
      </c>
      <c r="X134" s="5" t="n">
        <f aca="false">G134*H134*MIN(20,U134)*1000</f>
        <v>46378.1887658373</v>
      </c>
      <c r="Y134" s="5" t="n">
        <f aca="false">IF(20&lt;U134,N134*O134*MIN(5,U134-20)*1000,0)</f>
        <v>2438.64732453144</v>
      </c>
      <c r="Z134" s="5" t="n">
        <f aca="false">IF(U134&gt;25,(U134-25)*Q134*1.49*1000,0)</f>
        <v>0</v>
      </c>
      <c r="AA134" s="5" t="n">
        <f aca="false">X134+Y134+Z134</f>
        <v>48816.8360903688</v>
      </c>
    </row>
    <row r="135" customFormat="false" ht="15" hidden="false" customHeight="false" outlineLevel="0" collapsed="false">
      <c r="A135" s="0" t="n">
        <v>1964</v>
      </c>
      <c r="B135" s="0" t="s">
        <v>43</v>
      </c>
      <c r="D135" s="0" t="n">
        <v>0</v>
      </c>
      <c r="E135" s="1" t="n">
        <v>154.6171875</v>
      </c>
      <c r="F135" s="4" t="n">
        <v>0.003047486</v>
      </c>
      <c r="G135" s="0" t="n">
        <v>1.59563636363636</v>
      </c>
      <c r="H135" s="0" t="n">
        <f aca="false">1.44*EXP(-F135*(A135-1956))</f>
        <v>1.40531745739617</v>
      </c>
      <c r="I135" s="0" t="n">
        <v>0</v>
      </c>
      <c r="J135" s="0" t="n">
        <v>0</v>
      </c>
      <c r="K135" s="5" t="n">
        <f aca="false">K120+D120-J120-E135</f>
        <v>2791571.08501576</v>
      </c>
      <c r="L135" s="5" t="n">
        <f aca="false">H135*(100-G135/0.5)*20000</f>
        <v>2720939.88929337</v>
      </c>
      <c r="M135" s="5" t="n">
        <f aca="false">K135-L135</f>
        <v>70631.1957223835</v>
      </c>
      <c r="N135" s="6" t="n">
        <f aca="false">1.6-0.4298/(2009-1956)*(A135-1956)</f>
        <v>1.53512452830189</v>
      </c>
      <c r="O135" s="7" t="n">
        <v>1.3</v>
      </c>
      <c r="P135" s="5" t="n">
        <f aca="false">O135*(100-N135/0.5)*5000</f>
        <v>630043.381132076</v>
      </c>
      <c r="Q135" s="7" t="n">
        <f aca="false">N135</f>
        <v>1.53512452830189</v>
      </c>
      <c r="R135" s="5" t="n">
        <f aca="false">1.49*(100-Q135/0.5)*5000</f>
        <v>722126.644528302</v>
      </c>
      <c r="S135" s="5" t="str">
        <f aca="false">IF(P135&lt;M135,M135-P135," ")</f>
        <v> </v>
      </c>
      <c r="T135" s="8" t="n">
        <f aca="false">M135*5/P135</f>
        <v>0.56052644815879</v>
      </c>
      <c r="U135" s="8" t="n">
        <f aca="false">IF(T135&gt;5,S135*5/R135+5,T135)+20</f>
        <v>20.5605264481588</v>
      </c>
      <c r="V135" s="9" t="n">
        <f aca="false">G135/0.5*H135*20000</f>
        <v>89695.0254989732</v>
      </c>
      <c r="W135" s="9" t="n">
        <f aca="false">H135*G135*20*1000</f>
        <v>44847.5127494866</v>
      </c>
      <c r="X135" s="5" t="n">
        <f aca="false">G135*H135*MIN(20,U135)*1000</f>
        <v>44847.5127494866</v>
      </c>
      <c r="Y135" s="5" t="n">
        <f aca="false">IF(20&lt;U135,N135*O135*MIN(5,U135-20)*1000,0)</f>
        <v>1118.62126912964</v>
      </c>
      <c r="Z135" s="5" t="n">
        <f aca="false">IF(U135&gt;25,(U135-25)*Q135*1.49*1000,0)</f>
        <v>0</v>
      </c>
      <c r="AA135" s="5" t="n">
        <f aca="false">X135+Y135+Z135</f>
        <v>45966.1340186162</v>
      </c>
    </row>
    <row r="136" customFormat="false" ht="15" hidden="false" customHeight="false" outlineLevel="0" collapsed="false">
      <c r="A136" s="0" t="n">
        <v>1964</v>
      </c>
      <c r="B136" s="0" t="s">
        <v>44</v>
      </c>
      <c r="D136" s="0" t="n">
        <v>0</v>
      </c>
      <c r="E136" s="1" t="n">
        <v>143.8746875</v>
      </c>
      <c r="F136" s="4" t="n">
        <v>0.006595146</v>
      </c>
      <c r="G136" s="0" t="n">
        <v>1.74836363636364</v>
      </c>
      <c r="H136" s="0" t="n">
        <f aca="false">1.44*EXP(-F136*(A136-1956))</f>
        <v>1.36599342195994</v>
      </c>
      <c r="I136" s="0" t="n">
        <v>0</v>
      </c>
      <c r="J136" s="0" t="n">
        <v>0</v>
      </c>
      <c r="K136" s="5" t="n">
        <f aca="false">K121+D121-J121-E136</f>
        <v>2800081.89778846</v>
      </c>
      <c r="L136" s="5" t="n">
        <f aca="false">H136*(100-G136/0.5)*20000</f>
        <v>2636456.71486121</v>
      </c>
      <c r="M136" s="5" t="n">
        <f aca="false">K136-L136</f>
        <v>163625.182927254</v>
      </c>
      <c r="N136" s="6" t="n">
        <f aca="false">1.6+0.062/(2009-1956)*(A136-1956)</f>
        <v>1.60935849056604</v>
      </c>
      <c r="O136" s="7" t="n">
        <v>1.3</v>
      </c>
      <c r="P136" s="5" t="n">
        <f aca="false">O136*(100-N136/0.5)*5000</f>
        <v>629078.339622642</v>
      </c>
      <c r="Q136" s="7" t="n">
        <f aca="false">N136</f>
        <v>1.60935849056604</v>
      </c>
      <c r="R136" s="5" t="n">
        <f aca="false">1.49*(100-Q136/0.5)*5000</f>
        <v>721020.558490566</v>
      </c>
      <c r="S136" s="5" t="str">
        <f aca="false">IF(P136&lt;M136,M136-P136," ")</f>
        <v> </v>
      </c>
      <c r="T136" s="8" t="n">
        <f aca="false">M136*5/P136</f>
        <v>1.30051515543681</v>
      </c>
      <c r="U136" s="8" t="n">
        <f aca="false">IF(T136&gt;5,S136*5/R136+5,T136)+20</f>
        <v>21.3005151554368</v>
      </c>
      <c r="V136" s="9" t="n">
        <f aca="false">G136/0.5*H136*20000</f>
        <v>95530.1290586673</v>
      </c>
      <c r="W136" s="9" t="n">
        <f aca="false">H136*G136*20*1000</f>
        <v>47765.0645293337</v>
      </c>
      <c r="X136" s="5" t="n">
        <f aca="false">G136*H136*MIN(20,U136)*1000</f>
        <v>47765.0645293337</v>
      </c>
      <c r="Y136" s="5" t="n">
        <f aca="false">IF(20&lt;U136,N136*O136*MIN(5,U136-20)*1000,0)</f>
        <v>2720.89363976566</v>
      </c>
      <c r="Z136" s="5" t="n">
        <f aca="false">IF(U136&gt;25,(U136-25)*Q136*1.49*1000,0)</f>
        <v>0</v>
      </c>
      <c r="AA136" s="5" t="n">
        <f aca="false">X136+Y136+Z136</f>
        <v>50485.9581690993</v>
      </c>
    </row>
    <row r="137" customFormat="false" ht="15" hidden="false" customHeight="false" outlineLevel="0" collapsed="false">
      <c r="A137" s="0" t="n">
        <v>1965</v>
      </c>
      <c r="B137" s="0" t="s">
        <v>30</v>
      </c>
      <c r="D137" s="0" t="n">
        <v>0</v>
      </c>
      <c r="E137" s="1" t="n">
        <v>0</v>
      </c>
      <c r="F137" s="4" t="n">
        <v>0.000106134</v>
      </c>
      <c r="G137" s="0" t="n">
        <v>1.33709090909091</v>
      </c>
      <c r="H137" s="0" t="n">
        <f aca="false">1.44*EXP(-F137*(A137-1956))</f>
        <v>1.4386251600922</v>
      </c>
      <c r="I137" s="0" t="n">
        <v>0</v>
      </c>
      <c r="J137" s="0" t="n">
        <v>0</v>
      </c>
      <c r="K137" s="5" t="n">
        <f aca="false">K122+D122-J122-E137</f>
        <v>2793369.6</v>
      </c>
      <c r="L137" s="5" t="n">
        <f aca="false">H137*(100-G137/0.5)*20000</f>
        <v>2800307.41525845</v>
      </c>
      <c r="M137" s="5" t="n">
        <f aca="false">K137-L137</f>
        <v>-6937.81525845127</v>
      </c>
      <c r="N137" s="6" t="n">
        <f aca="false">1.6-0.6824/(2009-1956)*(A137-1956)</f>
        <v>1.48412075471698</v>
      </c>
      <c r="O137" s="7" t="n">
        <v>1.3</v>
      </c>
      <c r="P137" s="5" t="n">
        <f aca="false">O137*(100-N137/0.5)*5000</f>
        <v>630706.430188679</v>
      </c>
      <c r="Q137" s="7" t="n">
        <f aca="false">N137</f>
        <v>1.48412075471698</v>
      </c>
      <c r="R137" s="5" t="n">
        <f aca="false">1.49*(100-Q137/0.5)*5000</f>
        <v>722886.600754717</v>
      </c>
      <c r="S137" s="5" t="str">
        <f aca="false">IF(P137&lt;M137,M137-P137," ")</f>
        <v> </v>
      </c>
      <c r="T137" s="8" t="n">
        <f aca="false">M137*5/P137</f>
        <v>-0.0550003529881231</v>
      </c>
      <c r="U137" s="8" t="n">
        <f aca="false">IF(T137&gt;5,S137*5/R137+5,T137)+20</f>
        <v>19.9449996470119</v>
      </c>
      <c r="V137" s="9" t="n">
        <f aca="false">G137/0.5*H137*20000</f>
        <v>76942.9049259494</v>
      </c>
      <c r="W137" s="9" t="n">
        <f aca="false">H137*G137*20*1000</f>
        <v>38471.4524629747</v>
      </c>
      <c r="X137" s="5" t="n">
        <f aca="false">G137*H137*MIN(20,U137)*1000</f>
        <v>38365.6552897032</v>
      </c>
      <c r="Y137" s="5" t="n">
        <f aca="false">IF(20&lt;U137,N137*O137*MIN(5,U137-20)*1000,0)</f>
        <v>0</v>
      </c>
      <c r="Z137" s="5" t="n">
        <f aca="false">IF(U137&gt;25,(U137-25)*Q137*1.49*1000,0)</f>
        <v>0</v>
      </c>
      <c r="AA137" s="5" t="n">
        <f aca="false">X137+Y137+Z137</f>
        <v>38365.6552897032</v>
      </c>
    </row>
    <row r="138" customFormat="false" ht="15" hidden="false" customHeight="false" outlineLevel="0" collapsed="false">
      <c r="A138" s="0" t="n">
        <v>1965</v>
      </c>
      <c r="B138" s="0" t="s">
        <v>31</v>
      </c>
      <c r="D138" s="0" t="n">
        <v>0</v>
      </c>
      <c r="E138" s="1" t="n">
        <v>147.703125</v>
      </c>
      <c r="F138" s="4" t="n">
        <v>0.00054519</v>
      </c>
      <c r="G138" s="0" t="n">
        <v>1.38618181818182</v>
      </c>
      <c r="H138" s="0" t="n">
        <f aca="false">1.44*EXP(-F138*(A138-1956))</f>
        <v>1.43295164386101</v>
      </c>
      <c r="I138" s="0" t="n">
        <v>0</v>
      </c>
      <c r="J138" s="0" t="n">
        <v>0</v>
      </c>
      <c r="K138" s="5" t="n">
        <f aca="false">K123+D123-J123-E138</f>
        <v>2791804.321875</v>
      </c>
      <c r="L138" s="5" t="n">
        <f aca="false">H138*(100-G138/0.5)*20000</f>
        <v>2786450.02711986</v>
      </c>
      <c r="M138" s="5" t="n">
        <f aca="false">K138-L138</f>
        <v>5354.29475514311</v>
      </c>
      <c r="N138" s="6" t="n">
        <f aca="false">1.6-0.6216/(2009-1956)*(A138-1956)</f>
        <v>1.49444528301887</v>
      </c>
      <c r="O138" s="7" t="n">
        <v>1.3</v>
      </c>
      <c r="P138" s="5" t="n">
        <f aca="false">O138*(100-N138/0.5)*5000</f>
        <v>630572.211320755</v>
      </c>
      <c r="Q138" s="7" t="n">
        <f aca="false">N138</f>
        <v>1.49444528301887</v>
      </c>
      <c r="R138" s="5" t="n">
        <f aca="false">1.49*(100-Q138/0.5)*5000</f>
        <v>722732.765283019</v>
      </c>
      <c r="S138" s="5" t="str">
        <f aca="false">IF(P138&lt;M138,M138-P138," ")</f>
        <v> </v>
      </c>
      <c r="T138" s="8" t="n">
        <f aca="false">M138*5/P138</f>
        <v>0.0424558413692887</v>
      </c>
      <c r="U138" s="8" t="n">
        <f aca="false">IF(T138&gt;5,S138*5/R138+5,T138)+20</f>
        <v>20.0424558413693</v>
      </c>
      <c r="V138" s="9" t="n">
        <f aca="false">G138/0.5*H138*20000</f>
        <v>79453.260602155</v>
      </c>
      <c r="W138" s="9" t="n">
        <f aca="false">H138*G138*20*1000</f>
        <v>39726.6303010775</v>
      </c>
      <c r="X138" s="5" t="n">
        <f aca="false">G138*H138*MIN(20,U138)*1000</f>
        <v>39726.6303010775</v>
      </c>
      <c r="Y138" s="5" t="n">
        <f aca="false">IF(20&lt;U138,N138*O138*MIN(5,U138-20)*1000,0)</f>
        <v>82.4823114322112</v>
      </c>
      <c r="Z138" s="5" t="n">
        <f aca="false">IF(U138&gt;25,(U138-25)*Q138*1.49*1000,0)</f>
        <v>0</v>
      </c>
      <c r="AA138" s="5" t="n">
        <f aca="false">X138+Y138+Z138</f>
        <v>39809.1126125097</v>
      </c>
    </row>
    <row r="139" customFormat="false" ht="15" hidden="false" customHeight="false" outlineLevel="0" collapsed="false">
      <c r="A139" s="0" t="n">
        <v>1965</v>
      </c>
      <c r="B139" s="0" t="s">
        <v>32</v>
      </c>
      <c r="D139" s="0" t="n">
        <v>0</v>
      </c>
      <c r="E139" s="1" t="n">
        <v>245.140625</v>
      </c>
      <c r="F139" s="4" t="n">
        <v>0.002161032</v>
      </c>
      <c r="G139" s="0" t="n">
        <v>1.43527272727273</v>
      </c>
      <c r="H139" s="0" t="n">
        <f aca="false">1.44*EXP(-F139*(A139-1956))</f>
        <v>1.41226362596875</v>
      </c>
      <c r="I139" s="0" t="n">
        <v>0</v>
      </c>
      <c r="J139" s="0" t="n">
        <v>0</v>
      </c>
      <c r="K139" s="5" t="n">
        <f aca="false">K124+D124-J124-E139</f>
        <v>2791144.0175</v>
      </c>
      <c r="L139" s="5" t="n">
        <f aca="false">H139*(100-G139/0.5)*20000</f>
        <v>2743447.9132946</v>
      </c>
      <c r="M139" s="5" t="n">
        <f aca="false">K139-L139</f>
        <v>47696.1042053965</v>
      </c>
      <c r="N139" s="6" t="n">
        <f aca="false">1.6-0.5691/(2009-1956)*(A139-1956)</f>
        <v>1.50336037735849</v>
      </c>
      <c r="O139" s="7" t="n">
        <v>1.3</v>
      </c>
      <c r="P139" s="5" t="n">
        <f aca="false">O139*(100-N139/0.5)*5000</f>
        <v>630456.31509434</v>
      </c>
      <c r="Q139" s="7" t="n">
        <f aca="false">N139</f>
        <v>1.50336037735849</v>
      </c>
      <c r="R139" s="5" t="n">
        <f aca="false">1.49*(100-Q139/0.5)*5000</f>
        <v>722599.930377359</v>
      </c>
      <c r="S139" s="5" t="str">
        <f aca="false">IF(P139&lt;M139,M139-P139," ")</f>
        <v> </v>
      </c>
      <c r="T139" s="8" t="n">
        <f aca="false">M139*5/P139</f>
        <v>0.378266527461616</v>
      </c>
      <c r="U139" s="8" t="n">
        <f aca="false">IF(T139&gt;5,S139*5/R139+5,T139)+20</f>
        <v>20.3782665274616</v>
      </c>
      <c r="V139" s="9" t="n">
        <f aca="false">G139/0.5*H139*20000</f>
        <v>81079.3386428893</v>
      </c>
      <c r="W139" s="9" t="n">
        <f aca="false">H139*G139*20*1000</f>
        <v>40539.6693214447</v>
      </c>
      <c r="X139" s="5" t="n">
        <f aca="false">G139*H139*MIN(20,U139)*1000</f>
        <v>40539.6693214447</v>
      </c>
      <c r="Y139" s="5" t="n">
        <f aca="false">IF(20&lt;U139,N139*O139*MIN(5,U139-20)*1000,0)</f>
        <v>739.272182306815</v>
      </c>
      <c r="Z139" s="5" t="n">
        <f aca="false">IF(U139&gt;25,(U139-25)*Q139*1.49*1000,0)</f>
        <v>0</v>
      </c>
      <c r="AA139" s="5" t="n">
        <f aca="false">X139+Y139+Z139</f>
        <v>41278.9415037515</v>
      </c>
    </row>
    <row r="140" customFormat="false" ht="15" hidden="false" customHeight="false" outlineLevel="0" collapsed="false">
      <c r="A140" s="0" t="n">
        <v>1965</v>
      </c>
      <c r="B140" s="0" t="s">
        <v>33</v>
      </c>
      <c r="D140" s="0" t="n">
        <v>0</v>
      </c>
      <c r="E140" s="1" t="n">
        <v>242.453125</v>
      </c>
      <c r="F140" s="4" t="n">
        <v>0.003311821</v>
      </c>
      <c r="G140" s="0" t="n">
        <v>1.45163636363636</v>
      </c>
      <c r="H140" s="0" t="n">
        <f aca="false">1.44*EXP(-F140*(A140-1956))</f>
        <v>1.39771215456273</v>
      </c>
      <c r="I140" s="0" t="n">
        <v>0</v>
      </c>
      <c r="J140" s="0" t="n">
        <v>0</v>
      </c>
      <c r="K140" s="5" t="n">
        <f aca="false">K125+D125-J125-E140</f>
        <v>2791188.92375</v>
      </c>
      <c r="L140" s="5" t="n">
        <f aca="false">H140*(100-G140/0.5)*20000</f>
        <v>2714265.51754706</v>
      </c>
      <c r="M140" s="5" t="n">
        <f aca="false">K140-L140</f>
        <v>76923.4062029384</v>
      </c>
      <c r="N140" s="6" t="n">
        <f aca="false">1.6-0.6/(2009-1956)*(A140-1956)</f>
        <v>1.49811320754717</v>
      </c>
      <c r="O140" s="7" t="n">
        <v>1.3</v>
      </c>
      <c r="P140" s="5" t="n">
        <f aca="false">O140*(100-N140/0.5)*5000</f>
        <v>630524.528301887</v>
      </c>
      <c r="Q140" s="7" t="n">
        <f aca="false">N140</f>
        <v>1.49811320754717</v>
      </c>
      <c r="R140" s="5" t="n">
        <f aca="false">1.49*(100-Q140/0.5)*5000</f>
        <v>722678.113207547</v>
      </c>
      <c r="S140" s="5" t="str">
        <f aca="false">IF(P140&lt;M140,M140-P140," ")</f>
        <v> </v>
      </c>
      <c r="T140" s="8" t="n">
        <f aca="false">M140*5/P140</f>
        <v>0.609995351093689</v>
      </c>
      <c r="U140" s="8" t="n">
        <f aca="false">IF(T140&gt;5,S140*5/R140+5,T140)+20</f>
        <v>20.6099953510937</v>
      </c>
      <c r="V140" s="9" t="n">
        <f aca="false">G140/0.5*H140*20000</f>
        <v>81158.7915783913</v>
      </c>
      <c r="W140" s="9" t="n">
        <f aca="false">H140*G140*20*1000</f>
        <v>40579.3957891957</v>
      </c>
      <c r="X140" s="5" t="n">
        <f aca="false">G140*H140*MIN(20,U140)*1000</f>
        <v>40579.3957891957</v>
      </c>
      <c r="Y140" s="5" t="n">
        <f aca="false">IF(20&lt;U140,N140*O140*MIN(5,U140-20)*1000,0)</f>
        <v>1187.99471962058</v>
      </c>
      <c r="Z140" s="5" t="n">
        <f aca="false">IF(U140&gt;25,(U140-25)*Q140*1.49*1000,0)</f>
        <v>0</v>
      </c>
      <c r="AA140" s="5" t="n">
        <f aca="false">X140+Y140+Z140</f>
        <v>41767.3905088162</v>
      </c>
    </row>
    <row r="141" customFormat="false" ht="15" hidden="false" customHeight="false" outlineLevel="0" collapsed="false">
      <c r="A141" s="0" t="n">
        <v>1965</v>
      </c>
      <c r="B141" s="0" t="s">
        <v>34</v>
      </c>
      <c r="D141" s="0" t="n">
        <v>0</v>
      </c>
      <c r="E141" s="1" t="n">
        <v>230.53125</v>
      </c>
      <c r="F141" s="4" t="n">
        <v>0.003564392</v>
      </c>
      <c r="G141" s="0" t="n">
        <v>1.39436363636364</v>
      </c>
      <c r="H141" s="0" t="n">
        <f aca="false">1.44*EXP(-F141*(A141-1956))</f>
        <v>1.3945385689206</v>
      </c>
      <c r="I141" s="0" t="n">
        <v>0</v>
      </c>
      <c r="J141" s="0" t="n">
        <v>0</v>
      </c>
      <c r="K141" s="5" t="n">
        <f aca="false">K126+D126-J126-E141</f>
        <v>2791123.609375</v>
      </c>
      <c r="L141" s="5" t="n">
        <f aca="false">H141*(100-G141/0.5)*20000</f>
        <v>2711297.38304082</v>
      </c>
      <c r="M141" s="5" t="n">
        <f aca="false">K141-L141</f>
        <v>79826.2263341835</v>
      </c>
      <c r="N141" s="6" t="n">
        <f aca="false">1.6-0.5/(2009-1956)*(A141-1956)</f>
        <v>1.51509433962264</v>
      </c>
      <c r="O141" s="7" t="n">
        <v>1.3</v>
      </c>
      <c r="P141" s="5" t="n">
        <f aca="false">O141*(100-N141/0.5)*5000</f>
        <v>630303.773584906</v>
      </c>
      <c r="Q141" s="7" t="n">
        <f aca="false">N141</f>
        <v>1.51509433962264</v>
      </c>
      <c r="R141" s="5" t="n">
        <f aca="false">1.49*(100-Q141/0.5)*5000</f>
        <v>722425.094339623</v>
      </c>
      <c r="S141" s="5" t="str">
        <f aca="false">IF(P141&lt;M141,M141-P141," ")</f>
        <v> </v>
      </c>
      <c r="T141" s="8" t="n">
        <f aca="false">M141*5/P141</f>
        <v>0.633236144852546</v>
      </c>
      <c r="U141" s="8" t="n">
        <f aca="false">IF(T141&gt;5,S141*5/R141+5,T141)+20</f>
        <v>20.6332361448525</v>
      </c>
      <c r="V141" s="9" t="n">
        <f aca="false">G141/0.5*H141*20000</f>
        <v>77779.7548003786</v>
      </c>
      <c r="W141" s="9" t="n">
        <f aca="false">H141*G141*20*1000</f>
        <v>38889.8774001893</v>
      </c>
      <c r="X141" s="5" t="n">
        <f aca="false">G141*H141*MIN(20,U141)*1000</f>
        <v>38889.8774001893</v>
      </c>
      <c r="Y141" s="5" t="n">
        <f aca="false">IF(20&lt;U141,N141*O141*MIN(5,U141-20)*1000,0)</f>
        <v>1247.23624832372</v>
      </c>
      <c r="Z141" s="5" t="n">
        <f aca="false">IF(U141&gt;25,(U141-25)*Q141*1.49*1000,0)</f>
        <v>0</v>
      </c>
      <c r="AA141" s="5" t="n">
        <f aca="false">X141+Y141+Z141</f>
        <v>40137.113648513</v>
      </c>
    </row>
    <row r="142" customFormat="false" ht="15" hidden="false" customHeight="false" outlineLevel="0" collapsed="false">
      <c r="A142" s="0" t="n">
        <v>1965</v>
      </c>
      <c r="B142" s="0" t="s">
        <v>35</v>
      </c>
      <c r="D142" s="0" t="n">
        <v>577.586206896552</v>
      </c>
      <c r="E142" s="1" t="n">
        <v>133.21875</v>
      </c>
      <c r="F142" s="4" t="n">
        <v>0.00095987</v>
      </c>
      <c r="G142" s="0" t="n">
        <v>1.59072727272727</v>
      </c>
      <c r="H142" s="0" t="n">
        <f aca="false">1.44*EXP(-F142*(A142-1956))</f>
        <v>1.42761366355938</v>
      </c>
      <c r="I142" s="0" t="n">
        <v>0</v>
      </c>
      <c r="J142" s="0" t="n">
        <v>0</v>
      </c>
      <c r="K142" s="5" t="n">
        <f aca="false">K127+D127-J127-E142</f>
        <v>2793466.20330814</v>
      </c>
      <c r="L142" s="5" t="n">
        <f aca="false">H142*(100-G142/0.5)*20000</f>
        <v>2764389.56753707</v>
      </c>
      <c r="M142" s="5" t="n">
        <f aca="false">K142-L142</f>
        <v>29076.6357710711</v>
      </c>
      <c r="N142" s="6" t="n">
        <f aca="false">1.6-0.5691/(2009-1956)*(A142-1956)</f>
        <v>1.50336037735849</v>
      </c>
      <c r="O142" s="7" t="n">
        <v>1.3</v>
      </c>
      <c r="P142" s="5" t="n">
        <f aca="false">O142*(100-N142/0.5)*5000</f>
        <v>630456.31509434</v>
      </c>
      <c r="Q142" s="7" t="n">
        <f aca="false">N142</f>
        <v>1.50336037735849</v>
      </c>
      <c r="R142" s="5" t="n">
        <f aca="false">1.49*(100-Q142/0.5)*5000</f>
        <v>722599.930377359</v>
      </c>
      <c r="S142" s="5" t="str">
        <f aca="false">IF(P142&lt;M142,M142-P142," ")</f>
        <v> </v>
      </c>
      <c r="T142" s="8" t="n">
        <f aca="false">M142*5/P142</f>
        <v>0.230599924807797</v>
      </c>
      <c r="U142" s="8" t="n">
        <f aca="false">IF(T142&gt;5,S142*5/R142+5,T142)+20</f>
        <v>20.2305999248078</v>
      </c>
      <c r="V142" s="9" t="n">
        <f aca="false">G142/0.5*H142*20000</f>
        <v>90837.7595816798</v>
      </c>
      <c r="W142" s="9" t="n">
        <f aca="false">H142*G142*20*1000</f>
        <v>45418.8797908399</v>
      </c>
      <c r="X142" s="5" t="n">
        <f aca="false">G142*H142*MIN(20,U142)*1000</f>
        <v>45418.8797908399</v>
      </c>
      <c r="Y142" s="5" t="n">
        <f aca="false">IF(20&lt;U142,N142*O142*MIN(5,U142-20)*1000,0)</f>
        <v>450.677226971258</v>
      </c>
      <c r="Z142" s="5" t="n">
        <f aca="false">IF(U142&gt;25,(U142-25)*Q142*1.49*1000,0)</f>
        <v>0</v>
      </c>
      <c r="AA142" s="5" t="n">
        <f aca="false">X142+Y142+Z142</f>
        <v>45869.5570178112</v>
      </c>
    </row>
    <row r="143" customFormat="false" ht="15" hidden="false" customHeight="false" outlineLevel="0" collapsed="false">
      <c r="A143" s="0" t="n">
        <v>1965</v>
      </c>
      <c r="B143" s="0" t="s">
        <v>36</v>
      </c>
      <c r="D143" s="0" t="n">
        <v>577.586206896552</v>
      </c>
      <c r="E143" s="1" t="n">
        <v>243.796875</v>
      </c>
      <c r="F143" s="4" t="n">
        <v>0.003306066</v>
      </c>
      <c r="G143" s="0" t="n">
        <v>1.57436363636364</v>
      </c>
      <c r="H143" s="0" t="n">
        <f aca="false">1.44*EXP(-F143*(A143-1956))</f>
        <v>1.39778455093864</v>
      </c>
      <c r="I143" s="0" t="n">
        <v>0</v>
      </c>
      <c r="J143" s="0" t="n">
        <v>0</v>
      </c>
      <c r="K143" s="5" t="n">
        <f aca="false">K128+D128-J128-E143</f>
        <v>2792773.17268314</v>
      </c>
      <c r="L143" s="5" t="n">
        <f aca="false">H143*(100-G143/0.5)*20000</f>
        <v>2707544.25513853</v>
      </c>
      <c r="M143" s="5" t="n">
        <f aca="false">K143-L143</f>
        <v>85228.917544608</v>
      </c>
      <c r="N143" s="6" t="n">
        <f aca="false">1.6-0.5691/(2009-1956)*(A143-1956)</f>
        <v>1.50336037735849</v>
      </c>
      <c r="O143" s="7" t="n">
        <v>1.3</v>
      </c>
      <c r="P143" s="5" t="n">
        <f aca="false">O143*(100-N143/0.5)*5000</f>
        <v>630456.31509434</v>
      </c>
      <c r="Q143" s="7" t="n">
        <f aca="false">N143</f>
        <v>1.50336037735849</v>
      </c>
      <c r="R143" s="5" t="n">
        <f aca="false">1.49*(100-Q143/0.5)*5000</f>
        <v>722599.930377359</v>
      </c>
      <c r="S143" s="5" t="str">
        <f aca="false">IF(P143&lt;M143,M143-P143," ")</f>
        <v> </v>
      </c>
      <c r="T143" s="8" t="n">
        <f aca="false">M143*5/P143</f>
        <v>0.67593039758714</v>
      </c>
      <c r="U143" s="8" t="n">
        <f aca="false">IF(T143&gt;5,S143*5/R143+5,T143)+20</f>
        <v>20.6759303975871</v>
      </c>
      <c r="V143" s="9" t="n">
        <f aca="false">G143/0.5*H143*20000</f>
        <v>88024.8467387468</v>
      </c>
      <c r="W143" s="9" t="n">
        <f aca="false">H143*G143*20*1000</f>
        <v>44012.4233693734</v>
      </c>
      <c r="X143" s="5" t="n">
        <f aca="false">G143*H143*MIN(20,U143)*1000</f>
        <v>44012.4233693734</v>
      </c>
      <c r="Y143" s="5" t="n">
        <f aca="false">IF(20&lt;U143,N143*O143*MIN(5,U143-20)*1000,0)</f>
        <v>1321.01707086008</v>
      </c>
      <c r="Z143" s="5" t="n">
        <f aca="false">IF(U143&gt;25,(U143-25)*Q143*1.49*1000,0)</f>
        <v>0</v>
      </c>
      <c r="AA143" s="5" t="n">
        <f aca="false">X143+Y143+Z143</f>
        <v>45333.4404402335</v>
      </c>
    </row>
    <row r="144" customFormat="false" ht="15" hidden="false" customHeight="false" outlineLevel="0" collapsed="false">
      <c r="A144" s="0" t="n">
        <v>1965</v>
      </c>
      <c r="B144" s="0" t="s">
        <v>37</v>
      </c>
      <c r="D144" s="0" t="n">
        <v>611.23595505618</v>
      </c>
      <c r="E144" s="1" t="n">
        <v>166.609375</v>
      </c>
      <c r="F144" s="4" t="n">
        <v>0.001301856</v>
      </c>
      <c r="G144" s="0" t="n">
        <v>1.50890909090909</v>
      </c>
      <c r="H144" s="0" t="n">
        <f aca="false">1.44*EXP(-F144*(A144-1956))</f>
        <v>1.42322640376218</v>
      </c>
      <c r="I144" s="0" t="n">
        <v>0</v>
      </c>
      <c r="J144" s="0" t="n">
        <v>0</v>
      </c>
      <c r="K144" s="5" t="n">
        <f aca="false">K129+D129-J129-E144</f>
        <v>2793174.5618527</v>
      </c>
      <c r="L144" s="5" t="n">
        <f aca="false">H144*(100-G144/0.5)*20000</f>
        <v>2760552.03716202</v>
      </c>
      <c r="M144" s="5" t="n">
        <f aca="false">K144-L144</f>
        <v>32622.5246906877</v>
      </c>
      <c r="N144" s="6" t="n">
        <f aca="false">1.6-0.5691/(2009-1956)*(A144-1956)</f>
        <v>1.50336037735849</v>
      </c>
      <c r="O144" s="7" t="n">
        <v>1.3</v>
      </c>
      <c r="P144" s="5" t="n">
        <f aca="false">O144*(100-N144/0.5)*5000</f>
        <v>630456.31509434</v>
      </c>
      <c r="Q144" s="7" t="n">
        <f aca="false">N144</f>
        <v>1.50336037735849</v>
      </c>
      <c r="R144" s="5" t="n">
        <f aca="false">1.49*(100-Q144/0.5)*5000</f>
        <v>722599.930377359</v>
      </c>
      <c r="S144" s="5" t="str">
        <f aca="false">IF(P144&lt;M144,M144-P144," ")</f>
        <v> </v>
      </c>
      <c r="T144" s="8" t="n">
        <f aca="false">M144*5/P144</f>
        <v>0.258721531608468</v>
      </c>
      <c r="U144" s="8" t="n">
        <f aca="false">IF(T144&gt;5,S144*5/R144+5,T144)+20</f>
        <v>20.2587215316085</v>
      </c>
      <c r="V144" s="9" t="n">
        <f aca="false">G144/0.5*H144*20000</f>
        <v>85900.7703623442</v>
      </c>
      <c r="W144" s="9" t="n">
        <f aca="false">H144*G144*20*1000</f>
        <v>42950.3851811721</v>
      </c>
      <c r="X144" s="5" t="n">
        <f aca="false">G144*H144*MIN(20,U144)*1000</f>
        <v>42950.3851811721</v>
      </c>
      <c r="Y144" s="5" t="n">
        <f aca="false">IF(20&lt;U144,N144*O144*MIN(5,U144-20)*1000,0)</f>
        <v>505.637209206577</v>
      </c>
      <c r="Z144" s="5" t="n">
        <f aca="false">IF(U144&gt;25,(U144-25)*Q144*1.49*1000,0)</f>
        <v>0</v>
      </c>
      <c r="AA144" s="5" t="n">
        <f aca="false">X144+Y144+Z144</f>
        <v>43456.0223903787</v>
      </c>
    </row>
    <row r="145" customFormat="false" ht="15" hidden="false" customHeight="false" outlineLevel="0" collapsed="false">
      <c r="A145" s="0" t="n">
        <v>1965</v>
      </c>
      <c r="B145" s="0" t="s">
        <v>38</v>
      </c>
      <c r="D145" s="0" t="n">
        <v>137.373737373737</v>
      </c>
      <c r="E145" s="1" t="n">
        <v>134.71875</v>
      </c>
      <c r="F145" s="4" t="n">
        <v>0.00474323</v>
      </c>
      <c r="G145" s="0" t="n">
        <v>1.738</v>
      </c>
      <c r="H145" s="0" t="n">
        <f aca="false">1.44*EXP(-F145*(A145-1956))</f>
        <v>1.37982136286098</v>
      </c>
      <c r="I145" s="0" t="n">
        <v>0</v>
      </c>
      <c r="J145" s="0" t="n">
        <v>0</v>
      </c>
      <c r="K145" s="5" t="n">
        <f aca="false">K130+D130-J130-E145</f>
        <v>2792217.45333669</v>
      </c>
      <c r="L145" s="5" t="n">
        <f aca="false">H145*(100-G145/0.5)*20000</f>
        <v>2663717.54457586</v>
      </c>
      <c r="M145" s="5" t="n">
        <f aca="false">K145-L145</f>
        <v>128499.908760838</v>
      </c>
      <c r="N145" s="6" t="n">
        <f aca="false">1.6+0.3/(2009-1956)*(A145-1956)</f>
        <v>1.65094339622642</v>
      </c>
      <c r="O145" s="7" t="n">
        <v>1.3</v>
      </c>
      <c r="P145" s="5" t="n">
        <f aca="false">O145*(100-N145/0.5)*5000</f>
        <v>628537.735849057</v>
      </c>
      <c r="Q145" s="7" t="n">
        <f aca="false">N145</f>
        <v>1.65094339622642</v>
      </c>
      <c r="R145" s="5" t="n">
        <f aca="false">1.49*(100-Q145/0.5)*5000</f>
        <v>720400.943396226</v>
      </c>
      <c r="S145" s="5" t="str">
        <f aca="false">IF(P145&lt;M145,M145-P145," ")</f>
        <v> </v>
      </c>
      <c r="T145" s="8" t="n">
        <f aca="false">M145*5/P145</f>
        <v>1.02221315787233</v>
      </c>
      <c r="U145" s="8" t="n">
        <f aca="false">IF(T145&gt;5,S145*5/R145+5,T145)+20</f>
        <v>21.0222131578723</v>
      </c>
      <c r="V145" s="9" t="n">
        <f aca="false">G145/0.5*H145*20000</f>
        <v>95925.181146095</v>
      </c>
      <c r="W145" s="9" t="n">
        <f aca="false">H145*G145*20*1000</f>
        <v>47962.5905730475</v>
      </c>
      <c r="X145" s="5" t="n">
        <f aca="false">G145*H145*MIN(20,U145)*1000</f>
        <v>47962.5905730475</v>
      </c>
      <c r="Y145" s="5" t="n">
        <f aca="false">IF(20&lt;U145,N145*O145*MIN(5,U145-20)*1000,0)</f>
        <v>2193.90088128259</v>
      </c>
      <c r="Z145" s="5" t="n">
        <f aca="false">IF(U145&gt;25,(U145-25)*Q145*1.49*1000,0)</f>
        <v>0</v>
      </c>
      <c r="AA145" s="5" t="n">
        <f aca="false">X145+Y145+Z145</f>
        <v>50156.4914543301</v>
      </c>
    </row>
    <row r="146" customFormat="false" ht="15" hidden="false" customHeight="false" outlineLevel="0" collapsed="false">
      <c r="A146" s="0" t="n">
        <v>1965</v>
      </c>
      <c r="B146" s="0" t="s">
        <v>39</v>
      </c>
      <c r="D146" s="0" t="n">
        <v>1390.86294416244</v>
      </c>
      <c r="E146" s="1" t="n">
        <v>178.84375</v>
      </c>
      <c r="F146" s="4" t="n">
        <v>0.00288361</v>
      </c>
      <c r="G146" s="0" t="n">
        <v>1.58254545454545</v>
      </c>
      <c r="H146" s="0" t="n">
        <f aca="false">1.44*EXP(-F146*(A146-1956))</f>
        <v>1.40310918917065</v>
      </c>
      <c r="I146" s="0" t="n">
        <v>0</v>
      </c>
      <c r="J146" s="0" t="n">
        <v>0</v>
      </c>
      <c r="K146" s="5" t="n">
        <f aca="false">K131+D131-J131-E146</f>
        <v>2795194.31774601</v>
      </c>
      <c r="L146" s="5" t="n">
        <f aca="false">H146*(100-G146/0.5)*20000</f>
        <v>2717399.01555919</v>
      </c>
      <c r="M146" s="5" t="n">
        <f aca="false">K146-L146</f>
        <v>77795.3021868244</v>
      </c>
      <c r="N146" s="6" t="n">
        <f aca="false">1.6-0.5691/(2009-1956)*(A146-1956)</f>
        <v>1.50336037735849</v>
      </c>
      <c r="O146" s="7" t="n">
        <v>1.3</v>
      </c>
      <c r="P146" s="5" t="n">
        <f aca="false">O146*(100-N146/0.5)*5000</f>
        <v>630456.31509434</v>
      </c>
      <c r="Q146" s="7" t="n">
        <f aca="false">N146</f>
        <v>1.50336037735849</v>
      </c>
      <c r="R146" s="5" t="n">
        <f aca="false">1.49*(100-Q146/0.5)*5000</f>
        <v>722599.930377359</v>
      </c>
      <c r="S146" s="5" t="str">
        <f aca="false">IF(P146&lt;M146,M146-P146," ")</f>
        <v> </v>
      </c>
      <c r="T146" s="8" t="n">
        <f aca="false">M146*5/P146</f>
        <v>0.616976151433929</v>
      </c>
      <c r="U146" s="8" t="n">
        <f aca="false">IF(T146&gt;5,S146*5/R146+5,T146)+20</f>
        <v>20.6169761514339</v>
      </c>
      <c r="V146" s="9" t="n">
        <f aca="false">G146/0.5*H146*20000</f>
        <v>88819.362782119</v>
      </c>
      <c r="W146" s="9" t="n">
        <f aca="false">H146*G146*20*1000</f>
        <v>44409.6813910595</v>
      </c>
      <c r="X146" s="5" t="n">
        <f aca="false">G146*H146*MIN(20,U146)*1000</f>
        <v>44409.6813910595</v>
      </c>
      <c r="Y146" s="5" t="n">
        <f aca="false">IF(20&lt;U146,N146*O146*MIN(5,U146-20)*1000,0)</f>
        <v>1205.79874979317</v>
      </c>
      <c r="Z146" s="5" t="n">
        <f aca="false">IF(U146&gt;25,(U146-25)*Q146*1.49*1000,0)</f>
        <v>0</v>
      </c>
      <c r="AA146" s="5" t="n">
        <f aca="false">X146+Y146+Z146</f>
        <v>45615.4801408527</v>
      </c>
    </row>
    <row r="147" customFormat="false" ht="15" hidden="false" customHeight="false" outlineLevel="0" collapsed="false">
      <c r="A147" s="0" t="n">
        <v>1965</v>
      </c>
      <c r="B147" s="0" t="s">
        <v>40</v>
      </c>
      <c r="D147" s="0" t="n">
        <v>1390.86294416244</v>
      </c>
      <c r="E147" s="1" t="n">
        <v>151.484375</v>
      </c>
      <c r="F147" s="4" t="n">
        <v>0.003435973</v>
      </c>
      <c r="G147" s="0" t="n">
        <v>1.61527272727273</v>
      </c>
      <c r="H147" s="0" t="n">
        <f aca="false">1.44*EXP(-F147*(A147-1956))</f>
        <v>1.39615126793279</v>
      </c>
      <c r="I147" s="0" t="n">
        <v>0</v>
      </c>
      <c r="J147" s="0" t="n">
        <v>0</v>
      </c>
      <c r="K147" s="5" t="n">
        <f aca="false">K132+D132-J132-E147</f>
        <v>2795260.64962101</v>
      </c>
      <c r="L147" s="5" t="n">
        <f aca="false">H147*(100-G147/0.5)*20000</f>
        <v>2702095.93321602</v>
      </c>
      <c r="M147" s="5" t="n">
        <f aca="false">K147-L147</f>
        <v>93164.7164049908</v>
      </c>
      <c r="N147" s="6" t="n">
        <f aca="false">1.6+0.1/(2009-1956)*(A147-1956)</f>
        <v>1.61698113207547</v>
      </c>
      <c r="O147" s="7" t="n">
        <v>1.3</v>
      </c>
      <c r="P147" s="5" t="n">
        <f aca="false">O147*(100-N147/0.5)*5000</f>
        <v>628979.245283019</v>
      </c>
      <c r="Q147" s="7" t="n">
        <f aca="false">N147</f>
        <v>1.61698113207547</v>
      </c>
      <c r="R147" s="5" t="n">
        <f aca="false">1.49*(100-Q147/0.5)*5000</f>
        <v>720906.981132076</v>
      </c>
      <c r="S147" s="5" t="str">
        <f aca="false">IF(P147&lt;M147,M147-P147," ")</f>
        <v> </v>
      </c>
      <c r="T147" s="8" t="n">
        <f aca="false">M147*5/P147</f>
        <v>0.740602469029561</v>
      </c>
      <c r="U147" s="8" t="n">
        <f aca="false">IF(T147&gt;5,S147*5/R147+5,T147)+20</f>
        <v>20.7406024690296</v>
      </c>
      <c r="V147" s="9" t="n">
        <f aca="false">G147/0.5*H147*20000</f>
        <v>90206.602649563</v>
      </c>
      <c r="W147" s="9" t="n">
        <f aca="false">H147*G147*20*1000</f>
        <v>45103.3013247815</v>
      </c>
      <c r="X147" s="5" t="n">
        <f aca="false">G147*H147*MIN(20,U147)*1000</f>
        <v>45103.3013247815</v>
      </c>
      <c r="Y147" s="5" t="n">
        <f aca="false">IF(20&lt;U147,N147*O147*MIN(5,U147-20)*1000,0)</f>
        <v>1556.8022844261</v>
      </c>
      <c r="Z147" s="5" t="n">
        <f aca="false">IF(U147&gt;25,(U147-25)*Q147*1.49*1000,0)</f>
        <v>0</v>
      </c>
      <c r="AA147" s="5" t="n">
        <f aca="false">X147+Y147+Z147</f>
        <v>46660.1036092076</v>
      </c>
    </row>
    <row r="148" customFormat="false" ht="15" hidden="false" customHeight="false" outlineLevel="0" collapsed="false">
      <c r="A148" s="0" t="n">
        <v>1965</v>
      </c>
      <c r="B148" s="0" t="s">
        <v>41</v>
      </c>
      <c r="D148" s="0" t="n">
        <v>64.1925777331996</v>
      </c>
      <c r="E148" s="1" t="n">
        <v>125.75</v>
      </c>
      <c r="F148" s="4" t="n">
        <v>0.002290988</v>
      </c>
      <c r="G148" s="0" t="n">
        <v>1.53345454545455</v>
      </c>
      <c r="H148" s="0" t="n">
        <f aca="false">1.44*EXP(-F148*(A148-1956))</f>
        <v>1.41061280237589</v>
      </c>
      <c r="I148" s="0" t="n">
        <v>0</v>
      </c>
      <c r="J148" s="0" t="n">
        <v>0</v>
      </c>
      <c r="K148" s="5" t="n">
        <f aca="false">K133+D133-J133-E148</f>
        <v>2792115.68814076</v>
      </c>
      <c r="L148" s="5" t="n">
        <f aca="false">H148*(100-G148/0.5)*20000</f>
        <v>2734701.18020459</v>
      </c>
      <c r="M148" s="5" t="n">
        <f aca="false">K148-L148</f>
        <v>57414.5079361685</v>
      </c>
      <c r="N148" s="6" t="n">
        <f aca="false">1.6-0.4/(2009-1956)*(A148-1956)</f>
        <v>1.53207547169811</v>
      </c>
      <c r="O148" s="7" t="n">
        <v>1.3</v>
      </c>
      <c r="P148" s="5" t="n">
        <f aca="false">O148*(100-N148/0.5)*5000</f>
        <v>630083.018867925</v>
      </c>
      <c r="Q148" s="7" t="n">
        <f aca="false">N148</f>
        <v>1.53207547169811</v>
      </c>
      <c r="R148" s="5" t="n">
        <f aca="false">1.49*(100-Q148/0.5)*5000</f>
        <v>722172.075471698</v>
      </c>
      <c r="S148" s="5" t="str">
        <f aca="false">IF(P148&lt;M148,M148-P148," ")</f>
        <v> </v>
      </c>
      <c r="T148" s="8" t="n">
        <f aca="false">M148*5/P148</f>
        <v>0.455610659364583</v>
      </c>
      <c r="U148" s="8" t="n">
        <f aca="false">IF(T148&gt;5,S148*5/R148+5,T148)+20</f>
        <v>20.4556106593646</v>
      </c>
      <c r="V148" s="9" t="n">
        <f aca="false">G148/0.5*H148*20000</f>
        <v>86524.4245471872</v>
      </c>
      <c r="W148" s="9" t="n">
        <f aca="false">H148*G148*20*1000</f>
        <v>43262.2122735936</v>
      </c>
      <c r="X148" s="5" t="n">
        <f aca="false">G148*H148*MIN(20,U148)*1000</f>
        <v>43262.2122735936</v>
      </c>
      <c r="Y148" s="5" t="n">
        <f aca="false">IF(20&lt;U148,N148*O148*MIN(5,U148-20)*1000,0)</f>
        <v>907.438890613689</v>
      </c>
      <c r="Z148" s="5" t="n">
        <f aca="false">IF(U148&gt;25,(U148-25)*Q148*1.49*1000,0)</f>
        <v>0</v>
      </c>
      <c r="AA148" s="5" t="n">
        <f aca="false">X148+Y148+Z148</f>
        <v>44169.6511642073</v>
      </c>
    </row>
    <row r="149" customFormat="false" ht="15" hidden="false" customHeight="false" outlineLevel="0" collapsed="false">
      <c r="A149" s="0" t="n">
        <v>1965</v>
      </c>
      <c r="B149" s="0" t="s">
        <v>42</v>
      </c>
      <c r="D149" s="0" t="n">
        <v>137.373737373737</v>
      </c>
      <c r="E149" s="1" t="n">
        <v>267.578125</v>
      </c>
      <c r="F149" s="4" t="n">
        <v>0.006047777</v>
      </c>
      <c r="G149" s="0" t="n">
        <v>1.71345454545455</v>
      </c>
      <c r="H149" s="0" t="n">
        <f aca="false">1.44*EXP(-F149*(A149-1956))</f>
        <v>1.36371571905992</v>
      </c>
      <c r="I149" s="0" t="n">
        <v>0</v>
      </c>
      <c r="J149" s="0" t="n">
        <v>0</v>
      </c>
      <c r="K149" s="5" t="n">
        <f aca="false">K134+D134-J134-E149</f>
        <v>2791382.78146169</v>
      </c>
      <c r="L149" s="5" t="n">
        <f aca="false">H149*(100-G149/0.5)*20000</f>
        <v>2633964.84221859</v>
      </c>
      <c r="M149" s="5" t="n">
        <f aca="false">K149-L149</f>
        <v>157417.939243098</v>
      </c>
      <c r="N149" s="6" t="n">
        <f aca="false">1.6+0.5185/(2009-1956)*(A149-1956)</f>
        <v>1.68804716981132</v>
      </c>
      <c r="O149" s="7" t="n">
        <v>1.3</v>
      </c>
      <c r="P149" s="5" t="n">
        <f aca="false">O149*(100-N149/0.5)*5000</f>
        <v>628055.386792453</v>
      </c>
      <c r="Q149" s="7" t="n">
        <f aca="false">N149</f>
        <v>1.68804716981132</v>
      </c>
      <c r="R149" s="5" t="n">
        <f aca="false">1.49*(100-Q149/0.5)*5000</f>
        <v>719848.097169811</v>
      </c>
      <c r="S149" s="5" t="str">
        <f aca="false">IF(P149&lt;M149,M149-P149," ")</f>
        <v> </v>
      </c>
      <c r="T149" s="8" t="n">
        <f aca="false">M149*5/P149</f>
        <v>1.25321701360646</v>
      </c>
      <c r="U149" s="8" t="n">
        <f aca="false">IF(T149&gt;5,S149*5/R149+5,T149)+20</f>
        <v>21.2532170136065</v>
      </c>
      <c r="V149" s="9" t="n">
        <f aca="false">G149/0.5*H149*20000</f>
        <v>93466.5959012412</v>
      </c>
      <c r="W149" s="9" t="n">
        <f aca="false">H149*G149*20*1000</f>
        <v>46733.2979506206</v>
      </c>
      <c r="X149" s="5" t="n">
        <f aca="false">G149*H149*MIN(20,U149)*1000</f>
        <v>46733.2979506206</v>
      </c>
      <c r="Y149" s="5" t="n">
        <f aca="false">IF(20&lt;U149,N149*O149*MIN(5,U149-20)*1000,0)</f>
        <v>2750.13626287112</v>
      </c>
      <c r="Z149" s="5" t="n">
        <f aca="false">IF(U149&gt;25,(U149-25)*Q149*1.49*1000,0)</f>
        <v>0</v>
      </c>
      <c r="AA149" s="5" t="n">
        <f aca="false">X149+Y149+Z149</f>
        <v>49483.4342134917</v>
      </c>
    </row>
    <row r="150" customFormat="false" ht="15" hidden="false" customHeight="false" outlineLevel="0" collapsed="false">
      <c r="A150" s="0" t="n">
        <v>1965</v>
      </c>
      <c r="B150" s="0" t="s">
        <v>43</v>
      </c>
      <c r="D150" s="0" t="n">
        <v>64.1925777331996</v>
      </c>
      <c r="E150" s="1" t="n">
        <v>236.484375</v>
      </c>
      <c r="F150" s="4" t="n">
        <v>0.003047486</v>
      </c>
      <c r="G150" s="0" t="n">
        <v>1.60709090909091</v>
      </c>
      <c r="H150" s="0" t="n">
        <f aca="false">1.44*EXP(-F150*(A150-1956))</f>
        <v>1.40104129120696</v>
      </c>
      <c r="I150" s="0" t="n">
        <v>0</v>
      </c>
      <c r="J150" s="0" t="n">
        <v>0</v>
      </c>
      <c r="K150" s="5" t="n">
        <f aca="false">K135+D135-J135-E150</f>
        <v>2791334.60064076</v>
      </c>
      <c r="L150" s="5" t="n">
        <f aca="false">H150*(100-G150/0.5)*20000</f>
        <v>2712018.55351953</v>
      </c>
      <c r="M150" s="5" t="n">
        <f aca="false">K150-L150</f>
        <v>79316.0471212296</v>
      </c>
      <c r="N150" s="6" t="n">
        <f aca="false">1.6-0.4298/(2009-1956)*(A150-1956)</f>
        <v>1.52701509433962</v>
      </c>
      <c r="O150" s="7" t="n">
        <v>1.3</v>
      </c>
      <c r="P150" s="5" t="n">
        <f aca="false">O150*(100-N150/0.5)*5000</f>
        <v>630148.803773585</v>
      </c>
      <c r="Q150" s="7" t="n">
        <f aca="false">N150</f>
        <v>1.52701509433962</v>
      </c>
      <c r="R150" s="5" t="n">
        <f aca="false">1.49*(100-Q150/0.5)*5000</f>
        <v>722247.47509434</v>
      </c>
      <c r="S150" s="5" t="str">
        <f aca="false">IF(P150&lt;M150,M150-P150," ")</f>
        <v> </v>
      </c>
      <c r="T150" s="8" t="n">
        <f aca="false">M150*5/P150</f>
        <v>0.629343788691283</v>
      </c>
      <c r="U150" s="8" t="n">
        <f aca="false">IF(T150&gt;5,S150*5/R150+5,T150)+20</f>
        <v>20.6293437886913</v>
      </c>
      <c r="V150" s="9" t="n">
        <f aca="false">G150/0.5*H150*20000</f>
        <v>90064.0288943876</v>
      </c>
      <c r="W150" s="9" t="n">
        <f aca="false">H150*G150*20*1000</f>
        <v>45032.0144471938</v>
      </c>
      <c r="X150" s="5" t="n">
        <f aca="false">G150*H150*MIN(20,U150)*1000</f>
        <v>45032.0144471938</v>
      </c>
      <c r="Y150" s="5" t="n">
        <f aca="false">IF(20&lt;U150,N150*O150*MIN(5,U150-20)*1000,0)</f>
        <v>1249.32270431862</v>
      </c>
      <c r="Z150" s="5" t="n">
        <f aca="false">IF(U150&gt;25,(U150-25)*Q150*1.49*1000,0)</f>
        <v>0</v>
      </c>
      <c r="AA150" s="5" t="n">
        <f aca="false">X150+Y150+Z150</f>
        <v>46281.3371515124</v>
      </c>
    </row>
    <row r="151" customFormat="false" ht="15" hidden="false" customHeight="false" outlineLevel="0" collapsed="false">
      <c r="A151" s="0" t="n">
        <v>1965</v>
      </c>
      <c r="B151" s="0" t="s">
        <v>44</v>
      </c>
      <c r="D151" s="0" t="n">
        <v>4498.1684981685</v>
      </c>
      <c r="E151" s="1" t="n">
        <v>221.78125</v>
      </c>
      <c r="F151" s="4" t="n">
        <v>0.006595146</v>
      </c>
      <c r="G151" s="0" t="n">
        <v>1.77890909090909</v>
      </c>
      <c r="H151" s="0" t="n">
        <f aca="false">1.44*EXP(-F151*(A151-1956))</f>
        <v>1.35701413829729</v>
      </c>
      <c r="I151" s="0" t="n">
        <v>0</v>
      </c>
      <c r="J151" s="0" t="n">
        <v>0</v>
      </c>
      <c r="K151" s="5" t="n">
        <f aca="false">K136+D136-J136-E151</f>
        <v>2799860.11653846</v>
      </c>
      <c r="L151" s="5" t="n">
        <f aca="false">H151*(100-G151/0.5)*20000</f>
        <v>2617468.08511021</v>
      </c>
      <c r="M151" s="5" t="n">
        <f aca="false">K151-L151</f>
        <v>182392.031428256</v>
      </c>
      <c r="N151" s="6" t="n">
        <f aca="false">1.6+0.062/(2009-1956)*(A151-1956)</f>
        <v>1.61052830188679</v>
      </c>
      <c r="O151" s="7" t="n">
        <v>1.3</v>
      </c>
      <c r="P151" s="5" t="n">
        <f aca="false">O151*(100-N151/0.5)*5000</f>
        <v>629063.132075472</v>
      </c>
      <c r="Q151" s="7" t="n">
        <f aca="false">N151</f>
        <v>1.61052830188679</v>
      </c>
      <c r="R151" s="5" t="n">
        <f aca="false">1.49*(100-Q151/0.5)*5000</f>
        <v>721003.128301887</v>
      </c>
      <c r="S151" s="5" t="str">
        <f aca="false">IF(P151&lt;M151,M151-P151," ")</f>
        <v> </v>
      </c>
      <c r="T151" s="8" t="n">
        <f aca="false">M151*5/P151</f>
        <v>1.44971165951571</v>
      </c>
      <c r="U151" s="8" t="n">
        <f aca="false">IF(T151&gt;5,S151*5/R151+5,T151)+20</f>
        <v>21.4497116595157</v>
      </c>
      <c r="V151" s="9" t="n">
        <f aca="false">G151/0.5*H151*20000</f>
        <v>96560.1914843684</v>
      </c>
      <c r="W151" s="9" t="n">
        <f aca="false">H151*G151*20*1000</f>
        <v>48280.0957421842</v>
      </c>
      <c r="X151" s="5" t="n">
        <f aca="false">G151*H151*MIN(20,U151)*1000</f>
        <v>48280.0957421842</v>
      </c>
      <c r="Y151" s="5" t="n">
        <f aca="false">IF(20&lt;U151,N151*O151*MIN(5,U151-20)*1000,0)</f>
        <v>3035.24215439291</v>
      </c>
      <c r="Z151" s="5" t="n">
        <f aca="false">IF(U151&gt;25,(U151-25)*Q151*1.49*1000,0)</f>
        <v>0</v>
      </c>
      <c r="AA151" s="5" t="n">
        <f aca="false">X151+Y151+Z151</f>
        <v>51315.3378965771</v>
      </c>
    </row>
    <row r="152" customFormat="false" ht="15" hidden="false" customHeight="false" outlineLevel="0" collapsed="false">
      <c r="A152" s="0" t="n">
        <v>1966</v>
      </c>
      <c r="B152" s="0" t="s">
        <v>30</v>
      </c>
      <c r="D152" s="0" t="n">
        <v>0</v>
      </c>
      <c r="E152" s="1" t="n">
        <v>0</v>
      </c>
      <c r="F152" s="4" t="n">
        <v>0.000106134</v>
      </c>
      <c r="G152" s="0" t="n">
        <v>1.31854545454545</v>
      </c>
      <c r="H152" s="0" t="n">
        <f aca="false">1.44*EXP(-F152*(A152-1956))</f>
        <v>1.43847248115182</v>
      </c>
      <c r="I152" s="0" t="n">
        <v>0</v>
      </c>
      <c r="J152" s="0" t="n">
        <v>0</v>
      </c>
      <c r="K152" s="5" t="n">
        <f aca="false">K137+D137-J137-E152</f>
        <v>2793369.6</v>
      </c>
      <c r="L152" s="5" t="n">
        <f aca="false">H152*(100-G152/0.5)*20000</f>
        <v>2801077.30824317</v>
      </c>
      <c r="M152" s="5" t="n">
        <f aca="false">K152-L152</f>
        <v>-7707.70824317401</v>
      </c>
      <c r="N152" s="6" t="n">
        <f aca="false">1.6-0.6824/(2009-1956)*(A152-1956)</f>
        <v>1.47124528301887</v>
      </c>
      <c r="O152" s="7" t="n">
        <v>1.3</v>
      </c>
      <c r="P152" s="5" t="n">
        <f aca="false">O152*(100-N152/0.5)*5000</f>
        <v>630873.811320755</v>
      </c>
      <c r="Q152" s="7" t="n">
        <f aca="false">N152</f>
        <v>1.47124528301887</v>
      </c>
      <c r="R152" s="5" t="n">
        <f aca="false">1.49*(100-Q152/0.5)*5000</f>
        <v>723078.445283019</v>
      </c>
      <c r="S152" s="5" t="str">
        <f aca="false">IF(P152&lt;M152,M152-P152," ")</f>
        <v> </v>
      </c>
      <c r="T152" s="8" t="n">
        <f aca="false">M152*5/P152</f>
        <v>-0.0610875590717395</v>
      </c>
      <c r="U152" s="8" t="n">
        <f aca="false">IF(T152&gt;5,S152*5/R152+5,T152)+20</f>
        <v>19.9389124409283</v>
      </c>
      <c r="V152" s="9" t="n">
        <f aca="false">G152/0.5*H152*20000</f>
        <v>75867.6540604579</v>
      </c>
      <c r="W152" s="9" t="n">
        <f aca="false">H152*G152*20*1000</f>
        <v>37933.827030229</v>
      </c>
      <c r="X152" s="5" t="n">
        <f aca="false">G152*H152*MIN(20,U152)*1000</f>
        <v>37817.9627852527</v>
      </c>
      <c r="Y152" s="5" t="n">
        <f aca="false">IF(20&lt;U152,N152*O152*MIN(5,U152-20)*1000,0)</f>
        <v>0</v>
      </c>
      <c r="Z152" s="5" t="n">
        <f aca="false">IF(U152&gt;25,(U152-25)*Q152*1.49*1000,0)</f>
        <v>0</v>
      </c>
      <c r="AA152" s="5" t="n">
        <f aca="false">X152+Y152+Z152</f>
        <v>37817.9627852527</v>
      </c>
    </row>
    <row r="153" customFormat="false" ht="15" hidden="false" customHeight="false" outlineLevel="0" collapsed="false">
      <c r="A153" s="0" t="n">
        <v>1966</v>
      </c>
      <c r="B153" s="0" t="s">
        <v>31</v>
      </c>
      <c r="D153" s="0" t="n">
        <v>0</v>
      </c>
      <c r="E153" s="1" t="n">
        <v>82.244375</v>
      </c>
      <c r="F153" s="4" t="n">
        <v>0.00054519</v>
      </c>
      <c r="G153" s="0" t="n">
        <v>1.37309090909091</v>
      </c>
      <c r="H153" s="0" t="n">
        <f aca="false">1.44*EXP(-F153*(A153-1956))</f>
        <v>1.43217062587523</v>
      </c>
      <c r="I153" s="0" t="n">
        <v>0</v>
      </c>
      <c r="J153" s="0" t="n">
        <v>0</v>
      </c>
      <c r="K153" s="5" t="n">
        <f aca="false">K138+D138-J138-E153</f>
        <v>2791722.0775</v>
      </c>
      <c r="L153" s="5" t="n">
        <f aca="false">H153*(100-G153/0.5)*20000</f>
        <v>2785681.23308421</v>
      </c>
      <c r="M153" s="5" t="n">
        <f aca="false">K153-L153</f>
        <v>6040.84441578807</v>
      </c>
      <c r="N153" s="6" t="n">
        <f aca="false">1.6-0.6216/(2009-1956)*(A153-1956)</f>
        <v>1.48271698113208</v>
      </c>
      <c r="O153" s="7" t="n">
        <v>1.3</v>
      </c>
      <c r="P153" s="5" t="n">
        <f aca="false">O153*(100-N153/0.5)*5000</f>
        <v>630724.679245283</v>
      </c>
      <c r="Q153" s="7" t="n">
        <f aca="false">N153</f>
        <v>1.48271698113208</v>
      </c>
      <c r="R153" s="5" t="n">
        <f aca="false">1.49*(100-Q153/0.5)*5000</f>
        <v>722907.516981132</v>
      </c>
      <c r="S153" s="5" t="str">
        <f aca="false">IF(P153&lt;M153,M153-P153," ")</f>
        <v> </v>
      </c>
      <c r="T153" s="8" t="n">
        <f aca="false">M153*5/P153</f>
        <v>0.0478881246807757</v>
      </c>
      <c r="U153" s="8" t="n">
        <f aca="false">IF(T153&gt;5,S153*5/R153+5,T153)+20</f>
        <v>20.0478881246808</v>
      </c>
      <c r="V153" s="9" t="n">
        <f aca="false">G153/0.5*H153*20000</f>
        <v>78660.0186662528</v>
      </c>
      <c r="W153" s="9" t="n">
        <f aca="false">H153*G153*20*1000</f>
        <v>39330.0093331264</v>
      </c>
      <c r="X153" s="5" t="n">
        <f aca="false">G153*H153*MIN(20,U153)*1000</f>
        <v>39330.0093331264</v>
      </c>
      <c r="Y153" s="5" t="n">
        <f aca="false">IF(20&lt;U153,N153*O153*MIN(5,U153-20)*1000,0)</f>
        <v>92.3058963563808</v>
      </c>
      <c r="Z153" s="5" t="n">
        <f aca="false">IF(U153&gt;25,(U153-25)*Q153*1.49*1000,0)</f>
        <v>0</v>
      </c>
      <c r="AA153" s="5" t="n">
        <f aca="false">X153+Y153+Z153</f>
        <v>39422.3152294828</v>
      </c>
    </row>
    <row r="154" customFormat="false" ht="15" hidden="false" customHeight="false" outlineLevel="0" collapsed="false">
      <c r="A154" s="0" t="n">
        <v>1966</v>
      </c>
      <c r="B154" s="0" t="s">
        <v>32</v>
      </c>
      <c r="D154" s="0" t="n">
        <v>0</v>
      </c>
      <c r="E154" s="1" t="n">
        <v>104.590625</v>
      </c>
      <c r="F154" s="4" t="n">
        <v>0.002161032</v>
      </c>
      <c r="G154" s="0" t="n">
        <v>1.42763636363636</v>
      </c>
      <c r="H154" s="0" t="n">
        <f aca="false">1.44*EXP(-F154*(A154-1956))</f>
        <v>1.40921497438386</v>
      </c>
      <c r="I154" s="0" t="n">
        <v>0</v>
      </c>
      <c r="J154" s="0" t="n">
        <v>0</v>
      </c>
      <c r="K154" s="5" t="n">
        <f aca="false">K139+D139-J139-E154</f>
        <v>2791039.426875</v>
      </c>
      <c r="L154" s="5" t="n">
        <f aca="false">H154*(100-G154/0.5)*20000</f>
        <v>2737956.08710326</v>
      </c>
      <c r="M154" s="5" t="n">
        <f aca="false">K154-L154</f>
        <v>53083.3397717387</v>
      </c>
      <c r="N154" s="6" t="n">
        <f aca="false">1.6-0.5691/(2009-1956)*(A154-1956)</f>
        <v>1.49262264150943</v>
      </c>
      <c r="O154" s="7" t="n">
        <v>1.3</v>
      </c>
      <c r="P154" s="5" t="n">
        <f aca="false">O154*(100-N154/0.5)*5000</f>
        <v>630595.905660377</v>
      </c>
      <c r="Q154" s="7" t="n">
        <f aca="false">N154</f>
        <v>1.49262264150943</v>
      </c>
      <c r="R154" s="5" t="n">
        <f aca="false">1.49*(100-Q154/0.5)*5000</f>
        <v>722759.922641509</v>
      </c>
      <c r="S154" s="5" t="str">
        <f aca="false">IF(P154&lt;M154,M154-P154," ")</f>
        <v> </v>
      </c>
      <c r="T154" s="8" t="n">
        <f aca="false">M154*5/P154</f>
        <v>0.420898227337429</v>
      </c>
      <c r="U154" s="8" t="n">
        <f aca="false">IF(T154&gt;5,S154*5/R154+5,T154)+20</f>
        <v>20.4208982273374</v>
      </c>
      <c r="V154" s="9" t="n">
        <f aca="false">G154/0.5*H154*20000</f>
        <v>80473.8616644512</v>
      </c>
      <c r="W154" s="9" t="n">
        <f aca="false">H154*G154*20*1000</f>
        <v>40236.9308322256</v>
      </c>
      <c r="X154" s="5" t="n">
        <f aca="false">G154*H154*MIN(20,U154)*1000</f>
        <v>40236.9308322256</v>
      </c>
      <c r="Y154" s="5" t="n">
        <f aca="false">IF(20&lt;U154,N154*O154*MIN(5,U154-20)*1000,0)</f>
        <v>816.71489106354</v>
      </c>
      <c r="Z154" s="5" t="n">
        <f aca="false">IF(U154&gt;25,(U154-25)*Q154*1.49*1000,0)</f>
        <v>0</v>
      </c>
      <c r="AA154" s="5" t="n">
        <f aca="false">X154+Y154+Z154</f>
        <v>41053.6457232891</v>
      </c>
    </row>
    <row r="155" customFormat="false" ht="15" hidden="false" customHeight="false" outlineLevel="0" collapsed="false">
      <c r="A155" s="0" t="n">
        <v>1966</v>
      </c>
      <c r="B155" s="0" t="s">
        <v>33</v>
      </c>
      <c r="D155" s="0" t="n">
        <v>0</v>
      </c>
      <c r="E155" s="1" t="n">
        <v>110.0925</v>
      </c>
      <c r="F155" s="4" t="n">
        <v>0.003311821</v>
      </c>
      <c r="G155" s="0" t="n">
        <v>1.44581818181818</v>
      </c>
      <c r="H155" s="0" t="n">
        <f aca="false">1.44*EXP(-F155*(A155-1956))</f>
        <v>1.39309083880652</v>
      </c>
      <c r="I155" s="0" t="n">
        <v>0</v>
      </c>
      <c r="J155" s="0" t="n">
        <v>0</v>
      </c>
      <c r="K155" s="5" t="n">
        <f aca="false">K140+D140-J140-E155</f>
        <v>2791078.83125</v>
      </c>
      <c r="L155" s="5" t="n">
        <f aca="false">H155*(100-G155/0.5)*20000</f>
        <v>2705615.4350662</v>
      </c>
      <c r="M155" s="5" t="n">
        <f aca="false">K155-L155</f>
        <v>85463.3961837976</v>
      </c>
      <c r="N155" s="6" t="n">
        <f aca="false">1.6-0.6/(2009-1956)*(A155-1956)</f>
        <v>1.48679245283019</v>
      </c>
      <c r="O155" s="7" t="n">
        <v>1.3</v>
      </c>
      <c r="P155" s="5" t="n">
        <f aca="false">O155*(100-N155/0.5)*5000</f>
        <v>630671.698113208</v>
      </c>
      <c r="Q155" s="7" t="n">
        <f aca="false">N155</f>
        <v>1.48679245283019</v>
      </c>
      <c r="R155" s="5" t="n">
        <f aca="false">1.49*(100-Q155/0.5)*5000</f>
        <v>722846.79245283</v>
      </c>
      <c r="S155" s="5" t="str">
        <f aca="false">IF(P155&lt;M155,M155-P155," ")</f>
        <v> </v>
      </c>
      <c r="T155" s="8" t="n">
        <f aca="false">M155*5/P155</f>
        <v>0.677558517684241</v>
      </c>
      <c r="U155" s="8" t="n">
        <f aca="false">IF(T155&gt;5,S155*5/R155+5,T155)+20</f>
        <v>20.6775585176842</v>
      </c>
      <c r="V155" s="9" t="n">
        <f aca="false">G155/0.5*H155*20000</f>
        <v>80566.2425468322</v>
      </c>
      <c r="W155" s="9" t="n">
        <f aca="false">H155*G155*20*1000</f>
        <v>40283.1212734161</v>
      </c>
      <c r="X155" s="5" t="n">
        <f aca="false">G155*H155*MIN(20,U155)*1000</f>
        <v>40283.1212734161</v>
      </c>
      <c r="Y155" s="5" t="n">
        <f aca="false">IF(20&lt;U155,N155*O155*MIN(5,U155-20)*1000,0)</f>
        <v>1309.60555757686</v>
      </c>
      <c r="Z155" s="5" t="n">
        <f aca="false">IF(U155&gt;25,(U155-25)*Q155*1.49*1000,0)</f>
        <v>0</v>
      </c>
      <c r="AA155" s="5" t="n">
        <f aca="false">X155+Y155+Z155</f>
        <v>41592.726830993</v>
      </c>
    </row>
    <row r="156" customFormat="false" ht="15" hidden="false" customHeight="false" outlineLevel="0" collapsed="false">
      <c r="A156" s="0" t="n">
        <v>1966</v>
      </c>
      <c r="B156" s="0" t="s">
        <v>34</v>
      </c>
      <c r="D156" s="0" t="n">
        <v>0</v>
      </c>
      <c r="E156" s="1" t="n">
        <v>110.576875</v>
      </c>
      <c r="F156" s="4" t="n">
        <v>0.003564392</v>
      </c>
      <c r="G156" s="0" t="n">
        <v>1.38218181818182</v>
      </c>
      <c r="H156" s="0" t="n">
        <f aca="false">1.44*EXP(-F156*(A156-1956))</f>
        <v>1.38957673501568</v>
      </c>
      <c r="I156" s="0" t="n">
        <v>0</v>
      </c>
      <c r="J156" s="0" t="n">
        <v>0</v>
      </c>
      <c r="K156" s="5" t="n">
        <f aca="false">K141+D141-J141-E156</f>
        <v>2791013.0325</v>
      </c>
      <c r="L156" s="5" t="n">
        <f aca="false">H156*(100-G156/0.5)*20000</f>
        <v>2702327.56210707</v>
      </c>
      <c r="M156" s="5" t="n">
        <f aca="false">K156-L156</f>
        <v>88685.4703929275</v>
      </c>
      <c r="N156" s="6" t="n">
        <f aca="false">1.6-0.5/(2009-1956)*(A156-1956)</f>
        <v>1.50566037735849</v>
      </c>
      <c r="O156" s="7" t="n">
        <v>1.3</v>
      </c>
      <c r="P156" s="5" t="n">
        <f aca="false">O156*(100-N156/0.5)*5000</f>
        <v>630426.41509434</v>
      </c>
      <c r="Q156" s="7" t="n">
        <f aca="false">N156</f>
        <v>1.50566037735849</v>
      </c>
      <c r="R156" s="5" t="n">
        <f aca="false">1.49*(100-Q156/0.5)*5000</f>
        <v>722565.660377359</v>
      </c>
      <c r="S156" s="5" t="str">
        <f aca="false">IF(P156&lt;M156,M156-P156," ")</f>
        <v> </v>
      </c>
      <c r="T156" s="8" t="n">
        <f aca="false">M156*5/P156</f>
        <v>0.703376859451997</v>
      </c>
      <c r="U156" s="8" t="n">
        <f aca="false">IF(T156&gt;5,S156*5/R156+5,T156)+20</f>
        <v>20.703376859452</v>
      </c>
      <c r="V156" s="9" t="n">
        <f aca="false">G156/0.5*H156*20000</f>
        <v>76825.907924285</v>
      </c>
      <c r="W156" s="9" t="n">
        <f aca="false">H156*G156*20*1000</f>
        <v>38412.9539621425</v>
      </c>
      <c r="X156" s="5" t="n">
        <f aca="false">G156*H156*MIN(20,U156)*1000</f>
        <v>38412.9539621425</v>
      </c>
      <c r="Y156" s="5" t="n">
        <f aca="false">IF(20&lt;U156,N156*O156*MIN(5,U156-20)*1000,0)</f>
        <v>1376.76066791604</v>
      </c>
      <c r="Z156" s="5" t="n">
        <f aca="false">IF(U156&gt;25,(U156-25)*Q156*1.49*1000,0)</f>
        <v>0</v>
      </c>
      <c r="AA156" s="5" t="n">
        <f aca="false">X156+Y156+Z156</f>
        <v>39789.7146300585</v>
      </c>
    </row>
    <row r="157" customFormat="false" ht="15" hidden="false" customHeight="false" outlineLevel="0" collapsed="false">
      <c r="A157" s="0" t="n">
        <v>1966</v>
      </c>
      <c r="B157" s="0" t="s">
        <v>35</v>
      </c>
      <c r="D157" s="0" t="n">
        <v>0</v>
      </c>
      <c r="E157" s="1" t="n">
        <v>79.99</v>
      </c>
      <c r="F157" s="4" t="n">
        <v>0.00095987</v>
      </c>
      <c r="G157" s="0" t="n">
        <v>1.60036363636364</v>
      </c>
      <c r="H157" s="0" t="n">
        <f aca="false">1.44*EXP(-F157*(A157-1956))</f>
        <v>1.42624399748798</v>
      </c>
      <c r="I157" s="0" t="n">
        <v>0</v>
      </c>
      <c r="J157" s="0" t="n">
        <v>0</v>
      </c>
      <c r="K157" s="5" t="n">
        <f aca="false">K142+D142-J142-E157</f>
        <v>2793963.79951504</v>
      </c>
      <c r="L157" s="5" t="n">
        <f aca="false">H157*(100-G157/0.5)*20000</f>
        <v>2761187.6337695</v>
      </c>
      <c r="M157" s="5" t="n">
        <f aca="false">K157-L157</f>
        <v>32776.165745541</v>
      </c>
      <c r="N157" s="6" t="n">
        <f aca="false">1.6-0.5691/(2009-1956)*(A157-1956)</f>
        <v>1.49262264150943</v>
      </c>
      <c r="O157" s="7" t="n">
        <v>1.3</v>
      </c>
      <c r="P157" s="5" t="n">
        <f aca="false">O157*(100-N157/0.5)*5000</f>
        <v>630595.905660377</v>
      </c>
      <c r="Q157" s="7" t="n">
        <f aca="false">N157</f>
        <v>1.49262264150943</v>
      </c>
      <c r="R157" s="5" t="n">
        <f aca="false">1.49*(100-Q157/0.5)*5000</f>
        <v>722759.922641509</v>
      </c>
      <c r="S157" s="5" t="str">
        <f aca="false">IF(P157&lt;M157,M157-P157," ")</f>
        <v> </v>
      </c>
      <c r="T157" s="8" t="n">
        <f aca="false">M157*5/P157</f>
        <v>0.259882481406352</v>
      </c>
      <c r="U157" s="8" t="n">
        <f aca="false">IF(T157&gt;5,S157*5/R157+5,T157)+20</f>
        <v>20.2598824814064</v>
      </c>
      <c r="V157" s="9" t="n">
        <f aca="false">G157/0.5*H157*20000</f>
        <v>91300.3612064671</v>
      </c>
      <c r="W157" s="9" t="n">
        <f aca="false">H157*G157*20*1000</f>
        <v>45650.1806032335</v>
      </c>
      <c r="X157" s="5" t="n">
        <f aca="false">G157*H157*MIN(20,U157)*1000</f>
        <v>45650.1806032335</v>
      </c>
      <c r="Y157" s="5" t="n">
        <f aca="false">IF(20&lt;U157,N157*O157*MIN(5,U157-20)*1000,0)</f>
        <v>504.278418642412</v>
      </c>
      <c r="Z157" s="5" t="n">
        <f aca="false">IF(U157&gt;25,(U157-25)*Q157*1.49*1000,0)</f>
        <v>0</v>
      </c>
      <c r="AA157" s="5" t="n">
        <f aca="false">X157+Y157+Z157</f>
        <v>46154.459021876</v>
      </c>
    </row>
    <row r="158" customFormat="false" ht="15" hidden="false" customHeight="false" outlineLevel="0" collapsed="false">
      <c r="A158" s="0" t="n">
        <v>1966</v>
      </c>
      <c r="B158" s="0" t="s">
        <v>36</v>
      </c>
      <c r="D158" s="0" t="n">
        <v>0</v>
      </c>
      <c r="E158" s="1" t="n">
        <v>94.01125</v>
      </c>
      <c r="F158" s="4" t="n">
        <v>0.003306066</v>
      </c>
      <c r="G158" s="0" t="n">
        <v>1.58218181818182</v>
      </c>
      <c r="H158" s="0" t="n">
        <f aca="false">1.44*EXP(-F158*(A158-1956))</f>
        <v>1.3931710134913</v>
      </c>
      <c r="I158" s="0" t="n">
        <v>0</v>
      </c>
      <c r="J158" s="0" t="n">
        <v>0</v>
      </c>
      <c r="K158" s="5" t="n">
        <f aca="false">K143+D143-J143-E158</f>
        <v>2793256.74764004</v>
      </c>
      <c r="L158" s="5" t="n">
        <f aca="false">H158*(100-G158/0.5)*20000</f>
        <v>2698172.03309604</v>
      </c>
      <c r="M158" s="5" t="n">
        <f aca="false">K158-L158</f>
        <v>95084.7145440038</v>
      </c>
      <c r="N158" s="6" t="n">
        <f aca="false">1.6-0.5691/(2009-1956)*(A158-1956)</f>
        <v>1.49262264150943</v>
      </c>
      <c r="O158" s="7" t="n">
        <v>1.3</v>
      </c>
      <c r="P158" s="5" t="n">
        <f aca="false">O158*(100-N158/0.5)*5000</f>
        <v>630595.905660377</v>
      </c>
      <c r="Q158" s="7" t="n">
        <f aca="false">N158</f>
        <v>1.49262264150943</v>
      </c>
      <c r="R158" s="5" t="n">
        <f aca="false">1.49*(100-Q158/0.5)*5000</f>
        <v>722759.922641509</v>
      </c>
      <c r="S158" s="5" t="str">
        <f aca="false">IF(P158&lt;M158,M158-P158," ")</f>
        <v> </v>
      </c>
      <c r="T158" s="8" t="n">
        <f aca="false">M158*5/P158</f>
        <v>0.753927465199988</v>
      </c>
      <c r="U158" s="8" t="n">
        <f aca="false">IF(T158&gt;5,S158*5/R158+5,T158)+20</f>
        <v>20.7539274652</v>
      </c>
      <c r="V158" s="9" t="n">
        <f aca="false">G158/0.5*H158*20000</f>
        <v>88169.9938865545</v>
      </c>
      <c r="W158" s="9" t="n">
        <f aca="false">H158*G158*20*1000</f>
        <v>44084.9969432773</v>
      </c>
      <c r="X158" s="5" t="n">
        <f aca="false">G158*H158*MIN(20,U158)*1000</f>
        <v>44084.9969432773</v>
      </c>
      <c r="Y158" s="5" t="n">
        <f aca="false">IF(20&lt;U158,N158*O158*MIN(5,U158-20)*1000,0)</f>
        <v>1462.92796599732</v>
      </c>
      <c r="Z158" s="5" t="n">
        <f aca="false">IF(U158&gt;25,(U158-25)*Q158*1.49*1000,0)</f>
        <v>0</v>
      </c>
      <c r="AA158" s="5" t="n">
        <f aca="false">X158+Y158+Z158</f>
        <v>45547.9249092746</v>
      </c>
    </row>
    <row r="159" customFormat="false" ht="15" hidden="false" customHeight="false" outlineLevel="0" collapsed="false">
      <c r="A159" s="0" t="n">
        <v>1966</v>
      </c>
      <c r="B159" s="0" t="s">
        <v>37</v>
      </c>
      <c r="D159" s="0" t="n">
        <v>0</v>
      </c>
      <c r="E159" s="1" t="n">
        <v>119.050625</v>
      </c>
      <c r="F159" s="4" t="n">
        <v>0.001301856</v>
      </c>
      <c r="G159" s="0" t="n">
        <v>1.50945454545455</v>
      </c>
      <c r="H159" s="0" t="n">
        <f aca="false">1.44*EXP(-F159*(A159-1956))</f>
        <v>1.4213747734686</v>
      </c>
      <c r="I159" s="0" t="n">
        <v>0</v>
      </c>
      <c r="J159" s="0" t="n">
        <v>0</v>
      </c>
      <c r="K159" s="5" t="n">
        <f aca="false">K144+D144-J144-E159</f>
        <v>2793666.74718276</v>
      </c>
      <c r="L159" s="5" t="n">
        <f aca="false">H159*(100-G159/0.5)*20000</f>
        <v>2756929.52243294</v>
      </c>
      <c r="M159" s="5" t="n">
        <f aca="false">K159-L159</f>
        <v>36737.2247498156</v>
      </c>
      <c r="N159" s="6" t="n">
        <f aca="false">1.6-0.5691/(2009-1956)*(A159-1956)</f>
        <v>1.49262264150943</v>
      </c>
      <c r="O159" s="7" t="n">
        <v>1.3</v>
      </c>
      <c r="P159" s="5" t="n">
        <f aca="false">O159*(100-N159/0.5)*5000</f>
        <v>630595.905660377</v>
      </c>
      <c r="Q159" s="7" t="n">
        <f aca="false">N159</f>
        <v>1.49262264150943</v>
      </c>
      <c r="R159" s="5" t="n">
        <f aca="false">1.49*(100-Q159/0.5)*5000</f>
        <v>722759.922641509</v>
      </c>
      <c r="S159" s="5" t="str">
        <f aca="false">IF(P159&lt;M159,M159-P159," ")</f>
        <v> </v>
      </c>
      <c r="T159" s="8" t="n">
        <f aca="false">M159*5/P159</f>
        <v>0.291289750060646</v>
      </c>
      <c r="U159" s="8" t="n">
        <f aca="false">IF(T159&gt;5,S159*5/R159+5,T159)+20</f>
        <v>20.2912897500606</v>
      </c>
      <c r="V159" s="9" t="n">
        <f aca="false">G159/0.5*H159*20000</f>
        <v>85820.0245042644</v>
      </c>
      <c r="W159" s="9" t="n">
        <f aca="false">H159*G159*20*1000</f>
        <v>42910.0122521322</v>
      </c>
      <c r="X159" s="5" t="n">
        <f aca="false">G159*H159*MIN(20,U159)*1000</f>
        <v>42910.0122521322</v>
      </c>
      <c r="Y159" s="5" t="n">
        <f aca="false">IF(20&lt;U159,N159*O159*MIN(5,U159-20)*1000,0)</f>
        <v>565.221379034187</v>
      </c>
      <c r="Z159" s="5" t="n">
        <f aca="false">IF(U159&gt;25,(U159-25)*Q159*1.49*1000,0)</f>
        <v>0</v>
      </c>
      <c r="AA159" s="5" t="n">
        <f aca="false">X159+Y159+Z159</f>
        <v>43475.2336311664</v>
      </c>
    </row>
    <row r="160" customFormat="false" ht="15" hidden="false" customHeight="false" outlineLevel="0" collapsed="false">
      <c r="A160" s="0" t="n">
        <v>1966</v>
      </c>
      <c r="B160" s="0" t="s">
        <v>38</v>
      </c>
      <c r="D160" s="0" t="n">
        <v>0</v>
      </c>
      <c r="E160" s="1" t="n">
        <v>100.923125</v>
      </c>
      <c r="F160" s="4" t="n">
        <v>0.00474323</v>
      </c>
      <c r="G160" s="0" t="n">
        <v>1.764</v>
      </c>
      <c r="H160" s="0" t="n">
        <f aca="false">1.44*EXP(-F160*(A160-1956))</f>
        <v>1.37329205003574</v>
      </c>
      <c r="I160" s="0" t="n">
        <v>0</v>
      </c>
      <c r="J160" s="0" t="n">
        <v>0</v>
      </c>
      <c r="K160" s="5" t="n">
        <f aca="false">K145+D145-J145-E160</f>
        <v>2792253.90394907</v>
      </c>
      <c r="L160" s="5" t="n">
        <f aca="false">H160*(100-G160/0.5)*20000</f>
        <v>2649684.61302096</v>
      </c>
      <c r="M160" s="5" t="n">
        <f aca="false">K160-L160</f>
        <v>142569.290928104</v>
      </c>
      <c r="N160" s="6" t="n">
        <f aca="false">1.6+0.3/(2009-1956)*(A160-1956)</f>
        <v>1.65660377358491</v>
      </c>
      <c r="O160" s="7" t="n">
        <v>1.3</v>
      </c>
      <c r="P160" s="5" t="n">
        <f aca="false">O160*(100-N160/0.5)*5000</f>
        <v>628464.150943396</v>
      </c>
      <c r="Q160" s="7" t="n">
        <f aca="false">N160</f>
        <v>1.65660377358491</v>
      </c>
      <c r="R160" s="5" t="n">
        <f aca="false">1.49*(100-Q160/0.5)*5000</f>
        <v>720316.603773585</v>
      </c>
      <c r="S160" s="5" t="str">
        <f aca="false">IF(P160&lt;M160,M160-P160," ")</f>
        <v> </v>
      </c>
      <c r="T160" s="8" t="n">
        <f aca="false">M160*5/P160</f>
        <v>1.13426748935553</v>
      </c>
      <c r="U160" s="8" t="n">
        <f aca="false">IF(T160&gt;5,S160*5/R160+5,T160)+20</f>
        <v>21.1342674893555</v>
      </c>
      <c r="V160" s="9" t="n">
        <f aca="false">G160/0.5*H160*20000</f>
        <v>96899.487050522</v>
      </c>
      <c r="W160" s="9" t="n">
        <f aca="false">H160*G160*20*1000</f>
        <v>48449.743525261</v>
      </c>
      <c r="X160" s="5" t="n">
        <f aca="false">G160*H160*MIN(20,U160)*1000</f>
        <v>48449.743525261</v>
      </c>
      <c r="Y160" s="5" t="n">
        <f aca="false">IF(20&lt;U160,N160*O160*MIN(5,U160-20)*1000,0)</f>
        <v>2442.74134405736</v>
      </c>
      <c r="Z160" s="5" t="n">
        <f aca="false">IF(U160&gt;25,(U160-25)*Q160*1.49*1000,0)</f>
        <v>0</v>
      </c>
      <c r="AA160" s="5" t="n">
        <f aca="false">X160+Y160+Z160</f>
        <v>50892.4848693184</v>
      </c>
    </row>
    <row r="161" customFormat="false" ht="15" hidden="false" customHeight="false" outlineLevel="0" collapsed="false">
      <c r="A161" s="0" t="n">
        <v>1966</v>
      </c>
      <c r="B161" s="0" t="s">
        <v>39</v>
      </c>
      <c r="D161" s="0" t="n">
        <v>0</v>
      </c>
      <c r="E161" s="1" t="n">
        <v>165.86875</v>
      </c>
      <c r="F161" s="4" t="n">
        <v>0.00288361</v>
      </c>
      <c r="G161" s="0" t="n">
        <v>1.59127272727273</v>
      </c>
      <c r="H161" s="0" t="n">
        <f aca="false">1.44*EXP(-F161*(A161-1956))</f>
        <v>1.39906899744988</v>
      </c>
      <c r="I161" s="0" t="n">
        <v>0</v>
      </c>
      <c r="J161" s="0" t="n">
        <v>0</v>
      </c>
      <c r="K161" s="5" t="n">
        <f aca="false">K146+D146-J146-E161</f>
        <v>2796419.31194017</v>
      </c>
      <c r="L161" s="5" t="n">
        <f aca="false">H161*(100-G161/0.5)*20000</f>
        <v>2709085.98133116</v>
      </c>
      <c r="M161" s="5" t="n">
        <f aca="false">K161-L161</f>
        <v>87333.3306090096</v>
      </c>
      <c r="N161" s="6" t="n">
        <f aca="false">1.6-0.5691/(2009-1956)*(A161-1956)</f>
        <v>1.49262264150943</v>
      </c>
      <c r="O161" s="7" t="n">
        <v>1.3</v>
      </c>
      <c r="P161" s="5" t="n">
        <f aca="false">O161*(100-N161/0.5)*5000</f>
        <v>630595.905660377</v>
      </c>
      <c r="Q161" s="7" t="n">
        <f aca="false">N161</f>
        <v>1.49262264150943</v>
      </c>
      <c r="R161" s="5" t="n">
        <f aca="false">1.49*(100-Q161/0.5)*5000</f>
        <v>722759.922641509</v>
      </c>
      <c r="S161" s="5" t="str">
        <f aca="false">IF(P161&lt;M161,M161-P161," ")</f>
        <v> </v>
      </c>
      <c r="T161" s="8" t="n">
        <f aca="false">M161*5/P161</f>
        <v>0.692466679731704</v>
      </c>
      <c r="U161" s="8" t="n">
        <f aca="false">IF(T161&gt;5,S161*5/R161+5,T161)+20</f>
        <v>20.6924666797317</v>
      </c>
      <c r="V161" s="9" t="n">
        <f aca="false">G161/0.5*H161*20000</f>
        <v>89052.0135685915</v>
      </c>
      <c r="W161" s="9" t="n">
        <f aca="false">H161*G161*20*1000</f>
        <v>44526.0067842957</v>
      </c>
      <c r="X161" s="5" t="n">
        <f aca="false">G161*H161*MIN(20,U161)*1000</f>
        <v>44526.0067842957</v>
      </c>
      <c r="Y161" s="5" t="n">
        <f aca="false">IF(20&lt;U161,N161*O161*MIN(5,U161-20)*1000,0)</f>
        <v>1343.66887805593</v>
      </c>
      <c r="Z161" s="5" t="n">
        <f aca="false">IF(U161&gt;25,(U161-25)*Q161*1.49*1000,0)</f>
        <v>0</v>
      </c>
      <c r="AA161" s="5" t="n">
        <f aca="false">X161+Y161+Z161</f>
        <v>45869.6756623517</v>
      </c>
    </row>
    <row r="162" customFormat="false" ht="15" hidden="false" customHeight="false" outlineLevel="0" collapsed="false">
      <c r="A162" s="0" t="n">
        <v>1966</v>
      </c>
      <c r="B162" s="0" t="s">
        <v>40</v>
      </c>
      <c r="D162" s="0" t="n">
        <v>0</v>
      </c>
      <c r="E162" s="1" t="n">
        <v>156.3325</v>
      </c>
      <c r="F162" s="4" t="n">
        <v>0.003435973</v>
      </c>
      <c r="G162" s="0" t="n">
        <v>1.62763636363636</v>
      </c>
      <c r="H162" s="0" t="n">
        <f aca="false">1.44*EXP(-F162*(A162-1956))</f>
        <v>1.39136236185969</v>
      </c>
      <c r="I162" s="0" t="n">
        <v>0</v>
      </c>
      <c r="J162" s="0" t="n">
        <v>0</v>
      </c>
      <c r="K162" s="5" t="n">
        <f aca="false">K147+D147-J147-E162</f>
        <v>2796495.18006517</v>
      </c>
      <c r="L162" s="5" t="n">
        <f aca="false">H162*(100-G162/0.5)*20000</f>
        <v>2692139.44471307</v>
      </c>
      <c r="M162" s="5" t="n">
        <f aca="false">K162-L162</f>
        <v>104355.735352105</v>
      </c>
      <c r="N162" s="6" t="n">
        <f aca="false">1.6+0.1/(2009-1956)*(A162-1956)</f>
        <v>1.6188679245283</v>
      </c>
      <c r="O162" s="7" t="n">
        <v>1.3</v>
      </c>
      <c r="P162" s="5" t="n">
        <f aca="false">O162*(100-N162/0.5)*5000</f>
        <v>628954.716981132</v>
      </c>
      <c r="Q162" s="7" t="n">
        <f aca="false">N162</f>
        <v>1.6188679245283</v>
      </c>
      <c r="R162" s="5" t="n">
        <f aca="false">1.49*(100-Q162/0.5)*5000</f>
        <v>720878.867924528</v>
      </c>
      <c r="S162" s="5" t="str">
        <f aca="false">IF(P162&lt;M162,M162-P162," ")</f>
        <v> </v>
      </c>
      <c r="T162" s="8" t="n">
        <f aca="false">M162*5/P162</f>
        <v>0.829596571379518</v>
      </c>
      <c r="U162" s="8" t="n">
        <f aca="false">IF(T162&gt;5,S162*5/R162+5,T162)+20</f>
        <v>20.8295965713795</v>
      </c>
      <c r="V162" s="9" t="n">
        <f aca="false">G162/0.5*H162*20000</f>
        <v>90585.2790063124</v>
      </c>
      <c r="W162" s="9" t="n">
        <f aca="false">H162*G162*20*1000</f>
        <v>45292.6395031562</v>
      </c>
      <c r="X162" s="5" t="n">
        <f aca="false">G162*H162*MIN(20,U162)*1000</f>
        <v>45292.6395031562</v>
      </c>
      <c r="Y162" s="5" t="n">
        <f aca="false">IF(20&lt;U162,N162*O162*MIN(5,U162-20)*1000,0)</f>
        <v>1745.90946361644</v>
      </c>
      <c r="Z162" s="5" t="n">
        <f aca="false">IF(U162&gt;25,(U162-25)*Q162*1.49*1000,0)</f>
        <v>0</v>
      </c>
      <c r="AA162" s="5" t="n">
        <f aca="false">X162+Y162+Z162</f>
        <v>47038.5489667726</v>
      </c>
    </row>
    <row r="163" customFormat="false" ht="15" hidden="false" customHeight="false" outlineLevel="0" collapsed="false">
      <c r="A163" s="0" t="n">
        <v>1966</v>
      </c>
      <c r="B163" s="0" t="s">
        <v>41</v>
      </c>
      <c r="D163" s="0" t="n">
        <v>0</v>
      </c>
      <c r="E163" s="1" t="n">
        <v>39.599375</v>
      </c>
      <c r="F163" s="4" t="n">
        <v>0.002290988</v>
      </c>
      <c r="G163" s="0" t="n">
        <v>1.53672727272727</v>
      </c>
      <c r="H163" s="0" t="n">
        <f aca="false">1.44*EXP(-F163*(A163-1956))</f>
        <v>1.40738480443715</v>
      </c>
      <c r="I163" s="0" t="n">
        <v>0</v>
      </c>
      <c r="J163" s="0" t="n">
        <v>0</v>
      </c>
      <c r="K163" s="5" t="n">
        <f aca="false">K148+D148-J148-E163</f>
        <v>2792140.28134349</v>
      </c>
      <c r="L163" s="5" t="n">
        <f aca="false">H163*(100-G163/0.5)*20000</f>
        <v>2728258.94438628</v>
      </c>
      <c r="M163" s="5" t="n">
        <f aca="false">K163-L163</f>
        <v>63881.336957213</v>
      </c>
      <c r="N163" s="6" t="n">
        <f aca="false">1.6-0.4/(2009-1956)*(A163-1956)</f>
        <v>1.52452830188679</v>
      </c>
      <c r="O163" s="7" t="n">
        <v>1.3</v>
      </c>
      <c r="P163" s="5" t="n">
        <f aca="false">O163*(100-N163/0.5)*5000</f>
        <v>630181.132075472</v>
      </c>
      <c r="Q163" s="7" t="n">
        <f aca="false">N163</f>
        <v>1.52452830188679</v>
      </c>
      <c r="R163" s="5" t="n">
        <f aca="false">1.49*(100-Q163/0.5)*5000</f>
        <v>722284.528301887</v>
      </c>
      <c r="S163" s="5" t="str">
        <f aca="false">IF(P163&lt;M163,M163-P163," ")</f>
        <v> </v>
      </c>
      <c r="T163" s="8" t="n">
        <f aca="false">M163*5/P163</f>
        <v>0.506849012972055</v>
      </c>
      <c r="U163" s="8" t="n">
        <f aca="false">IF(T163&gt;5,S163*5/R163+5,T163)+20</f>
        <v>20.5068490129721</v>
      </c>
      <c r="V163" s="9" t="n">
        <f aca="false">G163/0.5*H163*20000</f>
        <v>86510.6644880202</v>
      </c>
      <c r="W163" s="9" t="n">
        <f aca="false">H163*G163*20*1000</f>
        <v>43255.3322440101</v>
      </c>
      <c r="X163" s="5" t="n">
        <f aca="false">G163*H163*MIN(20,U163)*1000</f>
        <v>43255.3322440101</v>
      </c>
      <c r="Y163" s="5" t="n">
        <f aca="false">IF(20&lt;U163,N163*O163*MIN(5,U163-20)*1000,0)</f>
        <v>1004.51736457707</v>
      </c>
      <c r="Z163" s="5" t="n">
        <f aca="false">IF(U163&gt;25,(U163-25)*Q163*1.49*1000,0)</f>
        <v>0</v>
      </c>
      <c r="AA163" s="5" t="n">
        <f aca="false">X163+Y163+Z163</f>
        <v>44259.8496085872</v>
      </c>
    </row>
    <row r="164" customFormat="false" ht="15" hidden="false" customHeight="false" outlineLevel="0" collapsed="false">
      <c r="A164" s="0" t="n">
        <v>1966</v>
      </c>
      <c r="B164" s="0" t="s">
        <v>42</v>
      </c>
      <c r="D164" s="0" t="n">
        <v>0</v>
      </c>
      <c r="E164" s="1" t="n">
        <v>171.845</v>
      </c>
      <c r="F164" s="4" t="n">
        <v>0.006047777</v>
      </c>
      <c r="G164" s="0" t="n">
        <v>1.73672727272727</v>
      </c>
      <c r="H164" s="0" t="n">
        <f aca="false">1.44*EXP(-F164*(A164-1956))</f>
        <v>1.35549315966452</v>
      </c>
      <c r="I164" s="0" t="n">
        <v>0</v>
      </c>
      <c r="J164" s="0" t="n">
        <v>0</v>
      </c>
      <c r="K164" s="5" t="n">
        <f aca="false">K149+D149-J149-E164</f>
        <v>2791348.31019907</v>
      </c>
      <c r="L164" s="5" t="n">
        <f aca="false">H164*(100-G164/0.5)*20000</f>
        <v>2616821.44179366</v>
      </c>
      <c r="M164" s="5" t="n">
        <f aca="false">K164-L164</f>
        <v>174526.868405408</v>
      </c>
      <c r="N164" s="6" t="n">
        <f aca="false">1.6+0.5185/(2009-1956)*(A164-1956)</f>
        <v>1.69783018867925</v>
      </c>
      <c r="O164" s="7" t="n">
        <v>1.3</v>
      </c>
      <c r="P164" s="5" t="n">
        <f aca="false">O164*(100-N164/0.5)*5000</f>
        <v>627928.20754717</v>
      </c>
      <c r="Q164" s="7" t="n">
        <f aca="false">N164</f>
        <v>1.69783018867925</v>
      </c>
      <c r="R164" s="5" t="n">
        <f aca="false">1.49*(100-Q164/0.5)*5000</f>
        <v>719702.330188679</v>
      </c>
      <c r="S164" s="5" t="str">
        <f aca="false">IF(P164&lt;M164,M164-P164," ")</f>
        <v> </v>
      </c>
      <c r="T164" s="8" t="n">
        <f aca="false">M164*5/P164</f>
        <v>1.38970400045532</v>
      </c>
      <c r="U164" s="8" t="n">
        <f aca="false">IF(T164&gt;5,S164*5/R164+5,T164)+20</f>
        <v>21.3897040004553</v>
      </c>
      <c r="V164" s="9" t="n">
        <f aca="false">G164/0.5*H164*20000</f>
        <v>94164.8775353855</v>
      </c>
      <c r="W164" s="9" t="n">
        <f aca="false">H164*G164*20*1000</f>
        <v>47082.4387676928</v>
      </c>
      <c r="X164" s="5" t="n">
        <f aca="false">G164*H164*MIN(20,U164)*1000</f>
        <v>47082.4387676928</v>
      </c>
      <c r="Y164" s="5" t="n">
        <f aca="false">IF(20&lt;U164,N164*O164*MIN(5,U164-20)*1000,0)</f>
        <v>3067.32582689177</v>
      </c>
      <c r="Z164" s="5" t="n">
        <f aca="false">IF(U164&gt;25,(U164-25)*Q164*1.49*1000,0)</f>
        <v>0</v>
      </c>
      <c r="AA164" s="5" t="n">
        <f aca="false">X164+Y164+Z164</f>
        <v>50149.7645945845</v>
      </c>
    </row>
    <row r="165" customFormat="false" ht="15" hidden="false" customHeight="false" outlineLevel="0" collapsed="false">
      <c r="A165" s="0" t="n">
        <v>1966</v>
      </c>
      <c r="B165" s="0" t="s">
        <v>43</v>
      </c>
      <c r="D165" s="0" t="n">
        <v>0</v>
      </c>
      <c r="E165" s="1" t="n">
        <v>93.11875</v>
      </c>
      <c r="F165" s="4" t="n">
        <v>0.003047486</v>
      </c>
      <c r="G165" s="0" t="n">
        <v>1.61854545454545</v>
      </c>
      <c r="H165" s="0" t="n">
        <f aca="false">1.44*EXP(-F165*(A165-1956))</f>
        <v>1.39677813673775</v>
      </c>
      <c r="I165" s="0" t="n">
        <v>0</v>
      </c>
      <c r="J165" s="0" t="n">
        <v>0</v>
      </c>
      <c r="K165" s="5" t="n">
        <f aca="false">K150+D150-J150-E165</f>
        <v>2791305.67446849</v>
      </c>
      <c r="L165" s="5" t="n">
        <f aca="false">H165*(100-G165/0.5)*20000</f>
        <v>2703126.31730648</v>
      </c>
      <c r="M165" s="5" t="n">
        <f aca="false">K165-L165</f>
        <v>88179.3571620057</v>
      </c>
      <c r="N165" s="6" t="n">
        <f aca="false">1.6-0.4298/(2009-1956)*(A165-1956)</f>
        <v>1.51890566037736</v>
      </c>
      <c r="O165" s="7" t="n">
        <v>1.3</v>
      </c>
      <c r="P165" s="5" t="n">
        <f aca="false">O165*(100-N165/0.5)*5000</f>
        <v>630254.226415094</v>
      </c>
      <c r="Q165" s="7" t="n">
        <f aca="false">N165</f>
        <v>1.51890566037736</v>
      </c>
      <c r="R165" s="5" t="n">
        <f aca="false">1.49*(100-Q165/0.5)*5000</f>
        <v>722368.305660377</v>
      </c>
      <c r="S165" s="5" t="str">
        <f aca="false">IF(P165&lt;M165,M165-P165," ")</f>
        <v> </v>
      </c>
      <c r="T165" s="8" t="n">
        <f aca="false">M165*5/P165</f>
        <v>0.699553874184808</v>
      </c>
      <c r="U165" s="8" t="n">
        <f aca="false">IF(T165&gt;5,S165*5/R165+5,T165)+20</f>
        <v>20.6995538741848</v>
      </c>
      <c r="V165" s="9" t="n">
        <f aca="false">G165/0.5*H165*20000</f>
        <v>90429.9561690141</v>
      </c>
      <c r="W165" s="9" t="n">
        <f aca="false">H165*G165*20*1000</f>
        <v>45214.9780845071</v>
      </c>
      <c r="X165" s="5" t="n">
        <f aca="false">G165*H165*MIN(20,U165)*1000</f>
        <v>45214.9780845071</v>
      </c>
      <c r="Y165" s="5" t="n">
        <f aca="false">IF(20&lt;U165,N165*O165*MIN(5,U165-20)*1000,0)</f>
        <v>1381.32324100968</v>
      </c>
      <c r="Z165" s="5" t="n">
        <f aca="false">IF(U165&gt;25,(U165-25)*Q165*1.49*1000,0)</f>
        <v>0</v>
      </c>
      <c r="AA165" s="5" t="n">
        <f aca="false">X165+Y165+Z165</f>
        <v>46596.3013255167</v>
      </c>
    </row>
    <row r="166" customFormat="false" ht="15" hidden="false" customHeight="false" outlineLevel="0" collapsed="false">
      <c r="A166" s="0" t="n">
        <v>1966</v>
      </c>
      <c r="B166" s="0" t="s">
        <v>44</v>
      </c>
      <c r="D166" s="0" t="n">
        <v>0</v>
      </c>
      <c r="E166" s="1" t="n">
        <v>163.440625</v>
      </c>
      <c r="F166" s="4" t="n">
        <v>0.006595146</v>
      </c>
      <c r="G166" s="0" t="n">
        <v>1.80945454545455</v>
      </c>
      <c r="H166" s="0" t="n">
        <f aca="false">1.44*EXP(-F166*(A166-1956))</f>
        <v>1.34809387946872</v>
      </c>
      <c r="I166" s="0" t="n">
        <v>0</v>
      </c>
      <c r="J166" s="0" t="n">
        <v>0</v>
      </c>
      <c r="K166" s="5" t="n">
        <f aca="false">K151+D151-J151-E166</f>
        <v>2804194.84441163</v>
      </c>
      <c r="L166" s="5" t="n">
        <f aca="false">H166*(100-G166/0.5)*20000</f>
        <v>2598615.17502128</v>
      </c>
      <c r="M166" s="5" t="n">
        <f aca="false">K166-L166</f>
        <v>205579.669390349</v>
      </c>
      <c r="N166" s="6" t="n">
        <f aca="false">1.6+0.062/(2009-1956)*(A166-1956)</f>
        <v>1.61169811320755</v>
      </c>
      <c r="O166" s="7" t="n">
        <v>1.3</v>
      </c>
      <c r="P166" s="5" t="n">
        <f aca="false">O166*(100-N166/0.5)*5000</f>
        <v>629047.924528302</v>
      </c>
      <c r="Q166" s="7" t="n">
        <f aca="false">N166</f>
        <v>1.61169811320755</v>
      </c>
      <c r="R166" s="5" t="n">
        <f aca="false">1.49*(100-Q166/0.5)*5000</f>
        <v>720985.698113208</v>
      </c>
      <c r="S166" s="5" t="str">
        <f aca="false">IF(P166&lt;M166,M166-P166," ")</f>
        <v> </v>
      </c>
      <c r="T166" s="8" t="n">
        <f aca="false">M166*5/P166</f>
        <v>1.63405411077785</v>
      </c>
      <c r="U166" s="8" t="n">
        <f aca="false">IF(T166&gt;5,S166*5/R166+5,T166)+20</f>
        <v>21.6340541107779</v>
      </c>
      <c r="V166" s="9" t="n">
        <f aca="false">G166/0.5*H166*20000</f>
        <v>97572.5839161653</v>
      </c>
      <c r="W166" s="9" t="n">
        <f aca="false">H166*G166*20*1000</f>
        <v>48786.2919580827</v>
      </c>
      <c r="X166" s="5" t="n">
        <f aca="false">G166*H166*MIN(20,U166)*1000</f>
        <v>48786.2919580827</v>
      </c>
      <c r="Y166" s="5" t="n">
        <f aca="false">IF(20&lt;U166,N166*O166*MIN(5,U166-20)*1000,0)</f>
        <v>3423.68250538561</v>
      </c>
      <c r="Z166" s="5" t="n">
        <f aca="false">IF(U166&gt;25,(U166-25)*Q166*1.49*1000,0)</f>
        <v>0</v>
      </c>
      <c r="AA166" s="5" t="n">
        <f aca="false">X166+Y166+Z166</f>
        <v>52209.9744634683</v>
      </c>
    </row>
    <row r="167" customFormat="false" ht="15" hidden="false" customHeight="false" outlineLevel="0" collapsed="false">
      <c r="A167" s="0" t="n">
        <v>1967</v>
      </c>
      <c r="B167" s="0" t="s">
        <v>30</v>
      </c>
      <c r="D167" s="0" t="n">
        <v>0</v>
      </c>
      <c r="E167" s="1" t="n">
        <v>0</v>
      </c>
      <c r="F167" s="4" t="n">
        <v>0.000106134</v>
      </c>
      <c r="G167" s="0" t="n">
        <v>1.3</v>
      </c>
      <c r="H167" s="0" t="n">
        <f aca="false">1.44*EXP(-F167*(A167-1956))</f>
        <v>1.438319818415</v>
      </c>
      <c r="I167" s="0" t="n">
        <v>785</v>
      </c>
      <c r="J167" s="0" t="n">
        <f aca="false">I167*H167</f>
        <v>1129.08105745577</v>
      </c>
      <c r="K167" s="5" t="n">
        <f aca="false">K152+D152-J152-E167</f>
        <v>2793369.6</v>
      </c>
      <c r="L167" s="5" t="n">
        <f aca="false">H167*(100-G167/0.5)*20000</f>
        <v>2801847.00627242</v>
      </c>
      <c r="M167" s="5" t="n">
        <f aca="false">K167-L167</f>
        <v>-8477.40627241647</v>
      </c>
      <c r="N167" s="6" t="n">
        <f aca="false">1.6-0.6824/(2009-1956)*(A167-1956)</f>
        <v>1.45836981132075</v>
      </c>
      <c r="O167" s="7" t="n">
        <v>1.3</v>
      </c>
      <c r="P167" s="5" t="n">
        <f aca="false">O167*(100-N167/0.5)*5000</f>
        <v>631041.19245283</v>
      </c>
      <c r="Q167" s="7" t="n">
        <f aca="false">N167</f>
        <v>1.45836981132075</v>
      </c>
      <c r="R167" s="5" t="n">
        <f aca="false">1.49*(100-Q167/0.5)*5000</f>
        <v>723270.289811321</v>
      </c>
      <c r="S167" s="5" t="str">
        <f aca="false">IF(P167&lt;M167,M167-P167," ")</f>
        <v> </v>
      </c>
      <c r="T167" s="8" t="n">
        <f aca="false">M167*5/P167</f>
        <v>-0.0671699912288226</v>
      </c>
      <c r="U167" s="8" t="n">
        <f aca="false">IF(T167&gt;5,S167*5/R167+5,T167)+20</f>
        <v>19.9328300087712</v>
      </c>
      <c r="V167" s="9" t="n">
        <f aca="false">G167/0.5*H167*20000</f>
        <v>74792.6305575799</v>
      </c>
      <c r="W167" s="9" t="n">
        <f aca="false">H167*G167*20*1000</f>
        <v>37396.3152787899</v>
      </c>
      <c r="X167" s="5" t="n">
        <f aca="false">G167*H167*MIN(20,U167)*1000</f>
        <v>37270.7197703266</v>
      </c>
      <c r="Y167" s="5" t="n">
        <f aca="false">IF(20&lt;U167,N167*O167*MIN(5,U167-20)*1000,0)</f>
        <v>0</v>
      </c>
      <c r="Z167" s="5" t="n">
        <f aca="false">IF(U167&gt;25,(U167-25)*Q167*1.49*1000,0)</f>
        <v>0</v>
      </c>
      <c r="AA167" s="5" t="n">
        <f aca="false">X167+Y167+Z167</f>
        <v>37270.7197703266</v>
      </c>
    </row>
    <row r="168" customFormat="false" ht="15" hidden="false" customHeight="false" outlineLevel="0" collapsed="false">
      <c r="A168" s="0" t="n">
        <v>1967</v>
      </c>
      <c r="B168" s="0" t="s">
        <v>31</v>
      </c>
      <c r="D168" s="0" t="n">
        <v>0</v>
      </c>
      <c r="E168" s="1" t="n">
        <v>125.456875</v>
      </c>
      <c r="F168" s="4" t="n">
        <v>0.00054519</v>
      </c>
      <c r="G168" s="0" t="n">
        <v>1.36</v>
      </c>
      <c r="H168" s="0" t="n">
        <f aca="false">1.44*EXP(-F168*(A168-1956))</f>
        <v>1.4313900335766</v>
      </c>
      <c r="I168" s="0" t="n">
        <v>785</v>
      </c>
      <c r="J168" s="0" t="n">
        <f aca="false">I168*H168</f>
        <v>1123.64117635763</v>
      </c>
      <c r="K168" s="5" t="n">
        <f aca="false">K153+D153-J153-E168</f>
        <v>2791596.620625</v>
      </c>
      <c r="L168" s="5" t="n">
        <f aca="false">H168*(100-G168/0.5)*20000</f>
        <v>2784912.44932664</v>
      </c>
      <c r="M168" s="5" t="n">
        <f aca="false">K168-L168</f>
        <v>6684.17129835906</v>
      </c>
      <c r="N168" s="6" t="n">
        <f aca="false">1.6-0.6216/(2009-1956)*(A168-1956)</f>
        <v>1.47098867924528</v>
      </c>
      <c r="O168" s="7" t="n">
        <v>1.3</v>
      </c>
      <c r="P168" s="5" t="n">
        <f aca="false">O168*(100-N168/0.5)*5000</f>
        <v>630877.147169811</v>
      </c>
      <c r="Q168" s="7" t="n">
        <f aca="false">N168</f>
        <v>1.47098867924528</v>
      </c>
      <c r="R168" s="5" t="n">
        <f aca="false">1.49*(100-Q168/0.5)*5000</f>
        <v>723082.268679245</v>
      </c>
      <c r="S168" s="5" t="str">
        <f aca="false">IF(P168&lt;M168,M168-P168," ")</f>
        <v> </v>
      </c>
      <c r="T168" s="8" t="n">
        <f aca="false">M168*5/P168</f>
        <v>0.0529752213116692</v>
      </c>
      <c r="U168" s="8" t="n">
        <f aca="false">IF(T168&gt;5,S168*5/R168+5,T168)+20</f>
        <v>20.0529752213117</v>
      </c>
      <c r="V168" s="9" t="n">
        <f aca="false">G168/0.5*H168*20000</f>
        <v>77867.6178265672</v>
      </c>
      <c r="W168" s="9" t="n">
        <f aca="false">H168*G168*20*1000</f>
        <v>38933.8089132836</v>
      </c>
      <c r="X168" s="5" t="n">
        <f aca="false">G168*H168*MIN(20,U168)*1000</f>
        <v>38933.8089132836</v>
      </c>
      <c r="Y168" s="5" t="n">
        <f aca="false">IF(20&lt;U168,N168*O168*MIN(5,U168-20)*1000,0)</f>
        <v>101.303736078973</v>
      </c>
      <c r="Z168" s="5" t="n">
        <f aca="false">IF(U168&gt;25,(U168-25)*Q168*1.49*1000,0)</f>
        <v>0</v>
      </c>
      <c r="AA168" s="5" t="n">
        <f aca="false">X168+Y168+Z168</f>
        <v>39035.1126493626</v>
      </c>
    </row>
    <row r="169" customFormat="false" ht="15" hidden="false" customHeight="false" outlineLevel="0" collapsed="false">
      <c r="A169" s="0" t="n">
        <v>1967</v>
      </c>
      <c r="B169" s="0" t="s">
        <v>32</v>
      </c>
      <c r="D169" s="0" t="n">
        <v>0</v>
      </c>
      <c r="E169" s="1" t="n">
        <v>342.856875</v>
      </c>
      <c r="F169" s="4" t="n">
        <v>0.002161032</v>
      </c>
      <c r="G169" s="0" t="n">
        <v>1.42</v>
      </c>
      <c r="H169" s="0" t="n">
        <f aca="false">1.44*EXP(-F169*(A169-1956))</f>
        <v>1.40617290391903</v>
      </c>
      <c r="I169" s="0" t="n">
        <v>785</v>
      </c>
      <c r="J169" s="0" t="n">
        <f aca="false">I169*H169</f>
        <v>1103.84572957644</v>
      </c>
      <c r="K169" s="5" t="n">
        <f aca="false">K154+D154-J154-E169</f>
        <v>2790696.57</v>
      </c>
      <c r="L169" s="5" t="n">
        <f aca="false">H169*(100-G169/0.5)*20000</f>
        <v>2732475.18689546</v>
      </c>
      <c r="M169" s="5" t="n">
        <f aca="false">K169-L169</f>
        <v>58221.3831045385</v>
      </c>
      <c r="N169" s="6" t="n">
        <f aca="false">1.6-0.5691/(2009-1956)*(A169-1956)</f>
        <v>1.48188490566038</v>
      </c>
      <c r="O169" s="7" t="n">
        <v>1.3</v>
      </c>
      <c r="P169" s="5" t="n">
        <f aca="false">O169*(100-N169/0.5)*5000</f>
        <v>630735.496226415</v>
      </c>
      <c r="Q169" s="7" t="n">
        <f aca="false">N169</f>
        <v>1.48188490566038</v>
      </c>
      <c r="R169" s="5" t="n">
        <f aca="false">1.49*(100-Q169/0.5)*5000</f>
        <v>722919.91490566</v>
      </c>
      <c r="S169" s="5" t="str">
        <f aca="false">IF(P169&lt;M169,M169-P169," ")</f>
        <v> </v>
      </c>
      <c r="T169" s="8" t="n">
        <f aca="false">M169*5/P169</f>
        <v>0.461535647294843</v>
      </c>
      <c r="U169" s="8" t="n">
        <f aca="false">IF(T169&gt;5,S169*5/R169+5,T169)+20</f>
        <v>20.4615356472948</v>
      </c>
      <c r="V169" s="9" t="n">
        <f aca="false">G169/0.5*H169*20000</f>
        <v>79870.620942601</v>
      </c>
      <c r="W169" s="9" t="n">
        <f aca="false">H169*G169*20*1000</f>
        <v>39935.3104713005</v>
      </c>
      <c r="X169" s="5" t="n">
        <f aca="false">G169*H169*MIN(20,U169)*1000</f>
        <v>39935.3104713005</v>
      </c>
      <c r="Y169" s="5" t="n">
        <f aca="false">IF(20&lt;U169,N169*O169*MIN(5,U169-20)*1000,0)</f>
        <v>889.125521895549</v>
      </c>
      <c r="Z169" s="5" t="n">
        <f aca="false">IF(U169&gt;25,(U169-25)*Q169*1.49*1000,0)</f>
        <v>0</v>
      </c>
      <c r="AA169" s="5" t="n">
        <f aca="false">X169+Y169+Z169</f>
        <v>40824.435993196</v>
      </c>
    </row>
    <row r="170" customFormat="false" ht="15" hidden="false" customHeight="false" outlineLevel="0" collapsed="false">
      <c r="A170" s="0" t="n">
        <v>1967</v>
      </c>
      <c r="B170" s="0" t="s">
        <v>33</v>
      </c>
      <c r="D170" s="0" t="n">
        <v>0</v>
      </c>
      <c r="E170" s="1" t="n">
        <v>297.705625</v>
      </c>
      <c r="F170" s="4" t="n">
        <v>0.003311821</v>
      </c>
      <c r="G170" s="0" t="n">
        <v>1.44</v>
      </c>
      <c r="H170" s="0" t="n">
        <f aca="false">1.44*EXP(-F170*(A170-1956))</f>
        <v>1.38848480270517</v>
      </c>
      <c r="I170" s="0" t="n">
        <v>785</v>
      </c>
      <c r="J170" s="0" t="n">
        <f aca="false">I170*H170</f>
        <v>1089.96057012356</v>
      </c>
      <c r="K170" s="5" t="n">
        <f aca="false">K155+D155-J155-E170</f>
        <v>2790781.125625</v>
      </c>
      <c r="L170" s="5" t="n">
        <f aca="false">H170*(100-G170/0.5)*20000</f>
        <v>2696992.88077452</v>
      </c>
      <c r="M170" s="5" t="n">
        <f aca="false">K170-L170</f>
        <v>93788.2448504758</v>
      </c>
      <c r="N170" s="6" t="n">
        <f aca="false">1.6-0.6/(2009-1956)*(A170-1956)</f>
        <v>1.47547169811321</v>
      </c>
      <c r="O170" s="7" t="n">
        <v>1.3</v>
      </c>
      <c r="P170" s="5" t="n">
        <f aca="false">O170*(100-N170/0.5)*5000</f>
        <v>630818.867924528</v>
      </c>
      <c r="Q170" s="7" t="n">
        <f aca="false">N170</f>
        <v>1.47547169811321</v>
      </c>
      <c r="R170" s="5" t="n">
        <f aca="false">1.49*(100-Q170/0.5)*5000</f>
        <v>723015.471698113</v>
      </c>
      <c r="S170" s="5" t="str">
        <f aca="false">IF(P170&lt;M170,M170-P170," ")</f>
        <v> </v>
      </c>
      <c r="T170" s="8" t="n">
        <f aca="false">M170*5/P170</f>
        <v>0.743384905076244</v>
      </c>
      <c r="U170" s="8" t="n">
        <f aca="false">IF(T170&gt;5,S170*5/R170+5,T170)+20</f>
        <v>20.7433849050762</v>
      </c>
      <c r="V170" s="9" t="n">
        <f aca="false">G170/0.5*H170*20000</f>
        <v>79976.7246358178</v>
      </c>
      <c r="W170" s="9" t="n">
        <f aca="false">H170*G170*20*1000</f>
        <v>39988.3623179089</v>
      </c>
      <c r="X170" s="5" t="n">
        <f aca="false">G170*H170*MIN(20,U170)*1000</f>
        <v>39988.3623179089</v>
      </c>
      <c r="Y170" s="5" t="n">
        <f aca="false">IF(20&lt;U170,N170*O170*MIN(5,U170-20)*1000,0)</f>
        <v>1425.89640471794</v>
      </c>
      <c r="Z170" s="5" t="n">
        <f aca="false">IF(U170&gt;25,(U170-25)*Q170*1.49*1000,0)</f>
        <v>0</v>
      </c>
      <c r="AA170" s="5" t="n">
        <f aca="false">X170+Y170+Z170</f>
        <v>41414.2587226269</v>
      </c>
    </row>
    <row r="171" customFormat="false" ht="15" hidden="false" customHeight="false" outlineLevel="0" collapsed="false">
      <c r="A171" s="0" t="n">
        <v>1967</v>
      </c>
      <c r="B171" s="0" t="s">
        <v>34</v>
      </c>
      <c r="D171" s="0" t="n">
        <v>0</v>
      </c>
      <c r="E171" s="1" t="n">
        <v>301.20375</v>
      </c>
      <c r="F171" s="4" t="n">
        <v>0.003564392</v>
      </c>
      <c r="G171" s="0" t="n">
        <v>1.37</v>
      </c>
      <c r="H171" s="0" t="n">
        <f aca="false">1.44*EXP(-F171*(A171-1956))</f>
        <v>1.38463255554947</v>
      </c>
      <c r="I171" s="0" t="n">
        <v>785</v>
      </c>
      <c r="J171" s="0" t="n">
        <f aca="false">I171*H171</f>
        <v>1086.93655610634</v>
      </c>
      <c r="K171" s="5" t="n">
        <f aca="false">K156+D156-J156-E171</f>
        <v>2790711.82875</v>
      </c>
      <c r="L171" s="5" t="n">
        <f aca="false">H171*(100-G171/0.5)*20000</f>
        <v>2693387.24705484</v>
      </c>
      <c r="M171" s="5" t="n">
        <f aca="false">K171-L171</f>
        <v>97324.5816951622</v>
      </c>
      <c r="N171" s="6" t="n">
        <f aca="false">1.6-0.5/(2009-1956)*(A171-1956)</f>
        <v>1.49622641509434</v>
      </c>
      <c r="O171" s="7" t="n">
        <v>1.3</v>
      </c>
      <c r="P171" s="5" t="n">
        <f aca="false">O171*(100-N171/0.5)*5000</f>
        <v>630549.056603774</v>
      </c>
      <c r="Q171" s="7" t="n">
        <f aca="false">N171</f>
        <v>1.49622641509434</v>
      </c>
      <c r="R171" s="5" t="n">
        <f aca="false">1.49*(100-Q171/0.5)*5000</f>
        <v>722706.226415094</v>
      </c>
      <c r="S171" s="5" t="str">
        <f aca="false">IF(P171&lt;M171,M171-P171," ")</f>
        <v> </v>
      </c>
      <c r="T171" s="8" t="n">
        <f aca="false">M171*5/P171</f>
        <v>0.771744725298347</v>
      </c>
      <c r="U171" s="8" t="n">
        <f aca="false">IF(T171&gt;5,S171*5/R171+5,T171)+20</f>
        <v>20.7717447252983</v>
      </c>
      <c r="V171" s="9" t="n">
        <f aca="false">G171/0.5*H171*20000</f>
        <v>75877.8640441112</v>
      </c>
      <c r="W171" s="9" t="n">
        <f aca="false">H171*G171*20*1000</f>
        <v>37938.9320220556</v>
      </c>
      <c r="X171" s="5" t="n">
        <f aca="false">G171*H171*MIN(20,U171)*1000</f>
        <v>37938.9320220556</v>
      </c>
      <c r="Y171" s="5" t="n">
        <f aca="false">IF(20&lt;U171,N171*O171*MIN(5,U171-20)*1000,0)</f>
        <v>1501.11629681145</v>
      </c>
      <c r="Z171" s="5" t="n">
        <f aca="false">IF(U171&gt;25,(U171-25)*Q171*1.49*1000,0)</f>
        <v>0</v>
      </c>
      <c r="AA171" s="5" t="n">
        <f aca="false">X171+Y171+Z171</f>
        <v>39440.048318867</v>
      </c>
    </row>
    <row r="172" customFormat="false" ht="15" hidden="false" customHeight="false" outlineLevel="0" collapsed="false">
      <c r="A172" s="0" t="n">
        <v>1967</v>
      </c>
      <c r="B172" s="0" t="s">
        <v>35</v>
      </c>
      <c r="D172" s="0" t="n">
        <v>598.214285714286</v>
      </c>
      <c r="E172" s="1" t="n">
        <v>156.7075</v>
      </c>
      <c r="F172" s="4" t="n">
        <v>0.00095987</v>
      </c>
      <c r="G172" s="0" t="n">
        <v>1.61</v>
      </c>
      <c r="H172" s="0" t="n">
        <f aca="false">1.44*EXP(-F172*(A172-1956))</f>
        <v>1.42487564548719</v>
      </c>
      <c r="I172" s="0" t="n">
        <v>785</v>
      </c>
      <c r="J172" s="0" t="n">
        <f aca="false">I172*H172</f>
        <v>1118.52738170745</v>
      </c>
      <c r="K172" s="5" t="n">
        <f aca="false">K157+D157-J157-E172</f>
        <v>2793807.09201504</v>
      </c>
      <c r="L172" s="5" t="n">
        <f aca="false">H172*(100-G172/0.5)*20000</f>
        <v>2757989.29940501</v>
      </c>
      <c r="M172" s="5" t="n">
        <f aca="false">K172-L172</f>
        <v>35817.7926100297</v>
      </c>
      <c r="N172" s="6" t="n">
        <f aca="false">1.6-0.5691/(2009-1956)*(A172-1956)</f>
        <v>1.48188490566038</v>
      </c>
      <c r="O172" s="7" t="n">
        <v>1.3</v>
      </c>
      <c r="P172" s="5" t="n">
        <f aca="false">O172*(100-N172/0.5)*5000</f>
        <v>630735.496226415</v>
      </c>
      <c r="Q172" s="7" t="n">
        <f aca="false">N172</f>
        <v>1.48188490566038</v>
      </c>
      <c r="R172" s="5" t="n">
        <f aca="false">1.49*(100-Q172/0.5)*5000</f>
        <v>722919.91490566</v>
      </c>
      <c r="S172" s="5" t="str">
        <f aca="false">IF(P172&lt;M172,M172-P172," ")</f>
        <v> </v>
      </c>
      <c r="T172" s="8" t="n">
        <f aca="false">M172*5/P172</f>
        <v>0.283936712174291</v>
      </c>
      <c r="U172" s="8" t="n">
        <f aca="false">IF(T172&gt;5,S172*5/R172+5,T172)+20</f>
        <v>20.2839367121743</v>
      </c>
      <c r="V172" s="9" t="n">
        <f aca="false">G172/0.5*H172*20000</f>
        <v>91761.9915693752</v>
      </c>
      <c r="W172" s="9" t="n">
        <f aca="false">H172*G172*20*1000</f>
        <v>45880.9957846876</v>
      </c>
      <c r="X172" s="5" t="n">
        <f aca="false">G172*H172*MIN(20,U172)*1000</f>
        <v>45880.9957846876</v>
      </c>
      <c r="Y172" s="5" t="n">
        <f aca="false">IF(20&lt;U172,N172*O172*MIN(5,U172-20)*1000,0)</f>
        <v>546.989986314093</v>
      </c>
      <c r="Z172" s="5" t="n">
        <f aca="false">IF(U172&gt;25,(U172-25)*Q172*1.49*1000,0)</f>
        <v>0</v>
      </c>
      <c r="AA172" s="5" t="n">
        <f aca="false">X172+Y172+Z172</f>
        <v>46427.9857710017</v>
      </c>
    </row>
    <row r="173" customFormat="false" ht="15" hidden="false" customHeight="false" outlineLevel="0" collapsed="false">
      <c r="A173" s="0" t="n">
        <v>1967</v>
      </c>
      <c r="B173" s="0" t="s">
        <v>36</v>
      </c>
      <c r="D173" s="0" t="n">
        <v>598.214285714286</v>
      </c>
      <c r="E173" s="1" t="n">
        <v>331.090625</v>
      </c>
      <c r="F173" s="4" t="n">
        <v>0.003306066</v>
      </c>
      <c r="G173" s="0" t="n">
        <v>1.59</v>
      </c>
      <c r="H173" s="0" t="n">
        <f aca="false">1.44*EXP(-F173*(A173-1956))</f>
        <v>1.38857270351786</v>
      </c>
      <c r="I173" s="0" t="n">
        <v>785</v>
      </c>
      <c r="J173" s="0" t="n">
        <f aca="false">I173*H173</f>
        <v>1090.02957226152</v>
      </c>
      <c r="K173" s="5" t="n">
        <f aca="false">K158+D158-J158-E173</f>
        <v>2792925.65701504</v>
      </c>
      <c r="L173" s="5" t="n">
        <f aca="false">H173*(100-G173/0.5)*20000</f>
        <v>2688832.18309198</v>
      </c>
      <c r="M173" s="5" t="n">
        <f aca="false">K173-L173</f>
        <v>104093.473923061</v>
      </c>
      <c r="N173" s="6" t="n">
        <f aca="false">1.6-0.5691/(2009-1956)*(A173-1956)</f>
        <v>1.48188490566038</v>
      </c>
      <c r="O173" s="7" t="n">
        <v>1.3</v>
      </c>
      <c r="P173" s="5" t="n">
        <f aca="false">O173*(100-N173/0.5)*5000</f>
        <v>630735.496226415</v>
      </c>
      <c r="Q173" s="7" t="n">
        <f aca="false">N173</f>
        <v>1.48188490566038</v>
      </c>
      <c r="R173" s="5" t="n">
        <f aca="false">1.49*(100-Q173/0.5)*5000</f>
        <v>722919.91490566</v>
      </c>
      <c r="S173" s="5" t="str">
        <f aca="false">IF(P173&lt;M173,M173-P173," ")</f>
        <v> </v>
      </c>
      <c r="T173" s="8" t="n">
        <f aca="false">M173*5/P173</f>
        <v>0.825175327421989</v>
      </c>
      <c r="U173" s="8" t="n">
        <f aca="false">IF(T173&gt;5,S173*5/R173+5,T173)+20</f>
        <v>20.825175327422</v>
      </c>
      <c r="V173" s="9" t="n">
        <f aca="false">G173/0.5*H173*20000</f>
        <v>88313.2239437357</v>
      </c>
      <c r="W173" s="9" t="n">
        <f aca="false">H173*G173*20*1000</f>
        <v>44156.6119718679</v>
      </c>
      <c r="X173" s="5" t="n">
        <f aca="false">G173*H173*MIN(20,U173)*1000</f>
        <v>44156.6119718679</v>
      </c>
      <c r="Y173" s="5" t="n">
        <f aca="false">IF(20&lt;U173,N173*O173*MIN(5,U173-20)*1000,0)</f>
        <v>1589.659320899</v>
      </c>
      <c r="Z173" s="5" t="n">
        <f aca="false">IF(U173&gt;25,(U173-25)*Q173*1.49*1000,0)</f>
        <v>0</v>
      </c>
      <c r="AA173" s="5" t="n">
        <f aca="false">X173+Y173+Z173</f>
        <v>45746.2712927669</v>
      </c>
    </row>
    <row r="174" customFormat="false" ht="15" hidden="false" customHeight="false" outlineLevel="0" collapsed="false">
      <c r="A174" s="0" t="n">
        <v>1967</v>
      </c>
      <c r="B174" s="0" t="s">
        <v>37</v>
      </c>
      <c r="D174" s="0" t="n">
        <v>619.589977220957</v>
      </c>
      <c r="E174" s="1" t="n">
        <v>166.879375</v>
      </c>
      <c r="F174" s="4" t="n">
        <v>0.001301856</v>
      </c>
      <c r="G174" s="0" t="n">
        <v>1.51</v>
      </c>
      <c r="H174" s="0" t="n">
        <f aca="false">1.44*EXP(-F174*(A174-1956))</f>
        <v>1.41952555216262</v>
      </c>
      <c r="I174" s="0" t="n">
        <v>785</v>
      </c>
      <c r="J174" s="0" t="n">
        <f aca="false">I174*H174</f>
        <v>1114.32755844765</v>
      </c>
      <c r="K174" s="5" t="n">
        <f aca="false">K159+D159-J159-E174</f>
        <v>2793499.86780776</v>
      </c>
      <c r="L174" s="5" t="n">
        <f aca="false">H174*(100-G174/0.5)*20000</f>
        <v>2753311.76097461</v>
      </c>
      <c r="M174" s="5" t="n">
        <f aca="false">K174-L174</f>
        <v>40188.1068331464</v>
      </c>
      <c r="N174" s="6" t="n">
        <f aca="false">1.6-0.5691/(2009-1956)*(A174-1956)</f>
        <v>1.48188490566038</v>
      </c>
      <c r="O174" s="7" t="n">
        <v>1.3</v>
      </c>
      <c r="P174" s="5" t="n">
        <f aca="false">O174*(100-N174/0.5)*5000</f>
        <v>630735.496226415</v>
      </c>
      <c r="Q174" s="7" t="n">
        <f aca="false">N174</f>
        <v>1.48188490566038</v>
      </c>
      <c r="R174" s="5" t="n">
        <f aca="false">1.49*(100-Q174/0.5)*5000</f>
        <v>722919.91490566</v>
      </c>
      <c r="S174" s="5" t="str">
        <f aca="false">IF(P174&lt;M174,M174-P174," ")</f>
        <v> </v>
      </c>
      <c r="T174" s="8" t="n">
        <f aca="false">M174*5/P174</f>
        <v>0.318581299717434</v>
      </c>
      <c r="U174" s="8" t="n">
        <f aca="false">IF(T174&gt;5,S174*5/R174+5,T174)+20</f>
        <v>20.3185812997174</v>
      </c>
      <c r="V174" s="9" t="n">
        <f aca="false">G174/0.5*H174*20000</f>
        <v>85739.3433506221</v>
      </c>
      <c r="W174" s="9" t="n">
        <f aca="false">H174*G174*20*1000</f>
        <v>42869.6716753111</v>
      </c>
      <c r="X174" s="5" t="n">
        <f aca="false">G174*H174*MIN(20,U174)*1000</f>
        <v>42869.6716753111</v>
      </c>
      <c r="Y174" s="5" t="n">
        <f aca="false">IF(20&lt;U174,N174*O174*MIN(5,U174-20)*1000,0)</f>
        <v>613.731065060007</v>
      </c>
      <c r="Z174" s="5" t="n">
        <f aca="false">IF(U174&gt;25,(U174-25)*Q174*1.49*1000,0)</f>
        <v>0</v>
      </c>
      <c r="AA174" s="5" t="n">
        <f aca="false">X174+Y174+Z174</f>
        <v>43483.4027403711</v>
      </c>
    </row>
    <row r="175" customFormat="false" ht="15" hidden="false" customHeight="false" outlineLevel="0" collapsed="false">
      <c r="A175" s="0" t="n">
        <v>1967</v>
      </c>
      <c r="B175" s="0" t="s">
        <v>38</v>
      </c>
      <c r="D175" s="0" t="n">
        <v>137.512639029323</v>
      </c>
      <c r="E175" s="1" t="n">
        <v>107.634375</v>
      </c>
      <c r="F175" s="4" t="n">
        <v>0.00474323</v>
      </c>
      <c r="G175" s="0" t="n">
        <v>1.79</v>
      </c>
      <c r="H175" s="0" t="n">
        <f aca="false">1.44*EXP(-F175*(A175-1956))</f>
        <v>1.36679363390998</v>
      </c>
      <c r="I175" s="0" t="n">
        <v>785</v>
      </c>
      <c r="J175" s="0" t="n">
        <f aca="false">I175*H175</f>
        <v>1072.93300261933</v>
      </c>
      <c r="K175" s="5" t="n">
        <f aca="false">K160+D160-J160-E175</f>
        <v>2792146.26957407</v>
      </c>
      <c r="L175" s="5" t="n">
        <f aca="false">H175*(100-G175/0.5)*20000</f>
        <v>2635724.843632</v>
      </c>
      <c r="M175" s="5" t="n">
        <f aca="false">K175-L175</f>
        <v>156421.425942063</v>
      </c>
      <c r="N175" s="6" t="n">
        <f aca="false">1.6+0.3/(2009-1956)*(A175-1956)</f>
        <v>1.6622641509434</v>
      </c>
      <c r="O175" s="7" t="n">
        <v>1.3</v>
      </c>
      <c r="P175" s="5" t="n">
        <f aca="false">O175*(100-N175/0.5)*5000</f>
        <v>628390.566037736</v>
      </c>
      <c r="Q175" s="7" t="n">
        <f aca="false">N175</f>
        <v>1.6622641509434</v>
      </c>
      <c r="R175" s="5" t="n">
        <f aca="false">1.49*(100-Q175/0.5)*5000</f>
        <v>720232.264150943</v>
      </c>
      <c r="S175" s="5" t="str">
        <f aca="false">IF(P175&lt;M175,M175-P175," ")</f>
        <v> </v>
      </c>
      <c r="T175" s="8" t="n">
        <f aca="false">M175*5/P175</f>
        <v>1.24461946435928</v>
      </c>
      <c r="U175" s="8" t="n">
        <f aca="false">IF(T175&gt;5,S175*5/R175+5,T175)+20</f>
        <v>21.2446194643593</v>
      </c>
      <c r="V175" s="9" t="n">
        <f aca="false">G175/0.5*H175*20000</f>
        <v>97862.4241879545</v>
      </c>
      <c r="W175" s="9" t="n">
        <f aca="false">H175*G175*20*1000</f>
        <v>48931.2120939773</v>
      </c>
      <c r="X175" s="5" t="n">
        <f aca="false">G175*H175*MIN(20,U175)*1000</f>
        <v>48931.2120939773</v>
      </c>
      <c r="Y175" s="5" t="n">
        <f aca="false">IF(20&lt;U175,N175*O175*MIN(5,U175-20)*1000,0)</f>
        <v>2689.55221232206</v>
      </c>
      <c r="Z175" s="5" t="n">
        <f aca="false">IF(U175&gt;25,(U175-25)*Q175*1.49*1000,0)</f>
        <v>0</v>
      </c>
      <c r="AA175" s="5" t="n">
        <f aca="false">X175+Y175+Z175</f>
        <v>51620.7643062993</v>
      </c>
    </row>
    <row r="176" customFormat="false" ht="15" hidden="false" customHeight="false" outlineLevel="0" collapsed="false">
      <c r="A176" s="0" t="n">
        <v>1967</v>
      </c>
      <c r="B176" s="0" t="s">
        <v>39</v>
      </c>
      <c r="D176" s="0" t="n">
        <v>1278.87981330222</v>
      </c>
      <c r="E176" s="1" t="n">
        <v>159.2</v>
      </c>
      <c r="F176" s="4" t="n">
        <v>0.00288361</v>
      </c>
      <c r="G176" s="0" t="n">
        <v>1.6</v>
      </c>
      <c r="H176" s="0" t="n">
        <f aca="false">1.44*EXP(-F176*(A176-1956))</f>
        <v>1.39504043928497</v>
      </c>
      <c r="I176" s="0" t="n">
        <v>785</v>
      </c>
      <c r="J176" s="0" t="n">
        <f aca="false">I176*H176</f>
        <v>1095.1067448387</v>
      </c>
      <c r="K176" s="5" t="n">
        <f aca="false">K161+D161-J161-E176</f>
        <v>2796260.11194017</v>
      </c>
      <c r="L176" s="5" t="n">
        <f aca="false">H176*(100-G176/0.5)*20000</f>
        <v>2700798.2904557</v>
      </c>
      <c r="M176" s="5" t="n">
        <f aca="false">K176-L176</f>
        <v>95461.8214844712</v>
      </c>
      <c r="N176" s="6" t="n">
        <f aca="false">1.6-0.5691/(2009-1956)*(A176-1956)</f>
        <v>1.48188490566038</v>
      </c>
      <c r="O176" s="7" t="n">
        <v>1.3</v>
      </c>
      <c r="P176" s="5" t="n">
        <f aca="false">O176*(100-N176/0.5)*5000</f>
        <v>630735.496226415</v>
      </c>
      <c r="Q176" s="7" t="n">
        <f aca="false">N176</f>
        <v>1.48188490566038</v>
      </c>
      <c r="R176" s="5" t="n">
        <f aca="false">1.49*(100-Q176/0.5)*5000</f>
        <v>722919.91490566</v>
      </c>
      <c r="S176" s="5" t="str">
        <f aca="false">IF(P176&lt;M176,M176-P176," ")</f>
        <v> </v>
      </c>
      <c r="T176" s="8" t="n">
        <f aca="false">M176*5/P176</f>
        <v>0.756750032744338</v>
      </c>
      <c r="U176" s="8" t="n">
        <f aca="false">IF(T176&gt;5,S176*5/R176+5,T176)+20</f>
        <v>20.7567500327443</v>
      </c>
      <c r="V176" s="9" t="n">
        <f aca="false">G176/0.5*H176*20000</f>
        <v>89282.5881142381</v>
      </c>
      <c r="W176" s="9" t="n">
        <f aca="false">H176*G176*20*1000</f>
        <v>44641.294057119</v>
      </c>
      <c r="X176" s="5" t="n">
        <f aca="false">G176*H176*MIN(20,U176)*1000</f>
        <v>44641.294057119</v>
      </c>
      <c r="Y176" s="5" t="n">
        <f aca="false">IF(20&lt;U176,N176*O176*MIN(5,U176-20)*1000,0)</f>
        <v>1457.84138614638</v>
      </c>
      <c r="Z176" s="5" t="n">
        <f aca="false">IF(U176&gt;25,(U176-25)*Q176*1.49*1000,0)</f>
        <v>0</v>
      </c>
      <c r="AA176" s="5" t="n">
        <f aca="false">X176+Y176+Z176</f>
        <v>46099.1354432654</v>
      </c>
    </row>
    <row r="177" customFormat="false" ht="15" hidden="false" customHeight="false" outlineLevel="0" collapsed="false">
      <c r="A177" s="0" t="n">
        <v>1967</v>
      </c>
      <c r="B177" s="0" t="s">
        <v>40</v>
      </c>
      <c r="D177" s="0" t="n">
        <v>1278.87981330222</v>
      </c>
      <c r="E177" s="1" t="n">
        <v>160.94875</v>
      </c>
      <c r="F177" s="4" t="n">
        <v>0.003435973</v>
      </c>
      <c r="G177" s="0" t="n">
        <v>1.64</v>
      </c>
      <c r="H177" s="0" t="n">
        <f aca="false">1.44*EXP(-F177*(A177-1956))</f>
        <v>1.38658988210221</v>
      </c>
      <c r="I177" s="0" t="n">
        <v>785</v>
      </c>
      <c r="J177" s="0" t="n">
        <f aca="false">I177*H177</f>
        <v>1088.47305745023</v>
      </c>
      <c r="K177" s="5" t="n">
        <f aca="false">K162+D162-J162-E177</f>
        <v>2796334.23131517</v>
      </c>
      <c r="L177" s="5" t="n">
        <f aca="false">H177*(100-G177/0.5)*20000</f>
        <v>2682219.46793851</v>
      </c>
      <c r="M177" s="5" t="n">
        <f aca="false">K177-L177</f>
        <v>114114.763376663</v>
      </c>
      <c r="N177" s="6" t="n">
        <f aca="false">1.6+0.1/(2009-1956)*(A177-1956)</f>
        <v>1.62075471698113</v>
      </c>
      <c r="O177" s="7" t="n">
        <v>1.3</v>
      </c>
      <c r="P177" s="5" t="n">
        <f aca="false">O177*(100-N177/0.5)*5000</f>
        <v>628930.188679245</v>
      </c>
      <c r="Q177" s="7" t="n">
        <f aca="false">N177</f>
        <v>1.62075471698113</v>
      </c>
      <c r="R177" s="5" t="n">
        <f aca="false">1.49*(100-Q177/0.5)*5000</f>
        <v>720850.754716981</v>
      </c>
      <c r="S177" s="5" t="str">
        <f aca="false">IF(P177&lt;M177,M177-P177," ")</f>
        <v> </v>
      </c>
      <c r="T177" s="8" t="n">
        <f aca="false">M177*5/P177</f>
        <v>0.907213276057747</v>
      </c>
      <c r="U177" s="8" t="n">
        <f aca="false">IF(T177&gt;5,S177*5/R177+5,T177)+20</f>
        <v>20.9072132760577</v>
      </c>
      <c r="V177" s="9" t="n">
        <f aca="false">G177/0.5*H177*20000</f>
        <v>90960.2962659048</v>
      </c>
      <c r="W177" s="9" t="n">
        <f aca="false">H177*G177*20*1000</f>
        <v>45480.1481329524</v>
      </c>
      <c r="X177" s="5" t="n">
        <f aca="false">G177*H177*MIN(20,U177)*1000</f>
        <v>45480.1481329524</v>
      </c>
      <c r="Y177" s="5" t="n">
        <f aca="false">IF(20&lt;U177,N177*O177*MIN(5,U177-20)*1000,0)</f>
        <v>1911.48125542205</v>
      </c>
      <c r="Z177" s="5" t="n">
        <f aca="false">IF(U177&gt;25,(U177-25)*Q177*1.49*1000,0)</f>
        <v>0</v>
      </c>
      <c r="AA177" s="5" t="n">
        <f aca="false">X177+Y177+Z177</f>
        <v>47391.6293883745</v>
      </c>
    </row>
    <row r="178" customFormat="false" ht="15" hidden="false" customHeight="false" outlineLevel="0" collapsed="false">
      <c r="A178" s="0" t="n">
        <v>1967</v>
      </c>
      <c r="B178" s="0" t="s">
        <v>41</v>
      </c>
      <c r="D178" s="0" t="n">
        <v>64.2570281124498</v>
      </c>
      <c r="E178" s="1" t="n">
        <v>112.44125</v>
      </c>
      <c r="F178" s="4" t="n">
        <v>0.002290988</v>
      </c>
      <c r="G178" s="0" t="n">
        <v>1.54</v>
      </c>
      <c r="H178" s="0" t="n">
        <f aca="false">1.44*EXP(-F178*(A178-1956))</f>
        <v>1.40416419333814</v>
      </c>
      <c r="I178" s="0" t="n">
        <v>785</v>
      </c>
      <c r="J178" s="0" t="n">
        <f aca="false">I178*H178</f>
        <v>1102.26889177044</v>
      </c>
      <c r="K178" s="5" t="n">
        <f aca="false">K163+D163-J163-E178</f>
        <v>2792027.84009349</v>
      </c>
      <c r="L178" s="5" t="n">
        <f aca="false">H178*(100-G178/0.5)*20000</f>
        <v>2721831.87236665</v>
      </c>
      <c r="M178" s="5" t="n">
        <f aca="false">K178-L178</f>
        <v>70195.9677268402</v>
      </c>
      <c r="N178" s="6" t="n">
        <f aca="false">1.6-0.4/(2009-1956)*(A178-1956)</f>
        <v>1.51698113207547</v>
      </c>
      <c r="O178" s="7" t="n">
        <v>1.3</v>
      </c>
      <c r="P178" s="5" t="n">
        <f aca="false">O178*(100-N178/0.5)*5000</f>
        <v>630279.245283019</v>
      </c>
      <c r="Q178" s="7" t="n">
        <f aca="false">N178</f>
        <v>1.51698113207547</v>
      </c>
      <c r="R178" s="5" t="n">
        <f aca="false">1.49*(100-Q178/0.5)*5000</f>
        <v>722396.981132076</v>
      </c>
      <c r="S178" s="5" t="str">
        <f aca="false">IF(P178&lt;M178,M178-P178," ")</f>
        <v> </v>
      </c>
      <c r="T178" s="8" t="n">
        <f aca="false">M178*5/P178</f>
        <v>0.556864026954589</v>
      </c>
      <c r="U178" s="8" t="n">
        <f aca="false">IF(T178&gt;5,S178*5/R178+5,T178)+20</f>
        <v>20.5568640269546</v>
      </c>
      <c r="V178" s="9" t="n">
        <f aca="false">G178/0.5*H178*20000</f>
        <v>86496.5143096294</v>
      </c>
      <c r="W178" s="9" t="n">
        <f aca="false">H178*G178*20*1000</f>
        <v>43248.2571548147</v>
      </c>
      <c r="X178" s="5" t="n">
        <f aca="false">G178*H178*MIN(20,U178)*1000</f>
        <v>43248.2571548147</v>
      </c>
      <c r="Y178" s="5" t="n">
        <f aca="false">IF(20&lt;U178,N178*O178*MIN(5,U178-20)*1000,0)</f>
        <v>1098.17788862818</v>
      </c>
      <c r="Z178" s="5" t="n">
        <f aca="false">IF(U178&gt;25,(U178-25)*Q178*1.49*1000,0)</f>
        <v>0</v>
      </c>
      <c r="AA178" s="5" t="n">
        <f aca="false">X178+Y178+Z178</f>
        <v>44346.4350434429</v>
      </c>
    </row>
    <row r="179" customFormat="false" ht="15" hidden="false" customHeight="false" outlineLevel="0" collapsed="false">
      <c r="A179" s="0" t="n">
        <v>1967</v>
      </c>
      <c r="B179" s="0" t="s">
        <v>42</v>
      </c>
      <c r="D179" s="0" t="n">
        <v>137.512639029323</v>
      </c>
      <c r="E179" s="1" t="n">
        <v>315.094375</v>
      </c>
      <c r="F179" s="4" t="n">
        <v>0.006047777</v>
      </c>
      <c r="G179" s="0" t="n">
        <v>1.76</v>
      </c>
      <c r="H179" s="0" t="n">
        <f aca="false">1.44*EXP(-F179*(A179-1956))</f>
        <v>1.34732017840485</v>
      </c>
      <c r="I179" s="0" t="n">
        <v>785</v>
      </c>
      <c r="J179" s="0" t="n">
        <f aca="false">I179*H179</f>
        <v>1057.64634004781</v>
      </c>
      <c r="K179" s="5" t="n">
        <f aca="false">K164+D164-J164-E179</f>
        <v>2791033.21582407</v>
      </c>
      <c r="L179" s="5" t="n">
        <f aca="false">H179*(100-G179/0.5)*20000</f>
        <v>2599789.01625</v>
      </c>
      <c r="M179" s="5" t="n">
        <f aca="false">K179-L179</f>
        <v>191244.199574066</v>
      </c>
      <c r="N179" s="6" t="n">
        <f aca="false">1.6+0.5185/(2009-1956)*(A179-1956)</f>
        <v>1.70761320754717</v>
      </c>
      <c r="O179" s="7" t="n">
        <v>1.3</v>
      </c>
      <c r="P179" s="5" t="n">
        <f aca="false">O179*(100-N179/0.5)*5000</f>
        <v>627801.028301887</v>
      </c>
      <c r="Q179" s="7" t="n">
        <f aca="false">N179</f>
        <v>1.70761320754717</v>
      </c>
      <c r="R179" s="5" t="n">
        <f aca="false">1.49*(100-Q179/0.5)*5000</f>
        <v>719556.563207547</v>
      </c>
      <c r="S179" s="5" t="str">
        <f aca="false">IF(P179&lt;M179,M179-P179," ")</f>
        <v> </v>
      </c>
      <c r="T179" s="8" t="n">
        <f aca="false">M179*5/P179</f>
        <v>1.52312747950855</v>
      </c>
      <c r="U179" s="8" t="n">
        <f aca="false">IF(T179&gt;5,S179*5/R179+5,T179)+20</f>
        <v>21.5231274795086</v>
      </c>
      <c r="V179" s="9" t="n">
        <f aca="false">G179/0.5*H179*20000</f>
        <v>94851.3405597015</v>
      </c>
      <c r="W179" s="9" t="n">
        <f aca="false">H179*G179*20*1000</f>
        <v>47425.6702798508</v>
      </c>
      <c r="X179" s="5" t="n">
        <f aca="false">G179*H179*MIN(20,U179)*1000</f>
        <v>47425.6702798508</v>
      </c>
      <c r="Y179" s="5" t="n">
        <f aca="false">IF(20&lt;U179,N179*O179*MIN(5,U179-20)*1000,0)</f>
        <v>3381.18638102289</v>
      </c>
      <c r="Z179" s="5" t="n">
        <f aca="false">IF(U179&gt;25,(U179-25)*Q179*1.49*1000,0)</f>
        <v>0</v>
      </c>
      <c r="AA179" s="5" t="n">
        <f aca="false">X179+Y179+Z179</f>
        <v>50806.8566608737</v>
      </c>
    </row>
    <row r="180" customFormat="false" ht="15" hidden="false" customHeight="false" outlineLevel="0" collapsed="false">
      <c r="A180" s="0" t="n">
        <v>1967</v>
      </c>
      <c r="B180" s="0" t="s">
        <v>43</v>
      </c>
      <c r="D180" s="0" t="n">
        <v>64.2570281124498</v>
      </c>
      <c r="E180" s="1" t="n">
        <v>335.815625</v>
      </c>
      <c r="F180" s="4" t="n">
        <v>0.003047486</v>
      </c>
      <c r="G180" s="0" t="n">
        <v>1.63</v>
      </c>
      <c r="H180" s="0" t="n">
        <f aca="false">1.44*EXP(-F180*(A180-1956))</f>
        <v>1.39252795439587</v>
      </c>
      <c r="I180" s="0" t="n">
        <v>785</v>
      </c>
      <c r="J180" s="0" t="n">
        <f aca="false">I180*H180</f>
        <v>1093.13444420076</v>
      </c>
      <c r="K180" s="5" t="n">
        <f aca="false">K165+D165-J165-E180</f>
        <v>2790969.85884349</v>
      </c>
      <c r="L180" s="5" t="n">
        <f aca="false">H180*(100-G180/0.5)*20000</f>
        <v>2694263.08616514</v>
      </c>
      <c r="M180" s="5" t="n">
        <f aca="false">K180-L180</f>
        <v>96706.7726783534</v>
      </c>
      <c r="N180" s="6" t="n">
        <f aca="false">1.6-0.4298/(2009-1956)*(A180-1956)</f>
        <v>1.51079622641509</v>
      </c>
      <c r="O180" s="7" t="n">
        <v>1.3</v>
      </c>
      <c r="P180" s="5" t="n">
        <f aca="false">O180*(100-N180/0.5)*5000</f>
        <v>630359.649056604</v>
      </c>
      <c r="Q180" s="7" t="n">
        <f aca="false">N180</f>
        <v>1.51079622641509</v>
      </c>
      <c r="R180" s="5" t="n">
        <f aca="false">1.49*(100-Q180/0.5)*5000</f>
        <v>722489.136226415</v>
      </c>
      <c r="S180" s="5" t="str">
        <f aca="false">IF(P180&lt;M180,M180-P180," ")</f>
        <v> </v>
      </c>
      <c r="T180" s="8" t="n">
        <f aca="false">M180*5/P180</f>
        <v>0.767076166939657</v>
      </c>
      <c r="U180" s="8" t="n">
        <f aca="false">IF(T180&gt;5,S180*5/R180+5,T180)+20</f>
        <v>20.7670761669397</v>
      </c>
      <c r="V180" s="9" t="n">
        <f aca="false">G180/0.5*H180*20000</f>
        <v>90792.822626611</v>
      </c>
      <c r="W180" s="9" t="n">
        <f aca="false">H180*G180*20*1000</f>
        <v>45396.4113133055</v>
      </c>
      <c r="X180" s="5" t="n">
        <f aca="false">G180*H180*MIN(20,U180)*1000</f>
        <v>45396.4113133055</v>
      </c>
      <c r="Y180" s="5" t="n">
        <f aca="false">IF(20&lt;U180,N180*O180*MIN(5,U180-20)*1000,0)</f>
        <v>1506.564511901</v>
      </c>
      <c r="Z180" s="5" t="n">
        <f aca="false">IF(U180&gt;25,(U180-25)*Q180*1.49*1000,0)</f>
        <v>0</v>
      </c>
      <c r="AA180" s="5" t="n">
        <f aca="false">X180+Y180+Z180</f>
        <v>46902.9758252065</v>
      </c>
    </row>
    <row r="181" customFormat="false" ht="15" hidden="false" customHeight="false" outlineLevel="0" collapsed="false">
      <c r="A181" s="0" t="n">
        <v>1967</v>
      </c>
      <c r="B181" s="0" t="s">
        <v>44</v>
      </c>
      <c r="D181" s="0" t="n">
        <v>4393.55992844365</v>
      </c>
      <c r="E181" s="1" t="n">
        <v>281.2575</v>
      </c>
      <c r="F181" s="4" t="n">
        <v>0.006595146</v>
      </c>
      <c r="G181" s="0" t="n">
        <v>1.84</v>
      </c>
      <c r="H181" s="0" t="n">
        <f aca="false">1.44*EXP(-F181*(A181-1956))</f>
        <v>1.3392322574777</v>
      </c>
      <c r="I181" s="0" t="n">
        <v>785</v>
      </c>
      <c r="J181" s="0" t="n">
        <f aca="false">I181*H181</f>
        <v>1051.29732211999</v>
      </c>
      <c r="K181" s="5" t="n">
        <f aca="false">K166+D166-J166-E181</f>
        <v>2803913.58691163</v>
      </c>
      <c r="L181" s="5" t="n">
        <f aca="false">H181*(100-G181/0.5)*20000</f>
        <v>2579897.02080504</v>
      </c>
      <c r="M181" s="5" t="n">
        <f aca="false">K181-L181</f>
        <v>224016.566106589</v>
      </c>
      <c r="N181" s="6" t="n">
        <f aca="false">1.6+0.062/(2009-1956)*(A181-1956)</f>
        <v>1.6128679245283</v>
      </c>
      <c r="O181" s="7" t="n">
        <v>1.3</v>
      </c>
      <c r="P181" s="5" t="n">
        <f aca="false">O181*(100-N181/0.5)*5000</f>
        <v>629032.716981132</v>
      </c>
      <c r="Q181" s="7" t="n">
        <f aca="false">N181</f>
        <v>1.6128679245283</v>
      </c>
      <c r="R181" s="5" t="n">
        <f aca="false">1.49*(100-Q181/0.5)*5000</f>
        <v>720968.267924528</v>
      </c>
      <c r="S181" s="5" t="str">
        <f aca="false">IF(P181&lt;M181,M181-P181," ")</f>
        <v> </v>
      </c>
      <c r="T181" s="8" t="n">
        <f aca="false">M181*5/P181</f>
        <v>1.780643200736</v>
      </c>
      <c r="U181" s="8" t="n">
        <f aca="false">IF(T181&gt;5,S181*5/R181+5,T181)+20</f>
        <v>21.780643200736</v>
      </c>
      <c r="V181" s="9" t="n">
        <f aca="false">G181/0.5*H181*20000</f>
        <v>98567.4941503587</v>
      </c>
      <c r="W181" s="9" t="n">
        <f aca="false">H181*G181*20*1000</f>
        <v>49283.7470751794</v>
      </c>
      <c r="X181" s="5" t="n">
        <f aca="false">G181*H181*MIN(20,U181)*1000</f>
        <v>49283.7470751794</v>
      </c>
      <c r="Y181" s="5" t="n">
        <f aca="false">IF(20&lt;U181,N181*O181*MIN(5,U181-20)*1000,0)</f>
        <v>3733.52499454544</v>
      </c>
      <c r="Z181" s="5" t="n">
        <f aca="false">IF(U181&gt;25,(U181-25)*Q181*1.49*1000,0)</f>
        <v>0</v>
      </c>
      <c r="AA181" s="5" t="n">
        <f aca="false">X181+Y181+Z181</f>
        <v>53017.2720697248</v>
      </c>
    </row>
    <row r="182" customFormat="false" ht="15" hidden="false" customHeight="false" outlineLevel="0" collapsed="false">
      <c r="A182" s="0" t="n">
        <v>1968</v>
      </c>
      <c r="B182" s="0" t="s">
        <v>30</v>
      </c>
      <c r="D182" s="0" t="n">
        <v>0</v>
      </c>
      <c r="E182" s="1" t="n">
        <v>0</v>
      </c>
      <c r="F182" s="4" t="n">
        <v>0.000106134</v>
      </c>
      <c r="G182" s="0" t="n">
        <v>1.29285714285714</v>
      </c>
      <c r="H182" s="0" t="n">
        <f aca="false">1.44*EXP(-F182*(A182-1956))</f>
        <v>1.43816717188003</v>
      </c>
      <c r="J182" s="0" t="n">
        <f aca="false">I182*H182</f>
        <v>0</v>
      </c>
      <c r="K182" s="5" t="n">
        <f aca="false">K167+D167-J167-E182</f>
        <v>2792240.51894254</v>
      </c>
      <c r="L182" s="5" t="n">
        <f aca="false">H182*(100-G182/0.5)*20000</f>
        <v>2801960.55572854</v>
      </c>
      <c r="M182" s="5" t="n">
        <f aca="false">K182-L182</f>
        <v>-9720.03678600025</v>
      </c>
      <c r="N182" s="6" t="n">
        <f aca="false">1.6-0.6824/(2009-1956)*(A182-1956)</f>
        <v>1.44549433962264</v>
      </c>
      <c r="O182" s="7" t="n">
        <v>1.3</v>
      </c>
      <c r="P182" s="5" t="n">
        <f aca="false">O182*(100-N182/0.5)*5000</f>
        <v>631208.573584906</v>
      </c>
      <c r="Q182" s="7" t="n">
        <f aca="false">N182</f>
        <v>1.44549433962264</v>
      </c>
      <c r="R182" s="5" t="n">
        <f aca="false">1.49*(100-Q182/0.5)*5000</f>
        <v>723462.134339623</v>
      </c>
      <c r="S182" s="5" t="str">
        <f aca="false">IF(P182&lt;M182,M182-P182," ")</f>
        <v> </v>
      </c>
      <c r="T182" s="8" t="n">
        <f aca="false">M182*5/P182</f>
        <v>-0.076995443287438</v>
      </c>
      <c r="U182" s="8" t="n">
        <f aca="false">IF(T182&gt;5,S182*5/R182+5,T182)+20</f>
        <v>19.9230045567126</v>
      </c>
      <c r="V182" s="9" t="n">
        <f aca="false">G182/0.5*H182*20000</f>
        <v>74373.78803151</v>
      </c>
      <c r="W182" s="9" t="n">
        <f aca="false">H182*G182*20*1000</f>
        <v>37186.894015755</v>
      </c>
      <c r="X182" s="5" t="n">
        <f aca="false">G182*H182*MIN(20,U182)*1000</f>
        <v>37043.7329462937</v>
      </c>
      <c r="Y182" s="5" t="n">
        <f aca="false">IF(20&lt;U182,N182*O182*MIN(5,U182-20)*1000,0)</f>
        <v>0</v>
      </c>
      <c r="Z182" s="5" t="n">
        <f aca="false">IF(U182&gt;25,(U182-25)*Q182*1.49*1000,0)</f>
        <v>0</v>
      </c>
      <c r="AA182" s="5" t="n">
        <f aca="false">X182+Y182+Z182</f>
        <v>37043.7329462937</v>
      </c>
    </row>
    <row r="183" customFormat="false" ht="15" hidden="false" customHeight="false" outlineLevel="0" collapsed="false">
      <c r="A183" s="0" t="n">
        <v>1968</v>
      </c>
      <c r="B183" s="0" t="s">
        <v>31</v>
      </c>
      <c r="D183" s="0" t="n">
        <v>0</v>
      </c>
      <c r="E183" s="1" t="n">
        <v>90.975</v>
      </c>
      <c r="F183" s="4" t="n">
        <v>0.00054519</v>
      </c>
      <c r="G183" s="0" t="n">
        <v>1.35571428571429</v>
      </c>
      <c r="H183" s="0" t="n">
        <f aca="false">1.44*EXP(-F183*(A183-1956))</f>
        <v>1.4306098667331</v>
      </c>
      <c r="J183" s="0" t="n">
        <f aca="false">I183*H183</f>
        <v>0</v>
      </c>
      <c r="K183" s="5" t="n">
        <f aca="false">K168+D168-J168-E183</f>
        <v>2790382.00444864</v>
      </c>
      <c r="L183" s="5" t="n">
        <f aca="false">H183*(100-G183/0.5)*20000</f>
        <v>2783639.80412165</v>
      </c>
      <c r="M183" s="5" t="n">
        <f aca="false">K183-L183</f>
        <v>6742.2003269908</v>
      </c>
      <c r="N183" s="6" t="n">
        <f aca="false">1.6-0.6216/(2009-1956)*(A183-1956)</f>
        <v>1.45926037735849</v>
      </c>
      <c r="O183" s="7" t="n">
        <v>1.3</v>
      </c>
      <c r="P183" s="5" t="n">
        <f aca="false">O183*(100-N183/0.5)*5000</f>
        <v>631029.61509434</v>
      </c>
      <c r="Q183" s="7" t="n">
        <f aca="false">N183</f>
        <v>1.45926037735849</v>
      </c>
      <c r="R183" s="5" t="n">
        <f aca="false">1.49*(100-Q183/0.5)*5000</f>
        <v>723257.020377359</v>
      </c>
      <c r="S183" s="5" t="str">
        <f aca="false">IF(P183&lt;M183,M183-P183," ")</f>
        <v> </v>
      </c>
      <c r="T183" s="8" t="n">
        <f aca="false">M183*5/P183</f>
        <v>0.0534222179570988</v>
      </c>
      <c r="U183" s="8" t="n">
        <f aca="false">IF(T183&gt;5,S183*5/R183+5,T183)+20</f>
        <v>20.0534222179571</v>
      </c>
      <c r="V183" s="9" t="n">
        <f aca="false">G183/0.5*H183*20000</f>
        <v>77579.9293445551</v>
      </c>
      <c r="W183" s="9" t="n">
        <f aca="false">H183*G183*20*1000</f>
        <v>38789.9646722776</v>
      </c>
      <c r="X183" s="5" t="n">
        <f aca="false">G183*H183*MIN(20,U183)*1000</f>
        <v>38789.9646722776</v>
      </c>
      <c r="Y183" s="5" t="n">
        <f aca="false">IF(20&lt;U183,N183*O183*MIN(5,U183-20)*1000,0)</f>
        <v>101.344003716025</v>
      </c>
      <c r="Z183" s="5" t="n">
        <f aca="false">IF(U183&gt;25,(U183-25)*Q183*1.49*1000,0)</f>
        <v>0</v>
      </c>
      <c r="AA183" s="5" t="n">
        <f aca="false">X183+Y183+Z183</f>
        <v>38891.3086759936</v>
      </c>
    </row>
    <row r="184" customFormat="false" ht="15" hidden="false" customHeight="false" outlineLevel="0" collapsed="false">
      <c r="A184" s="0" t="n">
        <v>1968</v>
      </c>
      <c r="B184" s="0" t="s">
        <v>32</v>
      </c>
      <c r="D184" s="0" t="n">
        <v>0</v>
      </c>
      <c r="E184" s="1" t="n">
        <v>183.10375</v>
      </c>
      <c r="F184" s="4" t="n">
        <v>0.002161032</v>
      </c>
      <c r="G184" s="0" t="n">
        <v>1.42</v>
      </c>
      <c r="H184" s="0" t="n">
        <f aca="false">1.44*EXP(-F184*(A184-1956))</f>
        <v>1.40313740036762</v>
      </c>
      <c r="J184" s="0" t="n">
        <f aca="false">I184*H184</f>
        <v>0</v>
      </c>
      <c r="K184" s="5" t="n">
        <f aca="false">K169+D169-J169-E184</f>
        <v>2789409.62052042</v>
      </c>
      <c r="L184" s="5" t="n">
        <f aca="false">H184*(100-G184/0.5)*20000</f>
        <v>2726576.59639435</v>
      </c>
      <c r="M184" s="5" t="n">
        <f aca="false">K184-L184</f>
        <v>62833.0241260719</v>
      </c>
      <c r="N184" s="6" t="n">
        <f aca="false">1.6-0.5691/(2009-1956)*(A184-1956)</f>
        <v>1.47114716981132</v>
      </c>
      <c r="O184" s="7" t="n">
        <v>1.3</v>
      </c>
      <c r="P184" s="5" t="n">
        <f aca="false">O184*(100-N184/0.5)*5000</f>
        <v>630875.086792453</v>
      </c>
      <c r="Q184" s="7" t="n">
        <f aca="false">N184</f>
        <v>1.47114716981132</v>
      </c>
      <c r="R184" s="5" t="n">
        <f aca="false">1.49*(100-Q184/0.5)*5000</f>
        <v>723079.907169811</v>
      </c>
      <c r="S184" s="5" t="str">
        <f aca="false">IF(P184&lt;M184,M184-P184," ")</f>
        <v> </v>
      </c>
      <c r="T184" s="8" t="n">
        <f aca="false">M184*5/P184</f>
        <v>0.497983082875667</v>
      </c>
      <c r="U184" s="8" t="n">
        <f aca="false">IF(T184&gt;5,S184*5/R184+5,T184)+20</f>
        <v>20.4979830828757</v>
      </c>
      <c r="V184" s="9" t="n">
        <f aca="false">G184/0.5*H184*20000</f>
        <v>79698.2043408806</v>
      </c>
      <c r="W184" s="9" t="n">
        <f aca="false">H184*G184*20*1000</f>
        <v>39849.1021704403</v>
      </c>
      <c r="X184" s="5" t="n">
        <f aca="false">G184*H184*MIN(20,U184)*1000</f>
        <v>39849.1021704403</v>
      </c>
      <c r="Y184" s="5" t="n">
        <f aca="false">IF(20&lt;U184,N184*O184*MIN(5,U184-20)*1000,0)</f>
        <v>952.38832388239</v>
      </c>
      <c r="Z184" s="5" t="n">
        <f aca="false">IF(U184&gt;25,(U184-25)*Q184*1.49*1000,0)</f>
        <v>0</v>
      </c>
      <c r="AA184" s="5" t="n">
        <f aca="false">X184+Y184+Z184</f>
        <v>40801.4904943227</v>
      </c>
    </row>
    <row r="185" customFormat="false" ht="15" hidden="false" customHeight="false" outlineLevel="0" collapsed="false">
      <c r="A185" s="0" t="n">
        <v>1968</v>
      </c>
      <c r="B185" s="0" t="s">
        <v>33</v>
      </c>
      <c r="D185" s="0" t="n">
        <v>0</v>
      </c>
      <c r="E185" s="1" t="n">
        <v>167.574375</v>
      </c>
      <c r="F185" s="4" t="n">
        <v>0.003311821</v>
      </c>
      <c r="G185" s="0" t="n">
        <v>1.43857142857143</v>
      </c>
      <c r="H185" s="0" t="n">
        <f aca="false">1.44*EXP(-F185*(A185-1956))</f>
        <v>1.38389399573891</v>
      </c>
      <c r="J185" s="0" t="n">
        <f aca="false">I185*H185</f>
        <v>0</v>
      </c>
      <c r="K185" s="5" t="n">
        <f aca="false">K170+D170-J170-E185</f>
        <v>2789523.59067988</v>
      </c>
      <c r="L185" s="5" t="n">
        <f aca="false">H185*(100-G185/0.5)*20000</f>
        <v>2688154.77698015</v>
      </c>
      <c r="M185" s="5" t="n">
        <f aca="false">K185-L185</f>
        <v>101368.813699724</v>
      </c>
      <c r="N185" s="6" t="n">
        <f aca="false">1.6-0.6/(2009-1956)*(A185-1956)</f>
        <v>1.46415094339623</v>
      </c>
      <c r="O185" s="7" t="n">
        <v>1.3</v>
      </c>
      <c r="P185" s="5" t="n">
        <f aca="false">O185*(100-N185/0.5)*5000</f>
        <v>630966.037735849</v>
      </c>
      <c r="Q185" s="7" t="n">
        <f aca="false">N185</f>
        <v>1.46415094339623</v>
      </c>
      <c r="R185" s="5" t="n">
        <f aca="false">1.49*(100-Q185/0.5)*5000</f>
        <v>723184.150943396</v>
      </c>
      <c r="S185" s="5" t="str">
        <f aca="false">IF(P185&lt;M185,M185-P185," ")</f>
        <v> </v>
      </c>
      <c r="T185" s="8" t="n">
        <f aca="false">M185*5/P185</f>
        <v>0.803282646269475</v>
      </c>
      <c r="U185" s="8" t="n">
        <f aca="false">IF(T185&gt;5,S185*5/R185+5,T185)+20</f>
        <v>20.8032826462695</v>
      </c>
      <c r="V185" s="9" t="n">
        <f aca="false">G185/0.5*H185*20000</f>
        <v>79633.2144976617</v>
      </c>
      <c r="W185" s="9" t="n">
        <f aca="false">H185*G185*20*1000</f>
        <v>39816.6072488308</v>
      </c>
      <c r="X185" s="5" t="n">
        <f aca="false">G185*H185*MIN(20,U185)*1000</f>
        <v>39816.6072488308</v>
      </c>
      <c r="Y185" s="5" t="n">
        <f aca="false">IF(20&lt;U185,N185*O185*MIN(5,U185-20)*1000,0)</f>
        <v>1528.96515765405</v>
      </c>
      <c r="Z185" s="5" t="n">
        <f aca="false">IF(U185&gt;25,(U185-25)*Q185*1.49*1000,0)</f>
        <v>0</v>
      </c>
      <c r="AA185" s="5" t="n">
        <f aca="false">X185+Y185+Z185</f>
        <v>41345.5724064849</v>
      </c>
    </row>
    <row r="186" customFormat="false" ht="15" hidden="false" customHeight="false" outlineLevel="0" collapsed="false">
      <c r="A186" s="0" t="n">
        <v>1968</v>
      </c>
      <c r="B186" s="0" t="s">
        <v>34</v>
      </c>
      <c r="D186" s="0" t="n">
        <v>0</v>
      </c>
      <c r="E186" s="1" t="n">
        <v>173.519375</v>
      </c>
      <c r="F186" s="4" t="n">
        <v>0.003564392</v>
      </c>
      <c r="G186" s="0" t="n">
        <v>1.38142857142857</v>
      </c>
      <c r="H186" s="0" t="n">
        <f aca="false">1.44*EXP(-F186*(A186-1956))</f>
        <v>1.37970596770666</v>
      </c>
      <c r="J186" s="0" t="n">
        <f aca="false">I186*H186</f>
        <v>0</v>
      </c>
      <c r="K186" s="5" t="n">
        <f aca="false">K171+D171-J171-E186</f>
        <v>2789451.37281889</v>
      </c>
      <c r="L186" s="5" t="n">
        <f aca="false">H186*(100-G186/0.5)*20000</f>
        <v>2683173.3256549</v>
      </c>
      <c r="M186" s="5" t="n">
        <f aca="false">K186-L186</f>
        <v>106278.047163993</v>
      </c>
      <c r="N186" s="6" t="n">
        <f aca="false">1.6-0.5/(2009-1956)*(A186-1956)</f>
        <v>1.48679245283019</v>
      </c>
      <c r="O186" s="7" t="n">
        <v>1.3</v>
      </c>
      <c r="P186" s="5" t="n">
        <f aca="false">O186*(100-N186/0.5)*5000</f>
        <v>630671.698113208</v>
      </c>
      <c r="Q186" s="7" t="n">
        <f aca="false">N186</f>
        <v>1.48679245283019</v>
      </c>
      <c r="R186" s="5" t="n">
        <f aca="false">1.49*(100-Q186/0.5)*5000</f>
        <v>722846.79245283</v>
      </c>
      <c r="S186" s="5" t="str">
        <f aca="false">IF(P186&lt;M186,M186-P186," ")</f>
        <v> </v>
      </c>
      <c r="T186" s="8" t="n">
        <f aca="false">M186*5/P186</f>
        <v>0.842578218445085</v>
      </c>
      <c r="U186" s="8" t="n">
        <f aca="false">IF(T186&gt;5,S186*5/R186+5,T186)+20</f>
        <v>20.8425782184451</v>
      </c>
      <c r="V186" s="9" t="n">
        <f aca="false">G186/0.5*H186*20000</f>
        <v>76238.6097584194</v>
      </c>
      <c r="W186" s="9" t="n">
        <f aca="false">H186*G186*20*1000</f>
        <v>38119.3048792097</v>
      </c>
      <c r="X186" s="5" t="n">
        <f aca="false">G186*H186*MIN(20,U186)*1000</f>
        <v>38119.3048792097</v>
      </c>
      <c r="Y186" s="5" t="n">
        <f aca="false">IF(20&lt;U186,N186*O186*MIN(5,U186-20)*1000,0)</f>
        <v>1628.56061693423</v>
      </c>
      <c r="Z186" s="5" t="n">
        <f aca="false">IF(U186&gt;25,(U186-25)*Q186*1.49*1000,0)</f>
        <v>0</v>
      </c>
      <c r="AA186" s="5" t="n">
        <f aca="false">X186+Y186+Z186</f>
        <v>39747.865496144</v>
      </c>
    </row>
    <row r="187" customFormat="false" ht="15" hidden="false" customHeight="false" outlineLevel="0" collapsed="false">
      <c r="A187" s="0" t="n">
        <v>1968</v>
      </c>
      <c r="B187" s="0" t="s">
        <v>35</v>
      </c>
      <c r="D187" s="0" t="n">
        <v>0</v>
      </c>
      <c r="E187" s="1" t="n">
        <v>62.23875</v>
      </c>
      <c r="F187" s="4" t="n">
        <v>0.00095987</v>
      </c>
      <c r="G187" s="0" t="n">
        <v>1.61</v>
      </c>
      <c r="H187" s="0" t="n">
        <f aca="false">1.44*EXP(-F187*(A187-1956))</f>
        <v>1.42350860629627</v>
      </c>
      <c r="J187" s="0" t="n">
        <f aca="false">I187*H187</f>
        <v>0</v>
      </c>
      <c r="K187" s="5" t="n">
        <f aca="false">K172+D172-J172-E187</f>
        <v>2793224.54016905</v>
      </c>
      <c r="L187" s="5" t="n">
        <f aca="false">H187*(100-G187/0.5)*20000</f>
        <v>2755343.25834707</v>
      </c>
      <c r="M187" s="5" t="n">
        <f aca="false">K187-L187</f>
        <v>37881.2818219801</v>
      </c>
      <c r="N187" s="6" t="n">
        <f aca="false">1.6-0.5691/(2009-1956)*(A187-1956)</f>
        <v>1.47114716981132</v>
      </c>
      <c r="O187" s="7" t="n">
        <v>1.3</v>
      </c>
      <c r="P187" s="5" t="n">
        <f aca="false">O187*(100-N187/0.5)*5000</f>
        <v>630875.086792453</v>
      </c>
      <c r="Q187" s="7" t="n">
        <f aca="false">N187</f>
        <v>1.47114716981132</v>
      </c>
      <c r="R187" s="5" t="n">
        <f aca="false">1.49*(100-Q187/0.5)*5000</f>
        <v>723079.907169811</v>
      </c>
      <c r="S187" s="5" t="str">
        <f aca="false">IF(P187&lt;M187,M187-P187," ")</f>
        <v> </v>
      </c>
      <c r="T187" s="8" t="n">
        <f aca="false">M187*5/P187</f>
        <v>0.300228069034865</v>
      </c>
      <c r="U187" s="8" t="n">
        <f aca="false">IF(T187&gt;5,S187*5/R187+5,T187)+20</f>
        <v>20.3002280690349</v>
      </c>
      <c r="V187" s="9" t="n">
        <f aca="false">G187/0.5*H187*20000</f>
        <v>91673.95424548</v>
      </c>
      <c r="W187" s="9" t="n">
        <f aca="false">H187*G187*20*1000</f>
        <v>45836.97712274</v>
      </c>
      <c r="X187" s="5" t="n">
        <f aca="false">G187*H187*MIN(20,U187)*1000</f>
        <v>45836.97712274</v>
      </c>
      <c r="Y187" s="5" t="n">
        <f aca="false">IF(20&lt;U187,N187*O187*MIN(5,U187-20)*1000,0)</f>
        <v>574.183576276128</v>
      </c>
      <c r="Z187" s="5" t="n">
        <f aca="false">IF(U187&gt;25,(U187-25)*Q187*1.49*1000,0)</f>
        <v>0</v>
      </c>
      <c r="AA187" s="5" t="n">
        <f aca="false">X187+Y187+Z187</f>
        <v>46411.1606990161</v>
      </c>
    </row>
    <row r="188" customFormat="false" ht="15" hidden="false" customHeight="false" outlineLevel="0" collapsed="false">
      <c r="A188" s="0" t="n">
        <v>1968</v>
      </c>
      <c r="B188" s="0" t="s">
        <v>36</v>
      </c>
      <c r="D188" s="0" t="n">
        <v>0</v>
      </c>
      <c r="E188" s="1" t="n">
        <v>174.614375</v>
      </c>
      <c r="F188" s="4" t="n">
        <v>0.003306066</v>
      </c>
      <c r="G188" s="0" t="n">
        <v>1.60857142857143</v>
      </c>
      <c r="H188" s="0" t="n">
        <f aca="false">1.44*EXP(-F188*(A188-1956))</f>
        <v>1.38398957075842</v>
      </c>
      <c r="J188" s="0" t="n">
        <f aca="false">I188*H188</f>
        <v>0</v>
      </c>
      <c r="K188" s="5" t="n">
        <f aca="false">K173+D173-J173-E188</f>
        <v>2792259.22735349</v>
      </c>
      <c r="L188" s="5" t="n">
        <f aca="false">H188*(100-G188/0.5)*20000</f>
        <v>2678929.29827833</v>
      </c>
      <c r="M188" s="5" t="n">
        <f aca="false">K188-L188</f>
        <v>113329.929075164</v>
      </c>
      <c r="N188" s="6" t="n">
        <f aca="false">1.6-0.5691/(2009-1956)*(A188-1956)</f>
        <v>1.47114716981132</v>
      </c>
      <c r="O188" s="7" t="n">
        <v>1.3</v>
      </c>
      <c r="P188" s="5" t="n">
        <f aca="false">O188*(100-N188/0.5)*5000</f>
        <v>630875.086792453</v>
      </c>
      <c r="Q188" s="7" t="n">
        <f aca="false">N188</f>
        <v>1.47114716981132</v>
      </c>
      <c r="R188" s="5" t="n">
        <f aca="false">1.49*(100-Q188/0.5)*5000</f>
        <v>723079.907169811</v>
      </c>
      <c r="S188" s="5" t="str">
        <f aca="false">IF(P188&lt;M188,M188-P188," ")</f>
        <v> </v>
      </c>
      <c r="T188" s="8" t="n">
        <f aca="false">M188*5/P188</f>
        <v>0.898196262998477</v>
      </c>
      <c r="U188" s="8" t="n">
        <f aca="false">IF(T188&gt;5,S188*5/R188+5,T188)+20</f>
        <v>20.8981962629985</v>
      </c>
      <c r="V188" s="9" t="n">
        <f aca="false">G188/0.5*H188*20000</f>
        <v>89049.8432385132</v>
      </c>
      <c r="W188" s="9" t="n">
        <f aca="false">H188*G188*20*1000</f>
        <v>44524.9216192566</v>
      </c>
      <c r="X188" s="5" t="n">
        <f aca="false">G188*H188*MIN(20,U188)*1000</f>
        <v>44524.9216192566</v>
      </c>
      <c r="Y188" s="5" t="n">
        <f aca="false">IF(20&lt;U188,N188*O188*MIN(5,U188-20)*1000,0)</f>
        <v>1717.79255731891</v>
      </c>
      <c r="Z188" s="5" t="n">
        <f aca="false">IF(U188&gt;25,(U188-25)*Q188*1.49*1000,0)</f>
        <v>0</v>
      </c>
      <c r="AA188" s="5" t="n">
        <f aca="false">X188+Y188+Z188</f>
        <v>46242.7141765755</v>
      </c>
    </row>
    <row r="189" customFormat="false" ht="15" hidden="false" customHeight="false" outlineLevel="0" collapsed="false">
      <c r="A189" s="0" t="n">
        <v>1968</v>
      </c>
      <c r="B189" s="0" t="s">
        <v>37</v>
      </c>
      <c r="D189" s="0" t="n">
        <v>0</v>
      </c>
      <c r="E189" s="1" t="n">
        <v>175.06375</v>
      </c>
      <c r="F189" s="4" t="n">
        <v>0.001301856</v>
      </c>
      <c r="G189" s="0" t="n">
        <v>1.53428571428571</v>
      </c>
      <c r="H189" s="0" t="n">
        <f aca="false">1.44*EXP(-F189*(A189-1956))</f>
        <v>1.41767873671011</v>
      </c>
      <c r="J189" s="0" t="n">
        <f aca="false">I189*H189</f>
        <v>0</v>
      </c>
      <c r="K189" s="5" t="n">
        <f aca="false">K174+D174-J174-E189</f>
        <v>2792830.06647653</v>
      </c>
      <c r="L189" s="5" t="n">
        <f aca="false">H189*(100-G189/0.5)*20000</f>
        <v>2748352.50409298</v>
      </c>
      <c r="M189" s="5" t="n">
        <f aca="false">K189-L189</f>
        <v>44477.5623835567</v>
      </c>
      <c r="N189" s="6" t="n">
        <f aca="false">1.6-0.5691/(2009-1956)*(A189-1956)</f>
        <v>1.47114716981132</v>
      </c>
      <c r="O189" s="7" t="n">
        <v>1.3</v>
      </c>
      <c r="P189" s="5" t="n">
        <f aca="false">O189*(100-N189/0.5)*5000</f>
        <v>630875.086792453</v>
      </c>
      <c r="Q189" s="7" t="n">
        <f aca="false">N189</f>
        <v>1.47114716981132</v>
      </c>
      <c r="R189" s="5" t="n">
        <f aca="false">1.49*(100-Q189/0.5)*5000</f>
        <v>723079.907169811</v>
      </c>
      <c r="S189" s="5" t="str">
        <f aca="false">IF(P189&lt;M189,M189-P189," ")</f>
        <v> </v>
      </c>
      <c r="T189" s="8" t="n">
        <f aca="false">M189*5/P189</f>
        <v>0.352506885393852</v>
      </c>
      <c r="U189" s="8" t="n">
        <f aca="false">IF(T189&gt;5,S189*5/R189+5,T189)+20</f>
        <v>20.3525068853938</v>
      </c>
      <c r="V189" s="9" t="n">
        <f aca="false">G189/0.5*H189*20000</f>
        <v>87004.9693272374</v>
      </c>
      <c r="W189" s="9" t="n">
        <f aca="false">H189*G189*20*1000</f>
        <v>43502.4846636187</v>
      </c>
      <c r="X189" s="5" t="n">
        <f aca="false">G189*H189*MIN(20,U189)*1000</f>
        <v>43502.4846636187</v>
      </c>
      <c r="Y189" s="5" t="n">
        <f aca="false">IF(20&lt;U189,N189*O189*MIN(5,U189-20)*1000,0)</f>
        <v>674.166358822017</v>
      </c>
      <c r="Z189" s="5" t="n">
        <f aca="false">IF(U189&gt;25,(U189-25)*Q189*1.49*1000,0)</f>
        <v>0</v>
      </c>
      <c r="AA189" s="5" t="n">
        <f aca="false">X189+Y189+Z189</f>
        <v>44176.6510224407</v>
      </c>
    </row>
    <row r="190" customFormat="false" ht="15" hidden="false" customHeight="false" outlineLevel="0" collapsed="false">
      <c r="A190" s="0" t="n">
        <v>1968</v>
      </c>
      <c r="B190" s="0" t="s">
        <v>38</v>
      </c>
      <c r="D190" s="0" t="n">
        <v>0</v>
      </c>
      <c r="E190" s="1" t="n">
        <v>90.256875</v>
      </c>
      <c r="F190" s="4" t="n">
        <v>0.00474323</v>
      </c>
      <c r="G190" s="0" t="n">
        <v>1.85714285714286</v>
      </c>
      <c r="H190" s="0" t="n">
        <f aca="false">1.44*EXP(-F190*(A190-1956))</f>
        <v>1.36032596828055</v>
      </c>
      <c r="J190" s="0" t="n">
        <f aca="false">I190*H190</f>
        <v>0</v>
      </c>
      <c r="K190" s="5" t="n">
        <f aca="false">K175+D175-J175-E190</f>
        <v>2791120.59233548</v>
      </c>
      <c r="L190" s="5" t="n">
        <f aca="false">H190*(100-G190/0.5)*20000</f>
        <v>2619599.15034596</v>
      </c>
      <c r="M190" s="5" t="n">
        <f aca="false">K190-L190</f>
        <v>171521.441989513</v>
      </c>
      <c r="N190" s="6" t="n">
        <f aca="false">1.6+0.3/(2009-1956)*(A190-1956)</f>
        <v>1.66792452830189</v>
      </c>
      <c r="O190" s="7" t="n">
        <v>1.3</v>
      </c>
      <c r="P190" s="5" t="n">
        <f aca="false">O190*(100-N190/0.5)*5000</f>
        <v>628316.981132075</v>
      </c>
      <c r="Q190" s="7" t="n">
        <f aca="false">N190</f>
        <v>1.66792452830189</v>
      </c>
      <c r="R190" s="5" t="n">
        <f aca="false">1.49*(100-Q190/0.5)*5000</f>
        <v>720147.924528302</v>
      </c>
      <c r="S190" s="5" t="str">
        <f aca="false">IF(P190&lt;M190,M190-P190," ")</f>
        <v> </v>
      </c>
      <c r="T190" s="8" t="n">
        <f aca="false">M190*5/P190</f>
        <v>1.36492763318662</v>
      </c>
      <c r="U190" s="8" t="n">
        <f aca="false">IF(T190&gt;5,S190*5/R190+5,T190)+20</f>
        <v>21.3649276331866</v>
      </c>
      <c r="V190" s="9" t="n">
        <f aca="false">G190/0.5*H190*20000</f>
        <v>101052.786215126</v>
      </c>
      <c r="W190" s="9" t="n">
        <f aca="false">H190*G190*20*1000</f>
        <v>50526.3931075631</v>
      </c>
      <c r="X190" s="5" t="n">
        <f aca="false">G190*H190*MIN(20,U190)*1000</f>
        <v>50526.3931075631</v>
      </c>
      <c r="Y190" s="5" t="n">
        <f aca="false">IF(20&lt;U190,N190*O190*MIN(5,U190-20)*1000,0)</f>
        <v>2959.5751623737</v>
      </c>
      <c r="Z190" s="5" t="n">
        <f aca="false">IF(U190&gt;25,(U190-25)*Q190*1.49*1000,0)</f>
        <v>0</v>
      </c>
      <c r="AA190" s="5" t="n">
        <f aca="false">X190+Y190+Z190</f>
        <v>53485.9682699368</v>
      </c>
    </row>
    <row r="191" customFormat="false" ht="15" hidden="false" customHeight="false" outlineLevel="0" collapsed="false">
      <c r="A191" s="0" t="n">
        <v>1968</v>
      </c>
      <c r="B191" s="0" t="s">
        <v>39</v>
      </c>
      <c r="D191" s="0" t="n">
        <v>0</v>
      </c>
      <c r="E191" s="1" t="n">
        <v>128.94375</v>
      </c>
      <c r="F191" s="4" t="n">
        <v>0.00288361</v>
      </c>
      <c r="G191" s="0" t="n">
        <v>1.64285714285714</v>
      </c>
      <c r="H191" s="0" t="n">
        <f aca="false">1.44*EXP(-F191*(A191-1956))</f>
        <v>1.39102348117761</v>
      </c>
      <c r="J191" s="0" t="n">
        <f aca="false">I191*H191</f>
        <v>0</v>
      </c>
      <c r="K191" s="5" t="n">
        <f aca="false">K176+D176-J176-E191</f>
        <v>2796314.94125864</v>
      </c>
      <c r="L191" s="5" t="n">
        <f aca="false">H191*(100-G191/0.5)*20000</f>
        <v>2690636.84787784</v>
      </c>
      <c r="M191" s="5" t="n">
        <f aca="false">K191-L191</f>
        <v>105678.093380796</v>
      </c>
      <c r="N191" s="6" t="n">
        <f aca="false">1.6-0.5691/(2009-1956)*(A191-1956)</f>
        <v>1.47114716981132</v>
      </c>
      <c r="O191" s="7" t="n">
        <v>1.3</v>
      </c>
      <c r="P191" s="5" t="n">
        <f aca="false">O191*(100-N191/0.5)*5000</f>
        <v>630875.086792453</v>
      </c>
      <c r="Q191" s="7" t="n">
        <f aca="false">N191</f>
        <v>1.47114716981132</v>
      </c>
      <c r="R191" s="5" t="n">
        <f aca="false">1.49*(100-Q191/0.5)*5000</f>
        <v>723079.907169811</v>
      </c>
      <c r="S191" s="5" t="str">
        <f aca="false">IF(P191&lt;M191,M191-P191," ")</f>
        <v> </v>
      </c>
      <c r="T191" s="8" t="n">
        <f aca="false">M191*5/P191</f>
        <v>0.837551645271753</v>
      </c>
      <c r="U191" s="8" t="n">
        <f aca="false">IF(T191&gt;5,S191*5/R191+5,T191)+20</f>
        <v>20.8375516452717</v>
      </c>
      <c r="V191" s="9" t="n">
        <f aca="false">G191/0.5*H191*20000</f>
        <v>91410.114477386</v>
      </c>
      <c r="W191" s="9" t="n">
        <f aca="false">H191*G191*20*1000</f>
        <v>45705.057238693</v>
      </c>
      <c r="X191" s="5" t="n">
        <f aca="false">G191*H191*MIN(20,U191)*1000</f>
        <v>45705.057238693</v>
      </c>
      <c r="Y191" s="5" t="n">
        <f aca="false">IF(20&lt;U191,N191*O191*MIN(5,U191-20)*1000,0)</f>
        <v>1601.81025226606</v>
      </c>
      <c r="Z191" s="5" t="n">
        <f aca="false">IF(U191&gt;25,(U191-25)*Q191*1.49*1000,0)</f>
        <v>0</v>
      </c>
      <c r="AA191" s="5" t="n">
        <f aca="false">X191+Y191+Z191</f>
        <v>47306.8674909591</v>
      </c>
    </row>
    <row r="192" customFormat="false" ht="15" hidden="false" customHeight="false" outlineLevel="0" collapsed="false">
      <c r="A192" s="0" t="n">
        <v>1968</v>
      </c>
      <c r="B192" s="0" t="s">
        <v>40</v>
      </c>
      <c r="D192" s="0" t="n">
        <v>0</v>
      </c>
      <c r="E192" s="1" t="n">
        <v>133.845</v>
      </c>
      <c r="F192" s="4" t="n">
        <v>0.003435973</v>
      </c>
      <c r="G192" s="0" t="n">
        <v>1.67571428571429</v>
      </c>
      <c r="H192" s="0" t="n">
        <f aca="false">1.44*EXP(-F192*(A192-1956))</f>
        <v>1.38183377231682</v>
      </c>
      <c r="J192" s="0" t="n">
        <f aca="false">I192*H192</f>
        <v>0</v>
      </c>
      <c r="K192" s="5" t="n">
        <f aca="false">K177+D177-J177-E192</f>
        <v>2796390.79307102</v>
      </c>
      <c r="L192" s="5" t="n">
        <f aca="false">H192*(100-G192/0.5)*20000</f>
        <v>2671045.20092349</v>
      </c>
      <c r="M192" s="5" t="n">
        <f aca="false">K192-L192</f>
        <v>125345.592147539</v>
      </c>
      <c r="N192" s="6" t="n">
        <f aca="false">1.6+0.1/(2009-1956)*(A192-1956)</f>
        <v>1.62264150943396</v>
      </c>
      <c r="O192" s="7" t="n">
        <v>1.3</v>
      </c>
      <c r="P192" s="5" t="n">
        <f aca="false">O192*(100-N192/0.5)*5000</f>
        <v>628905.660377359</v>
      </c>
      <c r="Q192" s="7" t="n">
        <f aca="false">N192</f>
        <v>1.62264150943396</v>
      </c>
      <c r="R192" s="5" t="n">
        <f aca="false">1.49*(100-Q192/0.5)*5000</f>
        <v>720822.641509434</v>
      </c>
      <c r="S192" s="5" t="str">
        <f aca="false">IF(P192&lt;M192,M192-P192," ")</f>
        <v> </v>
      </c>
      <c r="T192" s="8" t="n">
        <f aca="false">M192*5/P192</f>
        <v>0.9965373190657</v>
      </c>
      <c r="U192" s="8" t="n">
        <f aca="false">IF(T192&gt;5,S192*5/R192+5,T192)+20</f>
        <v>20.9965373190657</v>
      </c>
      <c r="V192" s="9" t="n">
        <f aca="false">G192/0.5*H192*20000</f>
        <v>92622.3437101501</v>
      </c>
      <c r="W192" s="9" t="n">
        <f aca="false">H192*G192*20*1000</f>
        <v>46311.1718550751</v>
      </c>
      <c r="X192" s="5" t="n">
        <f aca="false">G192*H192*MIN(20,U192)*1000</f>
        <v>46311.1718550751</v>
      </c>
      <c r="Y192" s="5" t="n">
        <f aca="false">IF(20&lt;U192,N192*O192*MIN(5,U192-20)*1000,0)</f>
        <v>2102.12966550086</v>
      </c>
      <c r="Z192" s="5" t="n">
        <f aca="false">IF(U192&gt;25,(U192-25)*Q192*1.49*1000,0)</f>
        <v>0</v>
      </c>
      <c r="AA192" s="5" t="n">
        <f aca="false">X192+Y192+Z192</f>
        <v>48413.3015205759</v>
      </c>
    </row>
    <row r="193" customFormat="false" ht="15" hidden="false" customHeight="false" outlineLevel="0" collapsed="false">
      <c r="A193" s="0" t="n">
        <v>1968</v>
      </c>
      <c r="B193" s="0" t="s">
        <v>41</v>
      </c>
      <c r="D193" s="0" t="n">
        <v>0</v>
      </c>
      <c r="E193" s="1" t="n">
        <v>54.035</v>
      </c>
      <c r="F193" s="4" t="n">
        <v>0.002290988</v>
      </c>
      <c r="G193" s="0" t="n">
        <v>1.57</v>
      </c>
      <c r="H193" s="0" t="n">
        <f aca="false">1.44*EXP(-F193*(A193-1956))</f>
        <v>1.40095095217507</v>
      </c>
      <c r="J193" s="0" t="n">
        <f aca="false">I193*H193</f>
        <v>0</v>
      </c>
      <c r="K193" s="5" t="n">
        <f aca="false">K178+D178-J178-E193</f>
        <v>2790935.79322983</v>
      </c>
      <c r="L193" s="5" t="n">
        <f aca="false">H193*(100-G193/0.5)*20000</f>
        <v>2713922.18455354</v>
      </c>
      <c r="M193" s="5" t="n">
        <f aca="false">K193-L193</f>
        <v>77013.6086762864</v>
      </c>
      <c r="N193" s="6" t="n">
        <f aca="false">1.6-0.4/(2009-1956)*(A193-1956)</f>
        <v>1.50943396226415</v>
      </c>
      <c r="O193" s="7" t="n">
        <v>1.3</v>
      </c>
      <c r="P193" s="5" t="n">
        <f aca="false">O193*(100-N193/0.5)*5000</f>
        <v>630377.358490566</v>
      </c>
      <c r="Q193" s="7" t="n">
        <f aca="false">N193</f>
        <v>1.50943396226415</v>
      </c>
      <c r="R193" s="5" t="n">
        <f aca="false">1.49*(100-Q193/0.5)*5000</f>
        <v>722509.433962264</v>
      </c>
      <c r="S193" s="5" t="str">
        <f aca="false">IF(P193&lt;M193,M193-P193," ")</f>
        <v> </v>
      </c>
      <c r="T193" s="8" t="n">
        <f aca="false">M193*5/P193</f>
        <v>0.6108532265554</v>
      </c>
      <c r="U193" s="8" t="n">
        <f aca="false">IF(T193&gt;5,S193*5/R193+5,T193)+20</f>
        <v>20.6108532265554</v>
      </c>
      <c r="V193" s="9" t="n">
        <f aca="false">G193/0.5*H193*20000</f>
        <v>87979.7197965944</v>
      </c>
      <c r="W193" s="9" t="n">
        <f aca="false">H193*G193*20*1000</f>
        <v>43989.8598982972</v>
      </c>
      <c r="X193" s="5" t="n">
        <f aca="false">G193*H193*MIN(20,U193)*1000</f>
        <v>43989.8598982972</v>
      </c>
      <c r="Y193" s="5" t="n">
        <f aca="false">IF(20&lt;U193,N193*O193*MIN(5,U193-20)*1000,0)</f>
        <v>1198.65538795776</v>
      </c>
      <c r="Z193" s="5" t="n">
        <f aca="false">IF(U193&gt;25,(U193-25)*Q193*1.49*1000,0)</f>
        <v>0</v>
      </c>
      <c r="AA193" s="5" t="n">
        <f aca="false">X193+Y193+Z193</f>
        <v>45188.5152862549</v>
      </c>
    </row>
    <row r="194" customFormat="false" ht="15" hidden="false" customHeight="false" outlineLevel="0" collapsed="false">
      <c r="A194" s="0" t="n">
        <v>1968</v>
      </c>
      <c r="B194" s="0" t="s">
        <v>42</v>
      </c>
      <c r="D194" s="0" t="n">
        <v>0</v>
      </c>
      <c r="E194" s="1" t="n">
        <v>193.368125</v>
      </c>
      <c r="F194" s="4" t="n">
        <v>0.006047777</v>
      </c>
      <c r="G194" s="0" t="n">
        <v>1.85142857142857</v>
      </c>
      <c r="H194" s="0" t="n">
        <f aca="false">1.44*EXP(-F194*(A194-1956))</f>
        <v>1.33919647634825</v>
      </c>
      <c r="J194" s="0" t="n">
        <f aca="false">I194*H194</f>
        <v>0</v>
      </c>
      <c r="K194" s="5" t="n">
        <f aca="false">K179+D179-J179-E194</f>
        <v>2789919.71399805</v>
      </c>
      <c r="L194" s="5" t="n">
        <f aca="false">H194*(100-G194/0.5)*20000</f>
        <v>2579215.88793379</v>
      </c>
      <c r="M194" s="5" t="n">
        <f aca="false">K194-L194</f>
        <v>210703.826064258</v>
      </c>
      <c r="N194" s="6" t="n">
        <f aca="false">1.6+0.5185/(2009-1956)*(A194-1956)</f>
        <v>1.71739622641509</v>
      </c>
      <c r="O194" s="7" t="n">
        <v>1.3</v>
      </c>
      <c r="P194" s="5" t="n">
        <f aca="false">O194*(100-N194/0.5)*5000</f>
        <v>627673.849056604</v>
      </c>
      <c r="Q194" s="7" t="n">
        <f aca="false">N194</f>
        <v>1.71739622641509</v>
      </c>
      <c r="R194" s="5" t="n">
        <f aca="false">1.49*(100-Q194/0.5)*5000</f>
        <v>719410.796226415</v>
      </c>
      <c r="S194" s="5" t="str">
        <f aca="false">IF(P194&lt;M194,M194-P194," ")</f>
        <v> </v>
      </c>
      <c r="T194" s="8" t="n">
        <f aca="false">M194*5/P194</f>
        <v>1.6784499336793</v>
      </c>
      <c r="U194" s="8" t="n">
        <f aca="false">IF(T194&gt;5,S194*5/R194+5,T194)+20</f>
        <v>21.6784499336793</v>
      </c>
      <c r="V194" s="9" t="n">
        <f aca="false">G194/0.5*H194*20000</f>
        <v>99177.0647627045</v>
      </c>
      <c r="W194" s="9" t="n">
        <f aca="false">H194*G194*20*1000</f>
        <v>49588.5323813523</v>
      </c>
      <c r="X194" s="5" t="n">
        <f aca="false">G194*H194*MIN(20,U194)*1000</f>
        <v>49588.5323813523</v>
      </c>
      <c r="Y194" s="5" t="n">
        <f aca="false">IF(20&lt;U194,N194*O194*MIN(5,U194-20)*1000,0)</f>
        <v>3747.33265702575</v>
      </c>
      <c r="Z194" s="5" t="n">
        <f aca="false">IF(U194&gt;25,(U194-25)*Q194*1.49*1000,0)</f>
        <v>0</v>
      </c>
      <c r="AA194" s="5" t="n">
        <f aca="false">X194+Y194+Z194</f>
        <v>53335.865038378</v>
      </c>
    </row>
    <row r="195" customFormat="false" ht="15" hidden="false" customHeight="false" outlineLevel="0" collapsed="false">
      <c r="A195" s="0" t="n">
        <v>1968</v>
      </c>
      <c r="B195" s="0" t="s">
        <v>43</v>
      </c>
      <c r="D195" s="0" t="n">
        <v>0</v>
      </c>
      <c r="E195" s="1" t="n">
        <v>156.808125</v>
      </c>
      <c r="F195" s="4" t="n">
        <v>0.003047486</v>
      </c>
      <c r="G195" s="0" t="n">
        <v>1.66142857142857</v>
      </c>
      <c r="H195" s="0" t="n">
        <f aca="false">1.44*EXP(-F195*(A195-1956))</f>
        <v>1.38829070470913</v>
      </c>
      <c r="J195" s="0" t="n">
        <f aca="false">I195*H195</f>
        <v>0</v>
      </c>
      <c r="K195" s="5" t="n">
        <f aca="false">K180+D180-J180-E195</f>
        <v>2789784.1733024</v>
      </c>
      <c r="L195" s="5" t="n">
        <f aca="false">H195*(100-G195/0.5)*20000</f>
        <v>2684319.57572816</v>
      </c>
      <c r="M195" s="5" t="n">
        <f aca="false">K195-L195</f>
        <v>105464.597574238</v>
      </c>
      <c r="N195" s="6" t="n">
        <f aca="false">1.6-0.4298/(2009-1956)*(A195-1956)</f>
        <v>1.50268679245283</v>
      </c>
      <c r="O195" s="7" t="n">
        <v>1.3</v>
      </c>
      <c r="P195" s="5" t="n">
        <f aca="false">O195*(100-N195/0.5)*5000</f>
        <v>630465.071698113</v>
      </c>
      <c r="Q195" s="7" t="n">
        <f aca="false">N195</f>
        <v>1.50268679245283</v>
      </c>
      <c r="R195" s="5" t="n">
        <f aca="false">1.49*(100-Q195/0.5)*5000</f>
        <v>722609.966792453</v>
      </c>
      <c r="S195" s="5" t="str">
        <f aca="false">IF(P195&lt;M195,M195-P195," ")</f>
        <v> </v>
      </c>
      <c r="T195" s="8" t="n">
        <f aca="false">M195*5/P195</f>
        <v>0.83640317527961</v>
      </c>
      <c r="U195" s="8" t="n">
        <f aca="false">IF(T195&gt;5,S195*5/R195+5,T195)+20</f>
        <v>20.8364031752796</v>
      </c>
      <c r="V195" s="9" t="n">
        <f aca="false">G195/0.5*H195*20000</f>
        <v>92261.8336900983</v>
      </c>
      <c r="W195" s="9" t="n">
        <f aca="false">H195*G195*20*1000</f>
        <v>46130.9168450491</v>
      </c>
      <c r="X195" s="5" t="n">
        <f aca="false">G195*H195*MIN(20,U195)*1000</f>
        <v>46130.9168450491</v>
      </c>
      <c r="Y195" s="5" t="n">
        <f aca="false">IF(20&lt;U195,N195*O195*MIN(5,U195-20)*1000,0)</f>
        <v>1633.90760605576</v>
      </c>
      <c r="Z195" s="5" t="n">
        <f aca="false">IF(U195&gt;25,(U195-25)*Q195*1.49*1000,0)</f>
        <v>0</v>
      </c>
      <c r="AA195" s="5" t="n">
        <f aca="false">X195+Y195+Z195</f>
        <v>47764.8244511049</v>
      </c>
    </row>
    <row r="196" customFormat="false" ht="15" hidden="false" customHeight="false" outlineLevel="0" collapsed="false">
      <c r="A196" s="0" t="n">
        <v>1968</v>
      </c>
      <c r="B196" s="0" t="s">
        <v>44</v>
      </c>
      <c r="D196" s="0" t="n">
        <v>0</v>
      </c>
      <c r="E196" s="1" t="n">
        <v>189.790625</v>
      </c>
      <c r="F196" s="4" t="n">
        <v>0.006595146</v>
      </c>
      <c r="G196" s="0" t="n">
        <v>1.91571428571429</v>
      </c>
      <c r="H196" s="0" t="n">
        <f aca="false">1.44*EXP(-F196*(A196-1956))</f>
        <v>1.33042888687815</v>
      </c>
      <c r="J196" s="0" t="n">
        <f aca="false">I196*H196</f>
        <v>0</v>
      </c>
      <c r="K196" s="5" t="n">
        <f aca="false">K181+D181-J181-E196</f>
        <v>2807066.05889295</v>
      </c>
      <c r="L196" s="5" t="n">
        <f aca="false">H196*(100-G196/0.5)*20000</f>
        <v>2558908.90876752</v>
      </c>
      <c r="M196" s="5" t="n">
        <f aca="false">K196-L196</f>
        <v>248157.150125435</v>
      </c>
      <c r="N196" s="6" t="n">
        <f aca="false">1.6+0.062/(2009-1956)*(A196-1956)</f>
        <v>1.61403773584906</v>
      </c>
      <c r="O196" s="7" t="n">
        <v>1.3</v>
      </c>
      <c r="P196" s="5" t="n">
        <f aca="false">O196*(100-N196/0.5)*5000</f>
        <v>629017.509433962</v>
      </c>
      <c r="Q196" s="7" t="n">
        <f aca="false">N196</f>
        <v>1.61403773584906</v>
      </c>
      <c r="R196" s="5" t="n">
        <f aca="false">1.49*(100-Q196/0.5)*5000</f>
        <v>720950.837735849</v>
      </c>
      <c r="S196" s="5" t="str">
        <f aca="false">IF(P196&lt;M196,M196-P196," ")</f>
        <v> </v>
      </c>
      <c r="T196" s="8" t="n">
        <f aca="false">M196*5/P196</f>
        <v>1.97257744342241</v>
      </c>
      <c r="U196" s="8" t="n">
        <f aca="false">IF(T196&gt;5,S196*5/R196+5,T196)+20</f>
        <v>21.9725774434224</v>
      </c>
      <c r="V196" s="9" t="n">
        <f aca="false">G196/0.5*H196*20000</f>
        <v>101948.864988777</v>
      </c>
      <c r="W196" s="9" t="n">
        <f aca="false">H196*G196*20*1000</f>
        <v>50974.4324943885</v>
      </c>
      <c r="X196" s="5" t="n">
        <f aca="false">G196*H196*MIN(20,U196)*1000</f>
        <v>50974.4324943885</v>
      </c>
      <c r="Y196" s="5" t="n">
        <f aca="false">IF(20&lt;U196,N196*O196*MIN(5,U196-20)*1000,0)</f>
        <v>4138.95875973895</v>
      </c>
      <c r="Z196" s="5" t="n">
        <f aca="false">IF(U196&gt;25,(U196-25)*Q196*1.49*1000,0)</f>
        <v>0</v>
      </c>
      <c r="AA196" s="5" t="n">
        <f aca="false">X196+Y196+Z196</f>
        <v>55113.3912541274</v>
      </c>
    </row>
    <row r="197" customFormat="false" ht="15" hidden="false" customHeight="false" outlineLevel="0" collapsed="false">
      <c r="A197" s="0" t="n">
        <v>1969</v>
      </c>
      <c r="B197" s="0" t="s">
        <v>30</v>
      </c>
      <c r="D197" s="0" t="n">
        <v>0</v>
      </c>
      <c r="E197" s="1" t="n">
        <v>0</v>
      </c>
      <c r="F197" s="4" t="n">
        <v>0.000106134</v>
      </c>
      <c r="G197" s="0" t="n">
        <v>1.28571428571429</v>
      </c>
      <c r="H197" s="0" t="n">
        <f aca="false">1.44*EXP(-F197*(A197-1956))</f>
        <v>1.43801454154518</v>
      </c>
      <c r="J197" s="0" t="n">
        <f aca="false">I197*H197</f>
        <v>0</v>
      </c>
      <c r="K197" s="5" t="n">
        <f aca="false">K182+D182-J182-E197</f>
        <v>2792240.51894254</v>
      </c>
      <c r="L197" s="5" t="n">
        <f aca="false">H197*(100-G197/0.5)*20000</f>
        <v>2802074.04952519</v>
      </c>
      <c r="M197" s="5" t="n">
        <f aca="false">K197-L197</f>
        <v>-9833.53058264358</v>
      </c>
      <c r="N197" s="6" t="n">
        <f aca="false">1.6-0.6824/(2009-1956)*(A197-1956)</f>
        <v>1.43261886792453</v>
      </c>
      <c r="O197" s="7" t="n">
        <v>1.3</v>
      </c>
      <c r="P197" s="5" t="n">
        <f aca="false">O197*(100-N197/0.5)*5000</f>
        <v>631375.954716981</v>
      </c>
      <c r="Q197" s="7" t="n">
        <f aca="false">N197</f>
        <v>1.43261886792453</v>
      </c>
      <c r="R197" s="5" t="n">
        <f aca="false">1.49*(100-Q197/0.5)*5000</f>
        <v>723653.978867925</v>
      </c>
      <c r="S197" s="5" t="str">
        <f aca="false">IF(P197&lt;M197,M197-P197," ")</f>
        <v> </v>
      </c>
      <c r="T197" s="8" t="n">
        <f aca="false">M197*5/P197</f>
        <v>-0.0778738128145182</v>
      </c>
      <c r="U197" s="8" t="n">
        <f aca="false">IF(T197&gt;5,S197*5/R197+5,T197)+20</f>
        <v>19.9221261871855</v>
      </c>
      <c r="V197" s="9" t="n">
        <f aca="false">G197/0.5*H197*20000</f>
        <v>73955.0335651809</v>
      </c>
      <c r="W197" s="9" t="n">
        <f aca="false">H197*G197*20*1000</f>
        <v>36977.5167825905</v>
      </c>
      <c r="X197" s="5" t="n">
        <f aca="false">G197*H197*MIN(20,U197)*1000</f>
        <v>36833.5377715768</v>
      </c>
      <c r="Y197" s="5" t="n">
        <f aca="false">IF(20&lt;U197,N197*O197*MIN(5,U197-20)*1000,0)</f>
        <v>0</v>
      </c>
      <c r="Z197" s="5" t="n">
        <f aca="false">IF(U197&gt;25,(U197-25)*Q197*1.49*1000,0)</f>
        <v>0</v>
      </c>
      <c r="AA197" s="5" t="n">
        <f aca="false">X197+Y197+Z197</f>
        <v>36833.5377715768</v>
      </c>
    </row>
    <row r="198" customFormat="false" ht="15" hidden="false" customHeight="false" outlineLevel="0" collapsed="false">
      <c r="A198" s="0" t="n">
        <v>1969</v>
      </c>
      <c r="B198" s="0" t="s">
        <v>31</v>
      </c>
      <c r="D198" s="0" t="n">
        <v>0</v>
      </c>
      <c r="E198" s="1" t="n">
        <v>63.50375</v>
      </c>
      <c r="F198" s="4" t="n">
        <v>0.00054519</v>
      </c>
      <c r="G198" s="0" t="n">
        <v>1.35142857142857</v>
      </c>
      <c r="H198" s="0" t="n">
        <f aca="false">1.44*EXP(-F198*(A198-1956))</f>
        <v>1.42983012511284</v>
      </c>
      <c r="J198" s="0" t="n">
        <f aca="false">I198*H198</f>
        <v>0</v>
      </c>
      <c r="K198" s="5" t="n">
        <f aca="false">K183+D183-J183-E198</f>
        <v>2790318.50069864</v>
      </c>
      <c r="L198" s="5" t="n">
        <f aca="false">H198*(100-G198/0.5)*20000</f>
        <v>2782367.71889101</v>
      </c>
      <c r="M198" s="5" t="n">
        <f aca="false">K198-L198</f>
        <v>7950.78180763405</v>
      </c>
      <c r="N198" s="6" t="n">
        <f aca="false">1.6-0.6216/(2009-1956)*(A198-1956)</f>
        <v>1.4475320754717</v>
      </c>
      <c r="O198" s="7" t="n">
        <v>1.3</v>
      </c>
      <c r="P198" s="5" t="n">
        <f aca="false">O198*(100-N198/0.5)*5000</f>
        <v>631182.083018868</v>
      </c>
      <c r="Q198" s="7" t="n">
        <f aca="false">N198</f>
        <v>1.4475320754717</v>
      </c>
      <c r="R198" s="5" t="n">
        <f aca="false">1.49*(100-Q198/0.5)*5000</f>
        <v>723431.772075472</v>
      </c>
      <c r="S198" s="5" t="str">
        <f aca="false">IF(P198&lt;M198,M198-P198," ")</f>
        <v> </v>
      </c>
      <c r="T198" s="8" t="n">
        <f aca="false">M198*5/P198</f>
        <v>0.0629832660141937</v>
      </c>
      <c r="U198" s="8" t="n">
        <f aca="false">IF(T198&gt;5,S198*5/R198+5,T198)+20</f>
        <v>20.0629832660142</v>
      </c>
      <c r="V198" s="9" t="n">
        <f aca="false">G198/0.5*H198*20000</f>
        <v>77292.5313346712</v>
      </c>
      <c r="W198" s="9" t="n">
        <f aca="false">H198*G198*20*1000</f>
        <v>38646.2656673356</v>
      </c>
      <c r="X198" s="5" t="n">
        <f aca="false">G198*H198*MIN(20,U198)*1000</f>
        <v>38646.2656673356</v>
      </c>
      <c r="Y198" s="5" t="n">
        <f aca="false">IF(20&lt;U198,N198*O198*MIN(5,U198-20)*1000,0)</f>
        <v>118.521387105564</v>
      </c>
      <c r="Z198" s="5" t="n">
        <f aca="false">IF(U198&gt;25,(U198-25)*Q198*1.49*1000,0)</f>
        <v>0</v>
      </c>
      <c r="AA198" s="5" t="n">
        <f aca="false">X198+Y198+Z198</f>
        <v>38764.7870544412</v>
      </c>
    </row>
    <row r="199" customFormat="false" ht="15" hidden="false" customHeight="false" outlineLevel="0" collapsed="false">
      <c r="A199" s="0" t="n">
        <v>1969</v>
      </c>
      <c r="B199" s="0" t="s">
        <v>32</v>
      </c>
      <c r="D199" s="0" t="n">
        <v>0</v>
      </c>
      <c r="E199" s="1" t="n">
        <v>100.900625</v>
      </c>
      <c r="F199" s="4" t="n">
        <v>0.002161032</v>
      </c>
      <c r="G199" s="0" t="n">
        <v>1.42</v>
      </c>
      <c r="H199" s="0" t="n">
        <f aca="false">1.44*EXP(-F199*(A199-1956))</f>
        <v>1.40010844955362</v>
      </c>
      <c r="J199" s="0" t="n">
        <f aca="false">I199*H199</f>
        <v>0</v>
      </c>
      <c r="K199" s="5" t="n">
        <f aca="false">K184+D184-J184-E199</f>
        <v>2789308.71989542</v>
      </c>
      <c r="L199" s="5" t="n">
        <f aca="false">H199*(100-G199/0.5)*20000</f>
        <v>2720690.7391726</v>
      </c>
      <c r="M199" s="5" t="n">
        <f aca="false">K199-L199</f>
        <v>68617.9807228209</v>
      </c>
      <c r="N199" s="6" t="n">
        <f aca="false">1.6-0.5691/(2009-1956)*(A199-1956)</f>
        <v>1.46040943396226</v>
      </c>
      <c r="O199" s="7" t="n">
        <v>1.3</v>
      </c>
      <c r="P199" s="5" t="n">
        <f aca="false">O199*(100-N199/0.5)*5000</f>
        <v>631014.677358491</v>
      </c>
      <c r="Q199" s="7" t="n">
        <f aca="false">N199</f>
        <v>1.46040943396226</v>
      </c>
      <c r="R199" s="5" t="n">
        <f aca="false">1.49*(100-Q199/0.5)*5000</f>
        <v>723239.899433962</v>
      </c>
      <c r="S199" s="5" t="str">
        <f aca="false">IF(P199&lt;M199,M199-P199," ")</f>
        <v> </v>
      </c>
      <c r="T199" s="8" t="n">
        <f aca="false">M199*5/P199</f>
        <v>0.543711447490133</v>
      </c>
      <c r="U199" s="8" t="n">
        <f aca="false">IF(T199&gt;5,S199*5/R199+5,T199)+20</f>
        <v>20.5437114474901</v>
      </c>
      <c r="V199" s="9" t="n">
        <f aca="false">G199/0.5*H199*20000</f>
        <v>79526.1599346459</v>
      </c>
      <c r="W199" s="9" t="n">
        <f aca="false">H199*G199*20*1000</f>
        <v>39763.0799673229</v>
      </c>
      <c r="X199" s="5" t="n">
        <f aca="false">G199*H199*MIN(20,U199)*1000</f>
        <v>39763.0799673229</v>
      </c>
      <c r="Y199" s="5" t="n">
        <f aca="false">IF(20&lt;U199,N199*O199*MIN(5,U199-20)*1000,0)</f>
        <v>1032.25372544823</v>
      </c>
      <c r="Z199" s="5" t="n">
        <f aca="false">IF(U199&gt;25,(U199-25)*Q199*1.49*1000,0)</f>
        <v>0</v>
      </c>
      <c r="AA199" s="5" t="n">
        <f aca="false">X199+Y199+Z199</f>
        <v>40795.3336927712</v>
      </c>
    </row>
    <row r="200" customFormat="false" ht="15" hidden="false" customHeight="false" outlineLevel="0" collapsed="false">
      <c r="A200" s="0" t="n">
        <v>1969</v>
      </c>
      <c r="B200" s="0" t="s">
        <v>33</v>
      </c>
      <c r="D200" s="0" t="n">
        <v>0</v>
      </c>
      <c r="E200" s="1" t="n">
        <v>88.44375</v>
      </c>
      <c r="F200" s="4" t="n">
        <v>0.003311821</v>
      </c>
      <c r="G200" s="0" t="n">
        <v>1.43714285714286</v>
      </c>
      <c r="H200" s="0" t="n">
        <f aca="false">1.44*EXP(-F200*(A200-1956))</f>
        <v>1.37931836755498</v>
      </c>
      <c r="J200" s="0" t="n">
        <f aca="false">I200*H200</f>
        <v>0</v>
      </c>
      <c r="K200" s="5" t="n">
        <f aca="false">K185+D185-J185-E200</f>
        <v>2789435.14692988</v>
      </c>
      <c r="L200" s="5" t="n">
        <f aca="false">H200*(100-G200/0.5)*20000</f>
        <v>2679345.63352366</v>
      </c>
      <c r="M200" s="5" t="n">
        <f aca="false">K200-L200</f>
        <v>110089.513406214</v>
      </c>
      <c r="N200" s="6" t="n">
        <f aca="false">1.6-0.6/(2009-1956)*(A200-1956)</f>
        <v>1.45283018867925</v>
      </c>
      <c r="O200" s="7" t="n">
        <v>1.3</v>
      </c>
      <c r="P200" s="5" t="n">
        <f aca="false">O200*(100-N200/0.5)*5000</f>
        <v>631113.20754717</v>
      </c>
      <c r="Q200" s="7" t="n">
        <f aca="false">N200</f>
        <v>1.45283018867925</v>
      </c>
      <c r="R200" s="5" t="n">
        <f aca="false">1.49*(100-Q200/0.5)*5000</f>
        <v>723352.830188679</v>
      </c>
      <c r="S200" s="5" t="str">
        <f aca="false">IF(P200&lt;M200,M200-P200," ")</f>
        <v> </v>
      </c>
      <c r="T200" s="8" t="n">
        <f aca="false">M200*5/P200</f>
        <v>0.872185149111981</v>
      </c>
      <c r="U200" s="8" t="n">
        <f aca="false">IF(T200&gt;5,S200*5/R200+5,T200)+20</f>
        <v>20.872185149112</v>
      </c>
      <c r="V200" s="9" t="n">
        <f aca="false">G200/0.5*H200*20000</f>
        <v>79291.1015863036</v>
      </c>
      <c r="W200" s="9" t="n">
        <f aca="false">H200*G200*20*1000</f>
        <v>39645.5507931518</v>
      </c>
      <c r="X200" s="5" t="n">
        <f aca="false">G200*H200*MIN(20,U200)*1000</f>
        <v>39645.5507931518</v>
      </c>
      <c r="Y200" s="5" t="n">
        <f aca="false">IF(20&lt;U200,N200*O200*MIN(5,U200-20)*1000,0)</f>
        <v>1647.27798917187</v>
      </c>
      <c r="Z200" s="5" t="n">
        <f aca="false">IF(U200&gt;25,(U200-25)*Q200*1.49*1000,0)</f>
        <v>0</v>
      </c>
      <c r="AA200" s="5" t="n">
        <f aca="false">X200+Y200+Z200</f>
        <v>41292.8287823237</v>
      </c>
    </row>
    <row r="201" customFormat="false" ht="15" hidden="false" customHeight="false" outlineLevel="0" collapsed="false">
      <c r="A201" s="0" t="n">
        <v>1969</v>
      </c>
      <c r="B201" s="0" t="s">
        <v>34</v>
      </c>
      <c r="D201" s="0" t="n">
        <v>0</v>
      </c>
      <c r="E201" s="1" t="n">
        <v>108.958125</v>
      </c>
      <c r="F201" s="4" t="n">
        <v>0.003564392</v>
      </c>
      <c r="G201" s="0" t="n">
        <v>1.39285714285714</v>
      </c>
      <c r="H201" s="0" t="n">
        <f aca="false">1.44*EXP(-F201*(A201-1956))</f>
        <v>1.37479690889541</v>
      </c>
      <c r="J201" s="0" t="n">
        <f aca="false">I201*H201</f>
        <v>0</v>
      </c>
      <c r="K201" s="5" t="n">
        <f aca="false">K186+D186-J186-E201</f>
        <v>2789342.41469389</v>
      </c>
      <c r="L201" s="5" t="n">
        <f aca="false">H201*(100-G201/0.5)*20000</f>
        <v>2672997.99000951</v>
      </c>
      <c r="M201" s="5" t="n">
        <f aca="false">K201-L201</f>
        <v>116344.424684387</v>
      </c>
      <c r="N201" s="6" t="n">
        <f aca="false">1.6-0.5/(2009-1956)*(A201-1956)</f>
        <v>1.47735849056604</v>
      </c>
      <c r="O201" s="7" t="n">
        <v>1.3</v>
      </c>
      <c r="P201" s="5" t="n">
        <f aca="false">O201*(100-N201/0.5)*5000</f>
        <v>630794.339622641</v>
      </c>
      <c r="Q201" s="7" t="n">
        <f aca="false">N201</f>
        <v>1.47735849056604</v>
      </c>
      <c r="R201" s="5" t="n">
        <f aca="false">1.49*(100-Q201/0.5)*5000</f>
        <v>722987.358490566</v>
      </c>
      <c r="S201" s="5" t="str">
        <f aca="false">IF(P201&lt;M201,M201-P201," ")</f>
        <v> </v>
      </c>
      <c r="T201" s="8" t="n">
        <f aca="false">M201*5/P201</f>
        <v>0.922205680808638</v>
      </c>
      <c r="U201" s="8" t="n">
        <f aca="false">IF(T201&gt;5,S201*5/R201+5,T201)+20</f>
        <v>20.9222056808086</v>
      </c>
      <c r="V201" s="9" t="n">
        <f aca="false">G201/0.5*H201*20000</f>
        <v>76595.8277813158</v>
      </c>
      <c r="W201" s="9" t="n">
        <f aca="false">H201*G201*20*1000</f>
        <v>38297.9138906579</v>
      </c>
      <c r="X201" s="5" t="n">
        <f aca="false">G201*H201*MIN(20,U201)*1000</f>
        <v>38297.9138906579</v>
      </c>
      <c r="Y201" s="5" t="n">
        <f aca="false">IF(20&lt;U201,N201*O201*MIN(5,U201-20)*1000,0)</f>
        <v>1771.15691036814</v>
      </c>
      <c r="Z201" s="5" t="n">
        <f aca="false">IF(U201&gt;25,(U201-25)*Q201*1.49*1000,0)</f>
        <v>0</v>
      </c>
      <c r="AA201" s="5" t="n">
        <f aca="false">X201+Y201+Z201</f>
        <v>40069.070801026</v>
      </c>
    </row>
    <row r="202" customFormat="false" ht="15" hidden="false" customHeight="false" outlineLevel="0" collapsed="false">
      <c r="A202" s="0" t="n">
        <v>1969</v>
      </c>
      <c r="B202" s="0" t="s">
        <v>35</v>
      </c>
      <c r="D202" s="0" t="n">
        <v>587.719298245614</v>
      </c>
      <c r="E202" s="1" t="n">
        <v>53.95375</v>
      </c>
      <c r="F202" s="4" t="n">
        <v>0.00095987</v>
      </c>
      <c r="G202" s="0" t="n">
        <v>1.61</v>
      </c>
      <c r="H202" s="0" t="n">
        <f aca="false">1.44*EXP(-F202*(A202-1956))</f>
        <v>1.4221428786557</v>
      </c>
      <c r="J202" s="0" t="n">
        <f aca="false">I202*H202</f>
        <v>0</v>
      </c>
      <c r="K202" s="5" t="n">
        <f aca="false">K187+D187-J187-E202</f>
        <v>2793170.58641905</v>
      </c>
      <c r="L202" s="5" t="n">
        <f aca="false">H202*(100-G202/0.5)*20000</f>
        <v>2752699.75592598</v>
      </c>
      <c r="M202" s="5" t="n">
        <f aca="false">K202-L202</f>
        <v>40470.8304930697</v>
      </c>
      <c r="N202" s="6" t="n">
        <f aca="false">1.6-0.5691/(2009-1956)*(A202-1956)</f>
        <v>1.46040943396226</v>
      </c>
      <c r="O202" s="7" t="n">
        <v>1.3</v>
      </c>
      <c r="P202" s="5" t="n">
        <f aca="false">O202*(100-N202/0.5)*5000</f>
        <v>631014.677358491</v>
      </c>
      <c r="Q202" s="7" t="n">
        <f aca="false">N202</f>
        <v>1.46040943396226</v>
      </c>
      <c r="R202" s="5" t="n">
        <f aca="false">1.49*(100-Q202/0.5)*5000</f>
        <v>723239.899433962</v>
      </c>
      <c r="S202" s="5" t="str">
        <f aca="false">IF(P202&lt;M202,M202-P202," ")</f>
        <v> </v>
      </c>
      <c r="T202" s="8" t="n">
        <f aca="false">M202*5/P202</f>
        <v>0.320680579590366</v>
      </c>
      <c r="U202" s="8" t="n">
        <f aca="false">IF(T202&gt;5,S202*5/R202+5,T202)+20</f>
        <v>20.3206805795904</v>
      </c>
      <c r="V202" s="9" t="n">
        <f aca="false">G202/0.5*H202*20000</f>
        <v>91586.0013854272</v>
      </c>
      <c r="W202" s="9" t="n">
        <f aca="false">H202*G202*20*1000</f>
        <v>45793.0006927136</v>
      </c>
      <c r="X202" s="5" t="n">
        <f aca="false">G202*H202*MIN(20,U202)*1000</f>
        <v>45793.0006927136</v>
      </c>
      <c r="Y202" s="5" t="n">
        <f aca="false">IF(20&lt;U202,N202*O202*MIN(5,U202-20)*1000,0)</f>
        <v>608.822426838935</v>
      </c>
      <c r="Z202" s="5" t="n">
        <f aca="false">IF(U202&gt;25,(U202-25)*Q202*1.49*1000,0)</f>
        <v>0</v>
      </c>
      <c r="AA202" s="5" t="n">
        <f aca="false">X202+Y202+Z202</f>
        <v>46401.8231195525</v>
      </c>
    </row>
    <row r="203" customFormat="false" ht="15" hidden="false" customHeight="false" outlineLevel="0" collapsed="false">
      <c r="A203" s="0" t="n">
        <v>1969</v>
      </c>
      <c r="B203" s="0" t="s">
        <v>36</v>
      </c>
      <c r="D203" s="0" t="n">
        <v>587.719298245614</v>
      </c>
      <c r="E203" s="1" t="n">
        <v>88.43625</v>
      </c>
      <c r="F203" s="4" t="n">
        <v>0.003306066</v>
      </c>
      <c r="G203" s="0" t="n">
        <v>1.62714285714286</v>
      </c>
      <c r="H203" s="0" t="n">
        <f aca="false">1.44*EXP(-F203*(A203-1956))</f>
        <v>1.37942156511897</v>
      </c>
      <c r="J203" s="0" t="n">
        <f aca="false">I203*H203</f>
        <v>0</v>
      </c>
      <c r="K203" s="5" t="n">
        <f aca="false">K188+D188-J188-E203</f>
        <v>2792170.79110349</v>
      </c>
      <c r="L203" s="5" t="n">
        <f aca="false">H203*(100-G203/0.5)*20000</f>
        <v>2669062.49237105</v>
      </c>
      <c r="M203" s="5" t="n">
        <f aca="false">K203-L203</f>
        <v>123108.298732446</v>
      </c>
      <c r="N203" s="6" t="n">
        <f aca="false">1.6-0.5691/(2009-1956)*(A203-1956)</f>
        <v>1.46040943396226</v>
      </c>
      <c r="O203" s="7" t="n">
        <v>1.3</v>
      </c>
      <c r="P203" s="5" t="n">
        <f aca="false">O203*(100-N203/0.5)*5000</f>
        <v>631014.677358491</v>
      </c>
      <c r="Q203" s="7" t="n">
        <f aca="false">N203</f>
        <v>1.46040943396226</v>
      </c>
      <c r="R203" s="5" t="n">
        <f aca="false">1.49*(100-Q203/0.5)*5000</f>
        <v>723239.899433962</v>
      </c>
      <c r="S203" s="5" t="str">
        <f aca="false">IF(P203&lt;M203,M203-P203," ")</f>
        <v> </v>
      </c>
      <c r="T203" s="8" t="n">
        <f aca="false">M203*5/P203</f>
        <v>0.97547888464174</v>
      </c>
      <c r="U203" s="8" t="n">
        <f aca="false">IF(T203&gt;5,S203*5/R203+5,T203)+20</f>
        <v>20.9754788846417</v>
      </c>
      <c r="V203" s="9" t="n">
        <f aca="false">G203/0.5*H203*20000</f>
        <v>89780.6378668859</v>
      </c>
      <c r="W203" s="9" t="n">
        <f aca="false">H203*G203*20*1000</f>
        <v>44890.3189334429</v>
      </c>
      <c r="X203" s="5" t="n">
        <f aca="false">G203*H203*MIN(20,U203)*1000</f>
        <v>44890.3189334429</v>
      </c>
      <c r="Y203" s="5" t="n">
        <f aca="false">IF(20&lt;U203,N203*O203*MIN(5,U203-20)*1000,0)</f>
        <v>1851.97813549032</v>
      </c>
      <c r="Z203" s="5" t="n">
        <f aca="false">IF(U203&gt;25,(U203-25)*Q203*1.49*1000,0)</f>
        <v>0</v>
      </c>
      <c r="AA203" s="5" t="n">
        <f aca="false">X203+Y203+Z203</f>
        <v>46742.2970689333</v>
      </c>
    </row>
    <row r="204" customFormat="false" ht="15" hidden="false" customHeight="false" outlineLevel="0" collapsed="false">
      <c r="A204" s="0" t="n">
        <v>1969</v>
      </c>
      <c r="B204" s="0" t="s">
        <v>37</v>
      </c>
      <c r="D204" s="0" t="n">
        <v>615.384615384615</v>
      </c>
      <c r="E204" s="1" t="n">
        <v>67.860625</v>
      </c>
      <c r="F204" s="4" t="n">
        <v>0.001301856</v>
      </c>
      <c r="G204" s="0" t="n">
        <v>1.55857142857143</v>
      </c>
      <c r="H204" s="0" t="n">
        <f aca="false">1.44*EXP(-F204*(A204-1956))</f>
        <v>1.41583432398103</v>
      </c>
      <c r="J204" s="0" t="n">
        <f aca="false">I204*H204</f>
        <v>0</v>
      </c>
      <c r="K204" s="5" t="n">
        <f aca="false">K189+D189-J189-E204</f>
        <v>2792762.20585153</v>
      </c>
      <c r="L204" s="5" t="n">
        <f aca="false">H204*(100-G204/0.5)*20000</f>
        <v>2743401.49096416</v>
      </c>
      <c r="M204" s="5" t="n">
        <f aca="false">K204-L204</f>
        <v>49360.7148873676</v>
      </c>
      <c r="N204" s="6" t="n">
        <f aca="false">1.6-0.5691/(2009-1956)*(A204-1956)</f>
        <v>1.46040943396226</v>
      </c>
      <c r="O204" s="7" t="n">
        <v>1.3</v>
      </c>
      <c r="P204" s="5" t="n">
        <f aca="false">O204*(100-N204/0.5)*5000</f>
        <v>631014.677358491</v>
      </c>
      <c r="Q204" s="7" t="n">
        <f aca="false">N204</f>
        <v>1.46040943396226</v>
      </c>
      <c r="R204" s="5" t="n">
        <f aca="false">1.49*(100-Q204/0.5)*5000</f>
        <v>723239.899433962</v>
      </c>
      <c r="S204" s="5" t="str">
        <f aca="false">IF(P204&lt;M204,M204-P204," ")</f>
        <v> </v>
      </c>
      <c r="T204" s="8" t="n">
        <f aca="false">M204*5/P204</f>
        <v>0.391121765138633</v>
      </c>
      <c r="U204" s="8" t="n">
        <f aca="false">IF(T204&gt;5,S204*5/R204+5,T204)+20</f>
        <v>20.3911217651386</v>
      </c>
      <c r="V204" s="9" t="n">
        <f aca="false">G204/0.5*H204*20000</f>
        <v>88267.1569979033</v>
      </c>
      <c r="W204" s="9" t="n">
        <f aca="false">H204*G204*20*1000</f>
        <v>44133.5784989517</v>
      </c>
      <c r="X204" s="5" t="n">
        <f aca="false">G204*H204*MIN(20,U204)*1000</f>
        <v>44133.5784989517</v>
      </c>
      <c r="Y204" s="5" t="n">
        <f aca="false">IF(20&lt;U204,N204*O204*MIN(5,U204-20)*1000,0)</f>
        <v>742.55729032736</v>
      </c>
      <c r="Z204" s="5" t="n">
        <f aca="false">IF(U204&gt;25,(U204-25)*Q204*1.49*1000,0)</f>
        <v>0</v>
      </c>
      <c r="AA204" s="5" t="n">
        <f aca="false">X204+Y204+Z204</f>
        <v>44876.135789279</v>
      </c>
    </row>
    <row r="205" customFormat="false" ht="15" hidden="false" customHeight="false" outlineLevel="0" collapsed="false">
      <c r="A205" s="0" t="n">
        <v>1969</v>
      </c>
      <c r="B205" s="0" t="s">
        <v>38</v>
      </c>
      <c r="D205" s="0" t="n">
        <v>137.512639029323</v>
      </c>
      <c r="E205" s="1" t="n">
        <v>55.133125</v>
      </c>
      <c r="F205" s="4" t="n">
        <v>0.00474323</v>
      </c>
      <c r="G205" s="0" t="n">
        <v>1.92428571428571</v>
      </c>
      <c r="H205" s="0" t="n">
        <f aca="false">1.44*EXP(-F205*(A205-1956))</f>
        <v>1.35388890763613</v>
      </c>
      <c r="J205" s="0" t="n">
        <f aca="false">I205*H205</f>
        <v>0</v>
      </c>
      <c r="K205" s="5" t="n">
        <f aca="false">K190+D190-J190-E205</f>
        <v>2791065.45921048</v>
      </c>
      <c r="L205" s="5" t="n">
        <f aca="false">H205*(100-G205/0.5)*20000</f>
        <v>2603567.0519245</v>
      </c>
      <c r="M205" s="5" t="n">
        <f aca="false">K205-L205</f>
        <v>187498.407285975</v>
      </c>
      <c r="N205" s="6" t="n">
        <f aca="false">1.6+0.3/(2009-1956)*(A205-1956)</f>
        <v>1.67358490566038</v>
      </c>
      <c r="O205" s="7" t="n">
        <v>1.3</v>
      </c>
      <c r="P205" s="5" t="n">
        <f aca="false">O205*(100-N205/0.5)*5000</f>
        <v>628243.396226415</v>
      </c>
      <c r="Q205" s="7" t="n">
        <f aca="false">N205</f>
        <v>1.67358490566038</v>
      </c>
      <c r="R205" s="5" t="n">
        <f aca="false">1.49*(100-Q205/0.5)*5000</f>
        <v>720063.584905661</v>
      </c>
      <c r="S205" s="5" t="str">
        <f aca="false">IF(P205&lt;M205,M205-P205," ")</f>
        <v> </v>
      </c>
      <c r="T205" s="8" t="n">
        <f aca="false">M205*5/P205</f>
        <v>1.49224335991589</v>
      </c>
      <c r="U205" s="8" t="n">
        <f aca="false">IF(T205&gt;5,S205*5/R205+5,T205)+20</f>
        <v>21.4922433599159</v>
      </c>
      <c r="V205" s="9" t="n">
        <f aca="false">G205/0.5*H205*20000</f>
        <v>104210.763347764</v>
      </c>
      <c r="W205" s="9" t="n">
        <f aca="false">H205*G205*20*1000</f>
        <v>52105.381673882</v>
      </c>
      <c r="X205" s="5" t="n">
        <f aca="false">G205*H205*MIN(20,U205)*1000</f>
        <v>52105.381673882</v>
      </c>
      <c r="Y205" s="5" t="n">
        <f aca="false">IF(20&lt;U205,N205*O205*MIN(5,U205-20)*1000,0)</f>
        <v>3246.61475154531</v>
      </c>
      <c r="Z205" s="5" t="n">
        <f aca="false">IF(U205&gt;25,(U205-25)*Q205*1.49*1000,0)</f>
        <v>0</v>
      </c>
      <c r="AA205" s="5" t="n">
        <f aca="false">X205+Y205+Z205</f>
        <v>55351.9964254273</v>
      </c>
    </row>
    <row r="206" customFormat="false" ht="15" hidden="false" customHeight="false" outlineLevel="0" collapsed="false">
      <c r="A206" s="0" t="n">
        <v>1969</v>
      </c>
      <c r="B206" s="0" t="s">
        <v>39</v>
      </c>
      <c r="D206" s="0" t="n">
        <v>1300.11862396204</v>
      </c>
      <c r="E206" s="1" t="n">
        <v>54.601875</v>
      </c>
      <c r="F206" s="4" t="n">
        <v>0.00288361</v>
      </c>
      <c r="G206" s="0" t="n">
        <v>1.68571428571429</v>
      </c>
      <c r="H206" s="0" t="n">
        <f aca="false">1.44*EXP(-F206*(A206-1956))</f>
        <v>1.38701808972595</v>
      </c>
      <c r="J206" s="0" t="n">
        <f aca="false">I206*H206</f>
        <v>0</v>
      </c>
      <c r="K206" s="5" t="n">
        <f aca="false">K191+D191-J191-E206</f>
        <v>2796260.33938364</v>
      </c>
      <c r="L206" s="5" t="n">
        <f aca="false">H206*(100-G206/0.5)*20000</f>
        <v>2680511.53111609</v>
      </c>
      <c r="M206" s="5" t="n">
        <f aca="false">K206-L206</f>
        <v>115748.808267547</v>
      </c>
      <c r="N206" s="6" t="n">
        <f aca="false">1.6-0.5691/(2009-1956)*(A206-1956)</f>
        <v>1.46040943396226</v>
      </c>
      <c r="O206" s="7" t="n">
        <v>1.3</v>
      </c>
      <c r="P206" s="5" t="n">
        <f aca="false">O206*(100-N206/0.5)*5000</f>
        <v>631014.677358491</v>
      </c>
      <c r="Q206" s="7" t="n">
        <f aca="false">N206</f>
        <v>1.46040943396226</v>
      </c>
      <c r="R206" s="5" t="n">
        <f aca="false">1.49*(100-Q206/0.5)*5000</f>
        <v>723239.899433962</v>
      </c>
      <c r="S206" s="5" t="str">
        <f aca="false">IF(P206&lt;M206,M206-P206," ")</f>
        <v> </v>
      </c>
      <c r="T206" s="8" t="n">
        <f aca="false">M206*5/P206</f>
        <v>0.917164151807739</v>
      </c>
      <c r="U206" s="8" t="n">
        <f aca="false">IF(T206&gt;5,S206*5/R206+5,T206)+20</f>
        <v>20.9171641518077</v>
      </c>
      <c r="V206" s="9" t="n">
        <f aca="false">G206/0.5*H206*20000</f>
        <v>93524.6483358068</v>
      </c>
      <c r="W206" s="9" t="n">
        <f aca="false">H206*G206*20*1000</f>
        <v>46762.3241679034</v>
      </c>
      <c r="X206" s="5" t="n">
        <f aca="false">G206*H206*MIN(20,U206)*1000</f>
        <v>46762.3241679034</v>
      </c>
      <c r="Y206" s="5" t="n">
        <f aca="false">IF(20&lt;U206,N206*O206*MIN(5,U206-20)*1000,0)</f>
        <v>1741.26573372963</v>
      </c>
      <c r="Z206" s="5" t="n">
        <f aca="false">IF(U206&gt;25,(U206-25)*Q206*1.49*1000,0)</f>
        <v>0</v>
      </c>
      <c r="AA206" s="5" t="n">
        <f aca="false">X206+Y206+Z206</f>
        <v>48503.589901633</v>
      </c>
    </row>
    <row r="207" customFormat="false" ht="15" hidden="false" customHeight="false" outlineLevel="0" collapsed="false">
      <c r="A207" s="0" t="n">
        <v>1969</v>
      </c>
      <c r="B207" s="0" t="s">
        <v>40</v>
      </c>
      <c r="D207" s="0" t="n">
        <v>1300.11862396204</v>
      </c>
      <c r="E207" s="1" t="n">
        <v>52.95875</v>
      </c>
      <c r="F207" s="4" t="n">
        <v>0.003435973</v>
      </c>
      <c r="G207" s="0" t="n">
        <v>1.71142857142857</v>
      </c>
      <c r="H207" s="0" t="n">
        <f aca="false">1.44*EXP(-F207*(A207-1956))</f>
        <v>1.37709397635326</v>
      </c>
      <c r="J207" s="0" t="n">
        <f aca="false">I207*H207</f>
        <v>0</v>
      </c>
      <c r="K207" s="5" t="n">
        <f aca="false">K192+D192-J192-E207</f>
        <v>2796337.83432102</v>
      </c>
      <c r="L207" s="5" t="n">
        <f aca="false">H207*(100-G207/0.5)*20000</f>
        <v>2659916.03363959</v>
      </c>
      <c r="M207" s="5" t="n">
        <f aca="false">K207-L207</f>
        <v>136421.80068143</v>
      </c>
      <c r="N207" s="6" t="n">
        <f aca="false">1.6+0.1/(2009-1956)*(A207-1956)</f>
        <v>1.62452830188679</v>
      </c>
      <c r="O207" s="7" t="n">
        <v>1.3</v>
      </c>
      <c r="P207" s="5" t="n">
        <f aca="false">O207*(100-N207/0.5)*5000</f>
        <v>628881.132075472</v>
      </c>
      <c r="Q207" s="7" t="n">
        <f aca="false">N207</f>
        <v>1.62452830188679</v>
      </c>
      <c r="R207" s="5" t="n">
        <f aca="false">1.49*(100-Q207/0.5)*5000</f>
        <v>720794.528301887</v>
      </c>
      <c r="S207" s="5" t="str">
        <f aca="false">IF(P207&lt;M207,M207-P207," ")</f>
        <v> </v>
      </c>
      <c r="T207" s="8" t="n">
        <f aca="false">M207*5/P207</f>
        <v>1.08463900189852</v>
      </c>
      <c r="U207" s="8" t="n">
        <f aca="false">IF(T207&gt;5,S207*5/R207+5,T207)+20</f>
        <v>21.0846390018985</v>
      </c>
      <c r="V207" s="9" t="n">
        <f aca="false">G207/0.5*H207*20000</f>
        <v>94271.919066926</v>
      </c>
      <c r="W207" s="9" t="n">
        <f aca="false">H207*G207*20*1000</f>
        <v>47135.959533463</v>
      </c>
      <c r="X207" s="5" t="n">
        <f aca="false">G207*H207*MIN(20,U207)*1000</f>
        <v>47135.959533463</v>
      </c>
      <c r="Y207" s="5" t="n">
        <f aca="false">IF(20&lt;U207,N207*O207*MIN(5,U207-20)*1000,0)</f>
        <v>2290.6347826887</v>
      </c>
      <c r="Z207" s="5" t="n">
        <f aca="false">IF(U207&gt;25,(U207-25)*Q207*1.49*1000,0)</f>
        <v>0</v>
      </c>
      <c r="AA207" s="5" t="n">
        <f aca="false">X207+Y207+Z207</f>
        <v>49426.5943161517</v>
      </c>
    </row>
    <row r="208" customFormat="false" ht="15" hidden="false" customHeight="false" outlineLevel="0" collapsed="false">
      <c r="A208" s="0" t="n">
        <v>1969</v>
      </c>
      <c r="B208" s="0" t="s">
        <v>41</v>
      </c>
      <c r="D208" s="0" t="n">
        <v>64.1282565130261</v>
      </c>
      <c r="E208" s="1" t="n">
        <v>39.7425</v>
      </c>
      <c r="F208" s="4" t="n">
        <v>0.002290988</v>
      </c>
      <c r="G208" s="0" t="n">
        <v>1.6</v>
      </c>
      <c r="H208" s="0" t="n">
        <f aca="false">1.44*EXP(-F208*(A208-1956))</f>
        <v>1.39774506408283</v>
      </c>
      <c r="J208" s="0" t="n">
        <f aca="false">I208*H208</f>
        <v>0</v>
      </c>
      <c r="K208" s="5" t="n">
        <f aca="false">K193+D193-J193-E208</f>
        <v>2790896.05072983</v>
      </c>
      <c r="L208" s="5" t="n">
        <f aca="false">H208*(100-G208/0.5)*20000</f>
        <v>2706034.44406436</v>
      </c>
      <c r="M208" s="5" t="n">
        <f aca="false">K208-L208</f>
        <v>84861.6066654697</v>
      </c>
      <c r="N208" s="6" t="n">
        <f aca="false">1.6-0.4/(2009-1956)*(A208-1956)</f>
        <v>1.50188679245283</v>
      </c>
      <c r="O208" s="7" t="n">
        <v>1.3</v>
      </c>
      <c r="P208" s="5" t="n">
        <f aca="false">O208*(100-N208/0.5)*5000</f>
        <v>630475.471698113</v>
      </c>
      <c r="Q208" s="7" t="n">
        <f aca="false">N208</f>
        <v>1.50188679245283</v>
      </c>
      <c r="R208" s="5" t="n">
        <f aca="false">1.49*(100-Q208/0.5)*5000</f>
        <v>722621.886792453</v>
      </c>
      <c r="S208" s="5" t="str">
        <f aca="false">IF(P208&lt;M208,M208-P208," ")</f>
        <v> </v>
      </c>
      <c r="T208" s="8" t="n">
        <f aca="false">M208*5/P208</f>
        <v>0.672996892622204</v>
      </c>
      <c r="U208" s="8" t="n">
        <f aca="false">IF(T208&gt;5,S208*5/R208+5,T208)+20</f>
        <v>20.6729968926222</v>
      </c>
      <c r="V208" s="9" t="n">
        <f aca="false">G208/0.5*H208*20000</f>
        <v>89455.6841013012</v>
      </c>
      <c r="W208" s="9" t="n">
        <f aca="false">H208*G208*20*1000</f>
        <v>44727.8420506506</v>
      </c>
      <c r="X208" s="5" t="n">
        <f aca="false">G208*H208*MIN(20,U208)*1000</f>
        <v>44727.8420506506</v>
      </c>
      <c r="Y208" s="5" t="n">
        <f aca="false">IF(20&lt;U208,N208*O208*MIN(5,U208-20)*1000,0)</f>
        <v>1313.99468770841</v>
      </c>
      <c r="Z208" s="5" t="n">
        <f aca="false">IF(U208&gt;25,(U208-25)*Q208*1.49*1000,0)</f>
        <v>0</v>
      </c>
      <c r="AA208" s="5" t="n">
        <f aca="false">X208+Y208+Z208</f>
        <v>46041.836738359</v>
      </c>
    </row>
    <row r="209" customFormat="false" ht="15" hidden="false" customHeight="false" outlineLevel="0" collapsed="false">
      <c r="A209" s="0" t="n">
        <v>1969</v>
      </c>
      <c r="B209" s="0" t="s">
        <v>42</v>
      </c>
      <c r="D209" s="0" t="n">
        <v>137.512639029323</v>
      </c>
      <c r="E209" s="1" t="n">
        <v>115.616875</v>
      </c>
      <c r="F209" s="4" t="n">
        <v>0.006047777</v>
      </c>
      <c r="G209" s="0" t="n">
        <v>1.94285714285714</v>
      </c>
      <c r="H209" s="0" t="n">
        <f aca="false">1.44*EXP(-F209*(A209-1956))</f>
        <v>1.33112175636447</v>
      </c>
      <c r="J209" s="0" t="n">
        <f aca="false">I209*H209</f>
        <v>0</v>
      </c>
      <c r="K209" s="5" t="n">
        <f aca="false">K194+D194-J194-E209</f>
        <v>2789804.09712305</v>
      </c>
      <c r="L209" s="5" t="n">
        <f aca="false">H209*(100-G209/0.5)*20000</f>
        <v>2558796.33623434</v>
      </c>
      <c r="M209" s="5" t="n">
        <f aca="false">K209-L209</f>
        <v>231007.760888712</v>
      </c>
      <c r="N209" s="6" t="n">
        <f aca="false">1.6+0.5185/(2009-1956)*(A209-1956)</f>
        <v>1.72717924528302</v>
      </c>
      <c r="O209" s="7" t="n">
        <v>1.3</v>
      </c>
      <c r="P209" s="5" t="n">
        <f aca="false">O209*(100-N209/0.5)*5000</f>
        <v>627546.669811321</v>
      </c>
      <c r="Q209" s="7" t="n">
        <f aca="false">N209</f>
        <v>1.72717924528302</v>
      </c>
      <c r="R209" s="5" t="n">
        <f aca="false">1.49*(100-Q209/0.5)*5000</f>
        <v>719265.029245283</v>
      </c>
      <c r="S209" s="5" t="str">
        <f aca="false">IF(P209&lt;M209,M209-P209," ")</f>
        <v> </v>
      </c>
      <c r="T209" s="8" t="n">
        <f aca="false">M209*5/P209</f>
        <v>1.84056239959147</v>
      </c>
      <c r="U209" s="8" t="n">
        <f aca="false">IF(T209&gt;5,S209*5/R209+5,T209)+20</f>
        <v>21.8405623995915</v>
      </c>
      <c r="V209" s="9" t="n">
        <f aca="false">G209/0.5*H209*20000</f>
        <v>103447.176494611</v>
      </c>
      <c r="W209" s="9" t="n">
        <f aca="false">H209*G209*20*1000</f>
        <v>51723.5882473053</v>
      </c>
      <c r="X209" s="5" t="n">
        <f aca="false">G209*H209*MIN(20,U209)*1000</f>
        <v>51723.5882473053</v>
      </c>
      <c r="Y209" s="5" t="n">
        <f aca="false">IF(20&lt;U209,N209*O209*MIN(5,U209-20)*1000,0)</f>
        <v>4132.6755290895</v>
      </c>
      <c r="Z209" s="5" t="n">
        <f aca="false">IF(U209&gt;25,(U209-25)*Q209*1.49*1000,0)</f>
        <v>0</v>
      </c>
      <c r="AA209" s="5" t="n">
        <f aca="false">X209+Y209+Z209</f>
        <v>55856.2637763948</v>
      </c>
    </row>
    <row r="210" customFormat="false" ht="15" hidden="false" customHeight="false" outlineLevel="0" collapsed="false">
      <c r="A210" s="0" t="n">
        <v>1969</v>
      </c>
      <c r="B210" s="0" t="s">
        <v>43</v>
      </c>
      <c r="D210" s="0" t="n">
        <v>64.1282565130261</v>
      </c>
      <c r="E210" s="1" t="n">
        <v>87.28875</v>
      </c>
      <c r="F210" s="4" t="n">
        <v>0.003047486</v>
      </c>
      <c r="G210" s="0" t="n">
        <v>1.69285714285714</v>
      </c>
      <c r="H210" s="0" t="n">
        <f aca="false">1.44*EXP(-F210*(A210-1956))</f>
        <v>1.38406634832543</v>
      </c>
      <c r="J210" s="0" t="n">
        <f aca="false">I210*H210</f>
        <v>0</v>
      </c>
      <c r="K210" s="5" t="n">
        <f aca="false">K195+D195-J195-E210</f>
        <v>2789696.8845524</v>
      </c>
      <c r="L210" s="5" t="n">
        <f aca="false">H210*(100-G210/0.5)*20000</f>
        <v>2674411.63249282</v>
      </c>
      <c r="M210" s="5" t="n">
        <f aca="false">K210-L210</f>
        <v>115285.25205958</v>
      </c>
      <c r="N210" s="6" t="n">
        <f aca="false">1.6-0.4298/(2009-1956)*(A210-1956)</f>
        <v>1.49457735849057</v>
      </c>
      <c r="O210" s="7" t="n">
        <v>1.3</v>
      </c>
      <c r="P210" s="5" t="n">
        <f aca="false">O210*(100-N210/0.5)*5000</f>
        <v>630570.494339623</v>
      </c>
      <c r="Q210" s="7" t="n">
        <f aca="false">N210</f>
        <v>1.49457735849057</v>
      </c>
      <c r="R210" s="5" t="n">
        <f aca="false">1.49*(100-Q210/0.5)*5000</f>
        <v>722730.797358491</v>
      </c>
      <c r="S210" s="5" t="str">
        <f aca="false">IF(P210&lt;M210,M210-P210," ")</f>
        <v> </v>
      </c>
      <c r="T210" s="8" t="n">
        <f aca="false">M210*5/P210</f>
        <v>0.914134526547385</v>
      </c>
      <c r="U210" s="8" t="n">
        <f aca="false">IF(T210&gt;5,S210*5/R210+5,T210)+20</f>
        <v>20.9141345265474</v>
      </c>
      <c r="V210" s="9" t="n">
        <f aca="false">G210/0.5*H210*20000</f>
        <v>93721.0641580362</v>
      </c>
      <c r="W210" s="9" t="n">
        <f aca="false">H210*G210*20*1000</f>
        <v>46860.5320790181</v>
      </c>
      <c r="X210" s="5" t="n">
        <f aca="false">G210*H210*MIN(20,U210)*1000</f>
        <v>46860.5320790181</v>
      </c>
      <c r="Y210" s="5" t="n">
        <f aca="false">IF(20&lt;U210,N210*O210*MIN(5,U210-20)*1000,0)</f>
        <v>1776.11819578988</v>
      </c>
      <c r="Z210" s="5" t="n">
        <f aca="false">IF(U210&gt;25,(U210-25)*Q210*1.49*1000,0)</f>
        <v>0</v>
      </c>
      <c r="AA210" s="5" t="n">
        <f aca="false">X210+Y210+Z210</f>
        <v>48636.650274808</v>
      </c>
    </row>
    <row r="211" customFormat="false" ht="15" hidden="false" customHeight="false" outlineLevel="0" collapsed="false">
      <c r="A211" s="0" t="n">
        <v>1969</v>
      </c>
      <c r="B211" s="0" t="s">
        <v>44</v>
      </c>
      <c r="D211" s="0" t="n">
        <v>4301.22591943958</v>
      </c>
      <c r="E211" s="1" t="n">
        <v>81.893125</v>
      </c>
      <c r="F211" s="4" t="n">
        <v>0.006595146</v>
      </c>
      <c r="G211" s="0" t="n">
        <v>1.99142857142857</v>
      </c>
      <c r="H211" s="0" t="n">
        <f aca="false">1.44*EXP(-F211*(A211-1956))</f>
        <v>1.3216833847577</v>
      </c>
      <c r="J211" s="0" t="n">
        <f aca="false">I211*H211</f>
        <v>0</v>
      </c>
      <c r="K211" s="5" t="n">
        <f aca="false">K196+D196-J196-E211</f>
        <v>2806984.16576795</v>
      </c>
      <c r="L211" s="5" t="n">
        <f aca="false">H211*(100-G211/0.5)*20000</f>
        <v>2538085.24732385</v>
      </c>
      <c r="M211" s="5" t="n">
        <f aca="false">K211-L211</f>
        <v>268898.918444103</v>
      </c>
      <c r="N211" s="6" t="n">
        <f aca="false">1.6+0.062/(2009-1956)*(A211-1956)</f>
        <v>1.61520754716981</v>
      </c>
      <c r="O211" s="7" t="n">
        <v>1.3</v>
      </c>
      <c r="P211" s="5" t="n">
        <f aca="false">O211*(100-N211/0.5)*5000</f>
        <v>629002.301886793</v>
      </c>
      <c r="Q211" s="7" t="n">
        <f aca="false">N211</f>
        <v>1.61520754716981</v>
      </c>
      <c r="R211" s="5" t="n">
        <f aca="false">1.49*(100-Q211/0.5)*5000</f>
        <v>720933.40754717</v>
      </c>
      <c r="S211" s="5" t="str">
        <f aca="false">IF(P211&lt;M211,M211-P211," ")</f>
        <v> </v>
      </c>
      <c r="T211" s="8" t="n">
        <f aca="false">M211*5/P211</f>
        <v>2.13750345298815</v>
      </c>
      <c r="U211" s="8" t="n">
        <f aca="false">IF(T211&gt;5,S211*5/R211+5,T211)+20</f>
        <v>22.1375034529881</v>
      </c>
      <c r="V211" s="9" t="n">
        <f aca="false">G211/0.5*H211*20000</f>
        <v>105281.522191557</v>
      </c>
      <c r="W211" s="9" t="n">
        <f aca="false">H211*G211*20*1000</f>
        <v>52640.7610957783</v>
      </c>
      <c r="X211" s="5" t="n">
        <f aca="false">G211*H211*MIN(20,U211)*1000</f>
        <v>52640.7610957783</v>
      </c>
      <c r="Y211" s="5" t="n">
        <f aca="false">IF(20&lt;U211,N211*O211*MIN(5,U211-20)*1000,0)</f>
        <v>4488.26522217839</v>
      </c>
      <c r="Z211" s="5" t="n">
        <f aca="false">IF(U211&gt;25,(U211-25)*Q211*1.49*1000,0)</f>
        <v>0</v>
      </c>
      <c r="AA211" s="5" t="n">
        <f aca="false">X211+Y211+Z211</f>
        <v>57129.0263179567</v>
      </c>
    </row>
    <row r="212" customFormat="false" ht="15" hidden="false" customHeight="false" outlineLevel="0" collapsed="false">
      <c r="A212" s="0" t="n">
        <v>1970</v>
      </c>
      <c r="B212" s="0" t="s">
        <v>30</v>
      </c>
      <c r="D212" s="0" t="n">
        <v>0</v>
      </c>
      <c r="E212" s="1" t="n">
        <v>0</v>
      </c>
      <c r="F212" s="4" t="n">
        <v>0.000106134</v>
      </c>
      <c r="G212" s="0" t="n">
        <v>1.27857142857143</v>
      </c>
      <c r="H212" s="0" t="n">
        <f aca="false">1.44*EXP(-F212*(A212-1956))</f>
        <v>1.43786192740875</v>
      </c>
      <c r="J212" s="0" t="n">
        <f aca="false">I212*H212</f>
        <v>0</v>
      </c>
      <c r="K212" s="5" t="n">
        <f aca="false">K197+D197-J197-E212</f>
        <v>2792240.51894254</v>
      </c>
      <c r="L212" s="5" t="n">
        <f aca="false">H212*(100-G212/0.5)*20000</f>
        <v>2802187.48767288</v>
      </c>
      <c r="M212" s="5" t="n">
        <f aca="false">K212-L212</f>
        <v>-9946.96873033606</v>
      </c>
      <c r="N212" s="6" t="n">
        <f aca="false">1.6-0.6824/(2009-1956)*(A212-1956)</f>
        <v>1.41974339622642</v>
      </c>
      <c r="O212" s="7" t="n">
        <v>1.3</v>
      </c>
      <c r="P212" s="5" t="n">
        <f aca="false">O212*(100-N212/0.5)*5000</f>
        <v>631543.335849057</v>
      </c>
      <c r="Q212" s="7" t="n">
        <f aca="false">N212</f>
        <v>1.41974339622642</v>
      </c>
      <c r="R212" s="5" t="n">
        <f aca="false">1.49*(100-Q212/0.5)*5000</f>
        <v>723845.823396226</v>
      </c>
      <c r="S212" s="5" t="str">
        <f aca="false">IF(P212&lt;M212,M212-P212," ")</f>
        <v> </v>
      </c>
      <c r="T212" s="8" t="n">
        <f aca="false">M212*5/P212</f>
        <v>-0.0787512761651043</v>
      </c>
      <c r="U212" s="8" t="n">
        <f aca="false">IF(T212&gt;5,S212*5/R212+5,T212)+20</f>
        <v>19.9212487238349</v>
      </c>
      <c r="V212" s="9" t="n">
        <f aca="false">G212/0.5*H212*20000</f>
        <v>73536.3671446189</v>
      </c>
      <c r="W212" s="9" t="n">
        <f aca="false">H212*G212*20*1000</f>
        <v>36768.1835723095</v>
      </c>
      <c r="X212" s="5" t="n">
        <f aca="false">G212*H212*MIN(20,U212)*1000</f>
        <v>36623.4065033798</v>
      </c>
      <c r="Y212" s="5" t="n">
        <f aca="false">IF(20&lt;U212,N212*O212*MIN(5,U212-20)*1000,0)</f>
        <v>0</v>
      </c>
      <c r="Z212" s="5" t="n">
        <f aca="false">IF(U212&gt;25,(U212-25)*Q212*1.49*1000,0)</f>
        <v>0</v>
      </c>
      <c r="AA212" s="5" t="n">
        <f aca="false">X212+Y212+Z212</f>
        <v>36623.4065033798</v>
      </c>
    </row>
    <row r="213" customFormat="false" ht="15" hidden="false" customHeight="false" outlineLevel="0" collapsed="false">
      <c r="A213" s="0" t="n">
        <v>1970</v>
      </c>
      <c r="B213" s="0" t="s">
        <v>31</v>
      </c>
      <c r="D213" s="0" t="n">
        <v>0</v>
      </c>
      <c r="E213" s="1" t="n">
        <v>31.703125</v>
      </c>
      <c r="F213" s="4" t="n">
        <v>0.00054519</v>
      </c>
      <c r="G213" s="0" t="n">
        <v>1.34714285714286</v>
      </c>
      <c r="H213" s="0" t="n">
        <f aca="false">1.44*EXP(-F213*(A213-1956))</f>
        <v>1.42905080848405</v>
      </c>
      <c r="J213" s="0" t="n">
        <f aca="false">I213*H213</f>
        <v>0</v>
      </c>
      <c r="K213" s="5" t="n">
        <f aca="false">K198+D198-J198-E213</f>
        <v>2790286.79757364</v>
      </c>
      <c r="L213" s="5" t="n">
        <f aca="false">H213*(100-G213/0.5)*20000</f>
        <v>2781096.19340236</v>
      </c>
      <c r="M213" s="5" t="n">
        <f aca="false">K213-L213</f>
        <v>9190.60417128401</v>
      </c>
      <c r="N213" s="6" t="n">
        <f aca="false">1.6-0.6216/(2009-1956)*(A213-1956)</f>
        <v>1.43580377358491</v>
      </c>
      <c r="O213" s="7" t="n">
        <v>1.3</v>
      </c>
      <c r="P213" s="5" t="n">
        <f aca="false">O213*(100-N213/0.5)*5000</f>
        <v>631334.550943396</v>
      </c>
      <c r="Q213" s="7" t="n">
        <f aca="false">N213</f>
        <v>1.43580377358491</v>
      </c>
      <c r="R213" s="5" t="n">
        <f aca="false">1.49*(100-Q213/0.5)*5000</f>
        <v>723606.523773585</v>
      </c>
      <c r="S213" s="5" t="str">
        <f aca="false">IF(P213&lt;M213,M213-P213," ")</f>
        <v> </v>
      </c>
      <c r="T213" s="8" t="n">
        <f aca="false">M213*5/P213</f>
        <v>0.0727871154647769</v>
      </c>
      <c r="U213" s="8" t="n">
        <f aca="false">IF(T213&gt;5,S213*5/R213+5,T213)+20</f>
        <v>20.0727871154648</v>
      </c>
      <c r="V213" s="9" t="n">
        <f aca="false">G213/0.5*H213*20000</f>
        <v>77005.4235657405</v>
      </c>
      <c r="W213" s="9" t="n">
        <f aca="false">H213*G213*20*1000</f>
        <v>38502.7117828702</v>
      </c>
      <c r="X213" s="5" t="n">
        <f aca="false">G213*H213*MIN(20,U213)*1000</f>
        <v>38502.7117828702</v>
      </c>
      <c r="Y213" s="5" t="n">
        <f aca="false">IF(20&lt;U213,N213*O213*MIN(5,U213-20)*1000,0)</f>
        <v>135.860419568494</v>
      </c>
      <c r="Z213" s="5" t="n">
        <f aca="false">IF(U213&gt;25,(U213-25)*Q213*1.49*1000,0)</f>
        <v>0</v>
      </c>
      <c r="AA213" s="5" t="n">
        <f aca="false">X213+Y213+Z213</f>
        <v>38638.5722024387</v>
      </c>
    </row>
    <row r="214" customFormat="false" ht="15" hidden="false" customHeight="false" outlineLevel="0" collapsed="false">
      <c r="A214" s="0" t="n">
        <v>1970</v>
      </c>
      <c r="B214" s="0" t="s">
        <v>32</v>
      </c>
      <c r="D214" s="0" t="n">
        <v>0</v>
      </c>
      <c r="E214" s="1" t="n">
        <v>57.875</v>
      </c>
      <c r="F214" s="4" t="n">
        <v>0.002161032</v>
      </c>
      <c r="G214" s="0" t="n">
        <v>1.42</v>
      </c>
      <c r="H214" s="0" t="n">
        <f aca="false">1.44*EXP(-F214*(A214-1956))</f>
        <v>1.39708603733167</v>
      </c>
      <c r="J214" s="0" t="n">
        <f aca="false">I214*H214</f>
        <v>0</v>
      </c>
      <c r="K214" s="5" t="n">
        <f aca="false">K199+D199-J199-E214</f>
        <v>2789250.84489542</v>
      </c>
      <c r="L214" s="5" t="n">
        <f aca="false">H214*(100-G214/0.5)*20000</f>
        <v>2714817.5877429</v>
      </c>
      <c r="M214" s="5" t="n">
        <f aca="false">K214-L214</f>
        <v>74433.2571525225</v>
      </c>
      <c r="N214" s="6" t="n">
        <f aca="false">1.6-0.5691/(2009-1956)*(A214-1956)</f>
        <v>1.44967169811321</v>
      </c>
      <c r="O214" s="7" t="n">
        <v>1.3</v>
      </c>
      <c r="P214" s="5" t="n">
        <f aca="false">O214*(100-N214/0.5)*5000</f>
        <v>631154.267924528</v>
      </c>
      <c r="Q214" s="7" t="n">
        <f aca="false">N214</f>
        <v>1.44967169811321</v>
      </c>
      <c r="R214" s="5" t="n">
        <f aca="false">1.49*(100-Q214/0.5)*5000</f>
        <v>723399.891698113</v>
      </c>
      <c r="S214" s="5" t="str">
        <f aca="false">IF(P214&lt;M214,M214-P214," ")</f>
        <v> </v>
      </c>
      <c r="T214" s="8" t="n">
        <f aca="false">M214*5/P214</f>
        <v>0.589659778403201</v>
      </c>
      <c r="U214" s="8" t="n">
        <f aca="false">IF(T214&gt;5,S214*5/R214+5,T214)+20</f>
        <v>20.5896597784032</v>
      </c>
      <c r="V214" s="9" t="n">
        <f aca="false">G214/0.5*H214*20000</f>
        <v>79354.4869204388</v>
      </c>
      <c r="W214" s="9" t="n">
        <f aca="false">H214*G214*20*1000</f>
        <v>39677.2434602194</v>
      </c>
      <c r="X214" s="5" t="n">
        <f aca="false">G214*H214*MIN(20,U214)*1000</f>
        <v>39677.2434602194</v>
      </c>
      <c r="Y214" s="5" t="n">
        <f aca="false">IF(20&lt;U214,N214*O214*MIN(5,U214-20)*1000,0)</f>
        <v>1111.25701994688</v>
      </c>
      <c r="Z214" s="5" t="n">
        <f aca="false">IF(U214&gt;25,(U214-25)*Q214*1.49*1000,0)</f>
        <v>0</v>
      </c>
      <c r="AA214" s="5" t="n">
        <f aca="false">X214+Y214+Z214</f>
        <v>40788.5004801663</v>
      </c>
    </row>
    <row r="215" customFormat="false" ht="15" hidden="false" customHeight="false" outlineLevel="0" collapsed="false">
      <c r="A215" s="0" t="n">
        <v>1970</v>
      </c>
      <c r="B215" s="0" t="s">
        <v>33</v>
      </c>
      <c r="D215" s="0" t="n">
        <v>0</v>
      </c>
      <c r="E215" s="1" t="n">
        <v>63.390625</v>
      </c>
      <c r="F215" s="4" t="n">
        <v>0.003311821</v>
      </c>
      <c r="G215" s="0" t="n">
        <v>1.43571428571429</v>
      </c>
      <c r="H215" s="0" t="n">
        <f aca="false">1.44*EXP(-F215*(A215-1956))</f>
        <v>1.37475786796714</v>
      </c>
      <c r="J215" s="0" t="n">
        <f aca="false">I215*H215</f>
        <v>0</v>
      </c>
      <c r="K215" s="5" t="n">
        <f aca="false">K200+D200-J200-E215</f>
        <v>2789371.75630488</v>
      </c>
      <c r="L215" s="5" t="n">
        <f aca="false">H215*(100-G215/0.5)*20000</f>
        <v>2670565.35551673</v>
      </c>
      <c r="M215" s="5" t="n">
        <f aca="false">K215-L215</f>
        <v>118806.400788143</v>
      </c>
      <c r="N215" s="6" t="n">
        <f aca="false">1.6-0.6/(2009-1956)*(A215-1956)</f>
        <v>1.44150943396226</v>
      </c>
      <c r="O215" s="7" t="n">
        <v>1.3</v>
      </c>
      <c r="P215" s="5" t="n">
        <f aca="false">O215*(100-N215/0.5)*5000</f>
        <v>631260.377358491</v>
      </c>
      <c r="Q215" s="7" t="n">
        <f aca="false">N215</f>
        <v>1.44150943396226</v>
      </c>
      <c r="R215" s="5" t="n">
        <f aca="false">1.49*(100-Q215/0.5)*5000</f>
        <v>723521.509433962</v>
      </c>
      <c r="S215" s="5" t="str">
        <f aca="false">IF(P215&lt;M215,M215-P215," ")</f>
        <v> </v>
      </c>
      <c r="T215" s="8" t="n">
        <f aca="false">M215*5/P215</f>
        <v>0.941025328449163</v>
      </c>
      <c r="U215" s="8" t="n">
        <f aca="false">IF(T215&gt;5,S215*5/R215+5,T215)+20</f>
        <v>20.9410253284492</v>
      </c>
      <c r="V215" s="9" t="n">
        <f aca="false">G215/0.5*H215*20000</f>
        <v>78950.3804175413</v>
      </c>
      <c r="W215" s="9" t="n">
        <f aca="false">H215*G215*20*1000</f>
        <v>39475.1902087707</v>
      </c>
      <c r="X215" s="5" t="n">
        <f aca="false">G215*H215*MIN(20,U215)*1000</f>
        <v>39475.1902087707</v>
      </c>
      <c r="Y215" s="5" t="n">
        <f aca="false">IF(20&lt;U215,N215*O215*MIN(5,U215-20)*1000,0)</f>
        <v>1763.44595512398</v>
      </c>
      <c r="Z215" s="5" t="n">
        <f aca="false">IF(U215&gt;25,(U215-25)*Q215*1.49*1000,0)</f>
        <v>0</v>
      </c>
      <c r="AA215" s="5" t="n">
        <f aca="false">X215+Y215+Z215</f>
        <v>41238.6361638946</v>
      </c>
    </row>
    <row r="216" customFormat="false" ht="15" hidden="false" customHeight="false" outlineLevel="0" collapsed="false">
      <c r="A216" s="0" t="n">
        <v>1970</v>
      </c>
      <c r="B216" s="0" t="s">
        <v>34</v>
      </c>
      <c r="D216" s="0" t="n">
        <v>0</v>
      </c>
      <c r="E216" s="1" t="n">
        <v>75.46875</v>
      </c>
      <c r="F216" s="4" t="n">
        <v>0.003564392</v>
      </c>
      <c r="G216" s="0" t="n">
        <v>1.40428571428571</v>
      </c>
      <c r="H216" s="0" t="n">
        <f aca="false">1.44*EXP(-F216*(A216-1956))</f>
        <v>1.36990531674661</v>
      </c>
      <c r="J216" s="0" t="n">
        <f aca="false">I216*H216</f>
        <v>0</v>
      </c>
      <c r="K216" s="5" t="n">
        <f aca="false">K201+D201-J201-E216</f>
        <v>2789266.94594389</v>
      </c>
      <c r="L216" s="5" t="n">
        <f aca="false">H216*(100-G216/0.5)*20000</f>
        <v>2662861.09484396</v>
      </c>
      <c r="M216" s="5" t="n">
        <f aca="false">K216-L216</f>
        <v>126405.851099929</v>
      </c>
      <c r="N216" s="6" t="n">
        <f aca="false">1.6-0.5/(2009-1956)*(A216-1956)</f>
        <v>1.46792452830189</v>
      </c>
      <c r="O216" s="7" t="n">
        <v>1.3</v>
      </c>
      <c r="P216" s="5" t="n">
        <f aca="false">O216*(100-N216/0.5)*5000</f>
        <v>630916.981132076</v>
      </c>
      <c r="Q216" s="7" t="n">
        <f aca="false">N216</f>
        <v>1.46792452830189</v>
      </c>
      <c r="R216" s="5" t="n">
        <f aca="false">1.49*(100-Q216/0.5)*5000</f>
        <v>723127.924528302</v>
      </c>
      <c r="S216" s="5" t="str">
        <f aca="false">IF(P216&lt;M216,M216-P216," ")</f>
        <v> </v>
      </c>
      <c r="T216" s="8" t="n">
        <f aca="false">M216*5/P216</f>
        <v>1.00176294885196</v>
      </c>
      <c r="U216" s="8" t="n">
        <f aca="false">IF(T216&gt;5,S216*5/R216+5,T216)+20</f>
        <v>21.001762948852</v>
      </c>
      <c r="V216" s="9" t="n">
        <f aca="false">G216/0.5*H216*20000</f>
        <v>76949.5386492524</v>
      </c>
      <c r="W216" s="9" t="n">
        <f aca="false">H216*G216*20*1000</f>
        <v>38474.7693246262</v>
      </c>
      <c r="X216" s="5" t="n">
        <f aca="false">G216*H216*MIN(20,U216)*1000</f>
        <v>38474.7693246262</v>
      </c>
      <c r="Y216" s="5" t="n">
        <f aca="false">IF(20&lt;U216,N216*O216*MIN(5,U216-20)*1000,0)</f>
        <v>1911.66612541296</v>
      </c>
      <c r="Z216" s="5" t="n">
        <f aca="false">IF(U216&gt;25,(U216-25)*Q216*1.49*1000,0)</f>
        <v>0</v>
      </c>
      <c r="AA216" s="5" t="n">
        <f aca="false">X216+Y216+Z216</f>
        <v>40386.4354500391</v>
      </c>
    </row>
    <row r="217" customFormat="false" ht="15" hidden="false" customHeight="false" outlineLevel="0" collapsed="false">
      <c r="A217" s="0" t="n">
        <v>1970</v>
      </c>
      <c r="B217" s="0" t="s">
        <v>35</v>
      </c>
      <c r="D217" s="0" t="n">
        <v>0</v>
      </c>
      <c r="E217" s="1" t="n">
        <v>30.71875</v>
      </c>
      <c r="F217" s="4" t="n">
        <v>0.00095987</v>
      </c>
      <c r="G217" s="0" t="n">
        <v>1.61</v>
      </c>
      <c r="H217" s="0" t="n">
        <f aca="false">1.44*EXP(-F217*(A217-1956))</f>
        <v>1.42077846130717</v>
      </c>
      <c r="J217" s="0" t="n">
        <f aca="false">I217*H217</f>
        <v>0</v>
      </c>
      <c r="K217" s="5" t="n">
        <f aca="false">K202+D202-J202-E217</f>
        <v>2793727.58696729</v>
      </c>
      <c r="L217" s="5" t="n">
        <f aca="false">H217*(100-G217/0.5)*20000</f>
        <v>2750058.78970615</v>
      </c>
      <c r="M217" s="5" t="n">
        <f aca="false">K217-L217</f>
        <v>43668.7972611412</v>
      </c>
      <c r="N217" s="6" t="n">
        <f aca="false">1.6-0.5691/(2009-1956)*(A217-1956)</f>
        <v>1.44967169811321</v>
      </c>
      <c r="O217" s="7" t="n">
        <v>1.3</v>
      </c>
      <c r="P217" s="5" t="n">
        <f aca="false">O217*(100-N217/0.5)*5000</f>
        <v>631154.267924528</v>
      </c>
      <c r="Q217" s="7" t="n">
        <f aca="false">N217</f>
        <v>1.44967169811321</v>
      </c>
      <c r="R217" s="5" t="n">
        <f aca="false">1.49*(100-Q217/0.5)*5000</f>
        <v>723399.891698113</v>
      </c>
      <c r="S217" s="5" t="str">
        <f aca="false">IF(P217&lt;M217,M217-P217," ")</f>
        <v> </v>
      </c>
      <c r="T217" s="8" t="n">
        <f aca="false">M217*5/P217</f>
        <v>0.345943927502389</v>
      </c>
      <c r="U217" s="8" t="n">
        <f aca="false">IF(T217&gt;5,S217*5/R217+5,T217)+20</f>
        <v>20.3459439275024</v>
      </c>
      <c r="V217" s="9" t="n">
        <f aca="false">G217/0.5*H217*20000</f>
        <v>91498.1329081815</v>
      </c>
      <c r="W217" s="9" t="n">
        <f aca="false">H217*G217*20*1000</f>
        <v>45749.0664540907</v>
      </c>
      <c r="X217" s="5" t="n">
        <f aca="false">G217*H217*MIN(20,U217)*1000</f>
        <v>45749.0664540907</v>
      </c>
      <c r="Y217" s="5" t="n">
        <f aca="false">IF(20&lt;U217,N217*O217*MIN(5,U217-20)*1000,0)</f>
        <v>651.956657084644</v>
      </c>
      <c r="Z217" s="5" t="n">
        <f aca="false">IF(U217&gt;25,(U217-25)*Q217*1.49*1000,0)</f>
        <v>0</v>
      </c>
      <c r="AA217" s="5" t="n">
        <f aca="false">X217+Y217+Z217</f>
        <v>46401.0231111754</v>
      </c>
    </row>
    <row r="218" customFormat="false" ht="15" hidden="false" customHeight="false" outlineLevel="0" collapsed="false">
      <c r="A218" s="0" t="n">
        <v>1970</v>
      </c>
      <c r="B218" s="0" t="s">
        <v>36</v>
      </c>
      <c r="D218" s="0" t="n">
        <v>0</v>
      </c>
      <c r="E218" s="1" t="n">
        <v>76.609375</v>
      </c>
      <c r="F218" s="4" t="n">
        <v>0.003306066</v>
      </c>
      <c r="G218" s="0" t="n">
        <v>1.64571428571429</v>
      </c>
      <c r="H218" s="0" t="n">
        <f aca="false">1.44*EXP(-F218*(A218-1956))</f>
        <v>1.37486863667082</v>
      </c>
      <c r="J218" s="0" t="n">
        <f aca="false">I218*H218</f>
        <v>0</v>
      </c>
      <c r="K218" s="5" t="n">
        <f aca="false">K203+D203-J203-E218</f>
        <v>2792681.90102674</v>
      </c>
      <c r="L218" s="5" t="n">
        <f aca="false">H218*(100-G218/0.5)*20000</f>
        <v>2659231.63508765</v>
      </c>
      <c r="M218" s="5" t="n">
        <f aca="false">K218-L218</f>
        <v>133450.265939091</v>
      </c>
      <c r="N218" s="6" t="n">
        <f aca="false">1.6-0.5691/(2009-1956)*(A218-1956)</f>
        <v>1.44967169811321</v>
      </c>
      <c r="O218" s="7" t="n">
        <v>1.3</v>
      </c>
      <c r="P218" s="5" t="n">
        <f aca="false">O218*(100-N218/0.5)*5000</f>
        <v>631154.267924528</v>
      </c>
      <c r="Q218" s="7" t="n">
        <f aca="false">N218</f>
        <v>1.44967169811321</v>
      </c>
      <c r="R218" s="5" t="n">
        <f aca="false">1.49*(100-Q218/0.5)*5000</f>
        <v>723399.891698113</v>
      </c>
      <c r="S218" s="5" t="str">
        <f aca="false">IF(P218&lt;M218,M218-P218," ")</f>
        <v> </v>
      </c>
      <c r="T218" s="8" t="n">
        <f aca="false">M218*5/P218</f>
        <v>1.05719213765222</v>
      </c>
      <c r="U218" s="8" t="n">
        <f aca="false">IF(T218&gt;5,S218*5/R218+5,T218)+20</f>
        <v>21.0571921376522</v>
      </c>
      <c r="V218" s="9" t="n">
        <f aca="false">G218/0.5*H218*20000</f>
        <v>90505.6382539875</v>
      </c>
      <c r="W218" s="9" t="n">
        <f aca="false">H218*G218*20*1000</f>
        <v>45252.8191269937</v>
      </c>
      <c r="X218" s="5" t="n">
        <f aca="false">G218*H218*MIN(20,U218)*1000</f>
        <v>45252.8191269937</v>
      </c>
      <c r="Y218" s="5" t="n">
        <f aca="false">IF(20&lt;U218,N218*O218*MIN(5,U218-20)*1000,0)</f>
        <v>1992.3559778489</v>
      </c>
      <c r="Z218" s="5" t="n">
        <f aca="false">IF(U218&gt;25,(U218-25)*Q218*1.49*1000,0)</f>
        <v>0</v>
      </c>
      <c r="AA218" s="5" t="n">
        <f aca="false">X218+Y218+Z218</f>
        <v>47245.1751048426</v>
      </c>
    </row>
    <row r="219" customFormat="false" ht="15" hidden="false" customHeight="false" outlineLevel="0" collapsed="false">
      <c r="A219" s="0" t="n">
        <v>1970</v>
      </c>
      <c r="B219" s="0" t="s">
        <v>37</v>
      </c>
      <c r="D219" s="0" t="n">
        <v>0</v>
      </c>
      <c r="E219" s="1" t="n">
        <v>87.78125</v>
      </c>
      <c r="F219" s="4" t="n">
        <v>0.001301856</v>
      </c>
      <c r="G219" s="0" t="n">
        <v>1.58285714285714</v>
      </c>
      <c r="H219" s="0" t="n">
        <f aca="false">1.44*EXP(-F219*(A219-1956))</f>
        <v>1.41399231084944</v>
      </c>
      <c r="J219" s="0" t="n">
        <f aca="false">I219*H219</f>
        <v>0</v>
      </c>
      <c r="K219" s="5" t="n">
        <f aca="false">K204+D204-J204-E219</f>
        <v>2793289.80921692</v>
      </c>
      <c r="L219" s="5" t="n">
        <f aca="false">H219*(100-G219/0.5)*20000</f>
        <v>2738458.70853195</v>
      </c>
      <c r="M219" s="5" t="n">
        <f aca="false">K219-L219</f>
        <v>54831.1006849706</v>
      </c>
      <c r="N219" s="6" t="n">
        <f aca="false">1.6-0.5691/(2009-1956)*(A219-1956)</f>
        <v>1.44967169811321</v>
      </c>
      <c r="O219" s="7" t="n">
        <v>1.3</v>
      </c>
      <c r="P219" s="5" t="n">
        <f aca="false">O219*(100-N219/0.5)*5000</f>
        <v>631154.267924528</v>
      </c>
      <c r="Q219" s="7" t="n">
        <f aca="false">N219</f>
        <v>1.44967169811321</v>
      </c>
      <c r="R219" s="5" t="n">
        <f aca="false">1.49*(100-Q219/0.5)*5000</f>
        <v>723399.891698113</v>
      </c>
      <c r="S219" s="5" t="str">
        <f aca="false">IF(P219&lt;M219,M219-P219," ")</f>
        <v> </v>
      </c>
      <c r="T219" s="8" t="n">
        <f aca="false">M219*5/P219</f>
        <v>0.43437162252959</v>
      </c>
      <c r="U219" s="8" t="n">
        <f aca="false">IF(T219&gt;5,S219*5/R219+5,T219)+20</f>
        <v>20.4343716225296</v>
      </c>
      <c r="V219" s="9" t="n">
        <f aca="false">G219/0.5*H219*20000</f>
        <v>89525.9131669242</v>
      </c>
      <c r="W219" s="9" t="n">
        <f aca="false">H219*G219*20*1000</f>
        <v>44762.9565834621</v>
      </c>
      <c r="X219" s="5" t="n">
        <f aca="false">G219*H219*MIN(20,U219)*1000</f>
        <v>44762.9565834621</v>
      </c>
      <c r="Y219" s="5" t="n">
        <f aca="false">IF(20&lt;U219,N219*O219*MIN(5,U219-20)*1000,0)</f>
        <v>818.605121938057</v>
      </c>
      <c r="Z219" s="5" t="n">
        <f aca="false">IF(U219&gt;25,(U219-25)*Q219*1.49*1000,0)</f>
        <v>0</v>
      </c>
      <c r="AA219" s="5" t="n">
        <f aca="false">X219+Y219+Z219</f>
        <v>45581.5617054002</v>
      </c>
    </row>
    <row r="220" customFormat="false" ht="15" hidden="false" customHeight="false" outlineLevel="0" collapsed="false">
      <c r="A220" s="0" t="n">
        <v>1970</v>
      </c>
      <c r="B220" s="0" t="s">
        <v>38</v>
      </c>
      <c r="D220" s="0" t="n">
        <v>0</v>
      </c>
      <c r="E220" s="1" t="n">
        <v>44.5625</v>
      </c>
      <c r="F220" s="4" t="n">
        <v>0.00474323</v>
      </c>
      <c r="G220" s="0" t="n">
        <v>1.99142857142857</v>
      </c>
      <c r="H220" s="0" t="n">
        <f aca="false">1.44*EXP(-F220*(A220-1956))</f>
        <v>1.347482307154</v>
      </c>
      <c r="J220" s="0" t="n">
        <f aca="false">I220*H220</f>
        <v>0</v>
      </c>
      <c r="K220" s="5" t="n">
        <f aca="false">K205+D205-J205-E220</f>
        <v>2791158.40934951</v>
      </c>
      <c r="L220" s="5" t="n">
        <f aca="false">H220*(100-G220/0.5)*20000</f>
        <v>2587628.02366955</v>
      </c>
      <c r="M220" s="5" t="n">
        <f aca="false">K220-L220</f>
        <v>203530.385679953</v>
      </c>
      <c r="N220" s="6" t="n">
        <f aca="false">1.6+0.3/(2009-1956)*(A220-1956)</f>
        <v>1.67924528301887</v>
      </c>
      <c r="O220" s="7" t="n">
        <v>1.3</v>
      </c>
      <c r="P220" s="5" t="n">
        <f aca="false">O220*(100-N220/0.5)*5000</f>
        <v>628169.811320755</v>
      </c>
      <c r="Q220" s="7" t="n">
        <f aca="false">N220</f>
        <v>1.67924528301887</v>
      </c>
      <c r="R220" s="5" t="n">
        <f aca="false">1.49*(100-Q220/0.5)*5000</f>
        <v>719979.245283019</v>
      </c>
      <c r="S220" s="5" t="str">
        <f aca="false">IF(P220&lt;M220,M220-P220," ")</f>
        <v> </v>
      </c>
      <c r="T220" s="8" t="n">
        <f aca="false">M220*5/P220</f>
        <v>1.62002679858191</v>
      </c>
      <c r="U220" s="8" t="n">
        <f aca="false">IF(T220&gt;5,S220*5/R220+5,T220)+20</f>
        <v>21.6200267985819</v>
      </c>
      <c r="V220" s="9" t="n">
        <f aca="false">G220/0.5*H220*20000</f>
        <v>107336.590638438</v>
      </c>
      <c r="W220" s="9" t="n">
        <f aca="false">H220*G220*20*1000</f>
        <v>53668.2953192191</v>
      </c>
      <c r="X220" s="5" t="n">
        <f aca="false">G220*H220*MIN(20,U220)*1000</f>
        <v>53668.2953192191</v>
      </c>
      <c r="Y220" s="5" t="n">
        <f aca="false">IF(20&lt;U220,N220*O220*MIN(5,U220-20)*1000,0)</f>
        <v>3536.54906784768</v>
      </c>
      <c r="Z220" s="5" t="n">
        <f aca="false">IF(U220&gt;25,(U220-25)*Q220*1.49*1000,0)</f>
        <v>0</v>
      </c>
      <c r="AA220" s="5" t="n">
        <f aca="false">X220+Y220+Z220</f>
        <v>57204.8443870668</v>
      </c>
    </row>
    <row r="221" customFormat="false" ht="15" hidden="false" customHeight="false" outlineLevel="0" collapsed="false">
      <c r="A221" s="0" t="n">
        <v>1970</v>
      </c>
      <c r="B221" s="0" t="s">
        <v>39</v>
      </c>
      <c r="D221" s="0" t="n">
        <v>0</v>
      </c>
      <c r="E221" s="1" t="n">
        <v>86.453125</v>
      </c>
      <c r="F221" s="4" t="n">
        <v>0.00288361</v>
      </c>
      <c r="G221" s="0" t="n">
        <v>1.72857142857143</v>
      </c>
      <c r="H221" s="0" t="n">
        <f aca="false">1.44*EXP(-F221*(A221-1956))</f>
        <v>1.38302423162429</v>
      </c>
      <c r="J221" s="0" t="n">
        <f aca="false">I221*H221</f>
        <v>0</v>
      </c>
      <c r="K221" s="5" t="n">
        <f aca="false">K206+D206-J206-E221</f>
        <v>2797474.0048826</v>
      </c>
      <c r="L221" s="5" t="n">
        <f aca="false">H221*(100-G221/0.5)*20000</f>
        <v>2670422.21637628</v>
      </c>
      <c r="M221" s="5" t="n">
        <f aca="false">K221-L221</f>
        <v>127051.788506321</v>
      </c>
      <c r="N221" s="6" t="n">
        <f aca="false">1.6-0.5691/(2009-1956)*(A221-1956)</f>
        <v>1.44967169811321</v>
      </c>
      <c r="O221" s="7" t="n">
        <v>1.3</v>
      </c>
      <c r="P221" s="5" t="n">
        <f aca="false">O221*(100-N221/0.5)*5000</f>
        <v>631154.267924528</v>
      </c>
      <c r="Q221" s="7" t="n">
        <f aca="false">N221</f>
        <v>1.44967169811321</v>
      </c>
      <c r="R221" s="5" t="n">
        <f aca="false">1.49*(100-Q221/0.5)*5000</f>
        <v>723399.891698113</v>
      </c>
      <c r="S221" s="5" t="str">
        <f aca="false">IF(P221&lt;M221,M221-P221," ")</f>
        <v> </v>
      </c>
      <c r="T221" s="8" t="n">
        <f aca="false">M221*5/P221</f>
        <v>1.00650344110098</v>
      </c>
      <c r="U221" s="8" t="n">
        <f aca="false">IF(T221&gt;5,S221*5/R221+5,T221)+20</f>
        <v>21.006503441101</v>
      </c>
      <c r="V221" s="9" t="n">
        <f aca="false">G221/0.5*H221*20000</f>
        <v>95626.2468723083</v>
      </c>
      <c r="W221" s="9" t="n">
        <f aca="false">H221*G221*20*1000</f>
        <v>47813.1234361541</v>
      </c>
      <c r="X221" s="5" t="n">
        <f aca="false">G221*H221*MIN(20,U221)*1000</f>
        <v>47813.1234361541</v>
      </c>
      <c r="Y221" s="5" t="n">
        <f aca="false">IF(20&lt;U221,N221*O221*MIN(5,U221-20)*1000,0)</f>
        <v>1896.82941840293</v>
      </c>
      <c r="Z221" s="5" t="n">
        <f aca="false">IF(U221&gt;25,(U221-25)*Q221*1.49*1000,0)</f>
        <v>0</v>
      </c>
      <c r="AA221" s="5" t="n">
        <f aca="false">X221+Y221+Z221</f>
        <v>49709.9528545571</v>
      </c>
    </row>
    <row r="222" customFormat="false" ht="15" hidden="false" customHeight="false" outlineLevel="0" collapsed="false">
      <c r="A222" s="0" t="n">
        <v>1970</v>
      </c>
      <c r="B222" s="0" t="s">
        <v>40</v>
      </c>
      <c r="D222" s="0" t="n">
        <v>0</v>
      </c>
      <c r="E222" s="1" t="n">
        <v>78.921875</v>
      </c>
      <c r="F222" s="4" t="n">
        <v>0.003435973</v>
      </c>
      <c r="G222" s="0" t="n">
        <v>1.74714285714286</v>
      </c>
      <c r="H222" s="0" t="n">
        <f aca="false">1.44*EXP(-F222*(A222-1956))</f>
        <v>1.37237043825387</v>
      </c>
      <c r="J222" s="0" t="n">
        <f aca="false">I222*H222</f>
        <v>0</v>
      </c>
      <c r="K222" s="5" t="n">
        <f aca="false">K207+D207-J207-E222</f>
        <v>2797559.03106999</v>
      </c>
      <c r="L222" s="5" t="n">
        <f aca="false">H222*(100-G222/0.5)*20000</f>
        <v>2648831.78816578</v>
      </c>
      <c r="M222" s="5" t="n">
        <f aca="false">K222-L222</f>
        <v>148727.242904211</v>
      </c>
      <c r="N222" s="6" t="n">
        <f aca="false">1.6+0.1/(2009-1956)*(A222-1956)</f>
        <v>1.62641509433962</v>
      </c>
      <c r="O222" s="7" t="n">
        <v>1.3</v>
      </c>
      <c r="P222" s="5" t="n">
        <f aca="false">O222*(100-N222/0.5)*5000</f>
        <v>628856.603773585</v>
      </c>
      <c r="Q222" s="7" t="n">
        <f aca="false">N222</f>
        <v>1.62641509433962</v>
      </c>
      <c r="R222" s="5" t="n">
        <f aca="false">1.49*(100-Q222/0.5)*5000</f>
        <v>720766.41509434</v>
      </c>
      <c r="S222" s="5" t="str">
        <f aca="false">IF(P222&lt;M222,M222-P222," ")</f>
        <v> </v>
      </c>
      <c r="T222" s="8" t="n">
        <f aca="false">M222*5/P222</f>
        <v>1.18252111858047</v>
      </c>
      <c r="U222" s="8" t="n">
        <f aca="false">IF(T222&gt;5,S222*5/R222+5,T222)+20</f>
        <v>21.1825211185805</v>
      </c>
      <c r="V222" s="9" t="n">
        <f aca="false">G222/0.5*H222*20000</f>
        <v>95909.0883419707</v>
      </c>
      <c r="W222" s="9" t="n">
        <f aca="false">H222*G222*20*1000</f>
        <v>47954.5441709853</v>
      </c>
      <c r="X222" s="5" t="n">
        <f aca="false">G222*H222*MIN(20,U222)*1000</f>
        <v>47954.5441709853</v>
      </c>
      <c r="Y222" s="5" t="n">
        <f aca="false">IF(20&lt;U222,N222*O222*MIN(5,U222-20)*1000,0)</f>
        <v>2500.25125562506</v>
      </c>
      <c r="Z222" s="5" t="n">
        <f aca="false">IF(U222&gt;25,(U222-25)*Q222*1.49*1000,0)</f>
        <v>0</v>
      </c>
      <c r="AA222" s="5" t="n">
        <f aca="false">X222+Y222+Z222</f>
        <v>50454.7954266104</v>
      </c>
    </row>
    <row r="223" customFormat="false" ht="15" hidden="false" customHeight="false" outlineLevel="0" collapsed="false">
      <c r="A223" s="0" t="n">
        <v>1970</v>
      </c>
      <c r="B223" s="0" t="s">
        <v>41</v>
      </c>
      <c r="D223" s="0" t="n">
        <v>0</v>
      </c>
      <c r="E223" s="1" t="n">
        <v>6.0625</v>
      </c>
      <c r="F223" s="4" t="n">
        <v>0.002290988</v>
      </c>
      <c r="G223" s="0" t="n">
        <v>1.63</v>
      </c>
      <c r="H223" s="0" t="n">
        <f aca="false">1.44*EXP(-F223*(A223-1956))</f>
        <v>1.39454651223491</v>
      </c>
      <c r="J223" s="0" t="n">
        <f aca="false">I223*H223</f>
        <v>0</v>
      </c>
      <c r="K223" s="5" t="n">
        <f aca="false">K208+D208-J208-E223</f>
        <v>2790954.11648634</v>
      </c>
      <c r="L223" s="5" t="n">
        <f aca="false">H223*(100-G223/0.5)*20000</f>
        <v>2698168.5918721</v>
      </c>
      <c r="M223" s="5" t="n">
        <f aca="false">K223-L223</f>
        <v>92785.5246142428</v>
      </c>
      <c r="N223" s="6" t="n">
        <f aca="false">1.6-0.4/(2009-1956)*(A223-1956)</f>
        <v>1.49433962264151</v>
      </c>
      <c r="O223" s="7" t="n">
        <v>1.3</v>
      </c>
      <c r="P223" s="5" t="n">
        <f aca="false">O223*(100-N223/0.5)*5000</f>
        <v>630573.58490566</v>
      </c>
      <c r="Q223" s="7" t="n">
        <f aca="false">N223</f>
        <v>1.49433962264151</v>
      </c>
      <c r="R223" s="5" t="n">
        <f aca="false">1.49*(100-Q223/0.5)*5000</f>
        <v>722734.339622641</v>
      </c>
      <c r="S223" s="5" t="str">
        <f aca="false">IF(P223&lt;M223,M223-P223," ")</f>
        <v> </v>
      </c>
      <c r="T223" s="8" t="n">
        <f aca="false">M223*5/P223</f>
        <v>0.735723211654389</v>
      </c>
      <c r="U223" s="8" t="n">
        <f aca="false">IF(T223&gt;5,S223*5/R223+5,T223)+20</f>
        <v>20.7357232116544</v>
      </c>
      <c r="V223" s="9" t="n">
        <f aca="false">G223/0.5*H223*20000</f>
        <v>90924.432597716</v>
      </c>
      <c r="W223" s="9" t="n">
        <f aca="false">H223*G223*20*1000</f>
        <v>45462.216298858</v>
      </c>
      <c r="X223" s="5" t="n">
        <f aca="false">G223*H223*MIN(20,U223)*1000</f>
        <v>45462.216298858</v>
      </c>
      <c r="Y223" s="5" t="n">
        <f aca="false">IF(20&lt;U223,N223*O223*MIN(5,U223-20)*1000,0)</f>
        <v>1429.24645041388</v>
      </c>
      <c r="Z223" s="5" t="n">
        <f aca="false">IF(U223&gt;25,(U223-25)*Q223*1.49*1000,0)</f>
        <v>0</v>
      </c>
      <c r="AA223" s="5" t="n">
        <f aca="false">X223+Y223+Z223</f>
        <v>46891.4627492719</v>
      </c>
    </row>
    <row r="224" customFormat="false" ht="15" hidden="false" customHeight="false" outlineLevel="0" collapsed="false">
      <c r="A224" s="0" t="n">
        <v>1970</v>
      </c>
      <c r="B224" s="0" t="s">
        <v>42</v>
      </c>
      <c r="D224" s="0" t="n">
        <v>0</v>
      </c>
      <c r="E224" s="1" t="n">
        <v>90.96875</v>
      </c>
      <c r="F224" s="4" t="n">
        <v>0.006047777</v>
      </c>
      <c r="G224" s="0" t="n">
        <v>2.03428571428571</v>
      </c>
      <c r="H224" s="0" t="n">
        <f aca="false">1.44*EXP(-F224*(A224-1956))</f>
        <v>1.32309572311485</v>
      </c>
      <c r="J224" s="0" t="n">
        <f aca="false">I224*H224</f>
        <v>0</v>
      </c>
      <c r="K224" s="5" t="n">
        <f aca="false">K209+D209-J209-E224</f>
        <v>2789850.64101208</v>
      </c>
      <c r="L224" s="5" t="n">
        <f aca="false">H224*(100-G224/0.5)*20000</f>
        <v>2538529.25710309</v>
      </c>
      <c r="M224" s="5" t="n">
        <f aca="false">K224-L224</f>
        <v>251321.383908983</v>
      </c>
      <c r="N224" s="6" t="n">
        <f aca="false">1.6+0.5185/(2009-1956)*(A224-1956)</f>
        <v>1.73696226415094</v>
      </c>
      <c r="O224" s="7" t="n">
        <v>1.3</v>
      </c>
      <c r="P224" s="5" t="n">
        <f aca="false">O224*(100-N224/0.5)*5000</f>
        <v>627419.490566038</v>
      </c>
      <c r="Q224" s="7" t="n">
        <f aca="false">N224</f>
        <v>1.73696226415094</v>
      </c>
      <c r="R224" s="5" t="n">
        <f aca="false">1.49*(100-Q224/0.5)*5000</f>
        <v>719119.262264151</v>
      </c>
      <c r="S224" s="5" t="str">
        <f aca="false">IF(P224&lt;M224,M224-P224," ")</f>
        <v> </v>
      </c>
      <c r="T224" s="8" t="n">
        <f aca="false">M224*5/P224</f>
        <v>2.0028177932618</v>
      </c>
      <c r="U224" s="8" t="n">
        <f aca="false">IF(T224&gt;5,S224*5/R224+5,T224)+20</f>
        <v>22.0028177932618</v>
      </c>
      <c r="V224" s="9" t="n">
        <f aca="false">G224/0.5*H224*20000</f>
        <v>107662.189126603</v>
      </c>
      <c r="W224" s="9" t="n">
        <f aca="false">H224*G224*20*1000</f>
        <v>53831.0945633013</v>
      </c>
      <c r="X224" s="5" t="n">
        <f aca="false">G224*H224*MIN(20,U224)*1000</f>
        <v>53831.0945633013</v>
      </c>
      <c r="Y224" s="5" t="n">
        <f aca="false">IF(20&lt;U224,N224*O224*MIN(5,U224-20)*1000,0)</f>
        <v>4522.46460752557</v>
      </c>
      <c r="Z224" s="5" t="n">
        <f aca="false">IF(U224&gt;25,(U224-25)*Q224*1.49*1000,0)</f>
        <v>0</v>
      </c>
      <c r="AA224" s="5" t="n">
        <f aca="false">X224+Y224+Z224</f>
        <v>58353.5591708268</v>
      </c>
    </row>
    <row r="225" customFormat="false" ht="15" hidden="false" customHeight="false" outlineLevel="0" collapsed="false">
      <c r="A225" s="0" t="n">
        <v>1970</v>
      </c>
      <c r="B225" s="0" t="s">
        <v>43</v>
      </c>
      <c r="D225" s="0" t="n">
        <v>0</v>
      </c>
      <c r="E225" s="1" t="n">
        <v>51.328125</v>
      </c>
      <c r="F225" s="4" t="n">
        <v>0.003047486</v>
      </c>
      <c r="G225" s="0" t="n">
        <v>1.72428571428571</v>
      </c>
      <c r="H225" s="0" t="n">
        <f aca="false">1.44*EXP(-F225*(A225-1956))</f>
        <v>1.37985484601242</v>
      </c>
      <c r="J225" s="0" t="n">
        <f aca="false">I225*H225</f>
        <v>0</v>
      </c>
      <c r="K225" s="5" t="n">
        <f aca="false">K210+D210-J210-E225</f>
        <v>2789709.68468391</v>
      </c>
      <c r="L225" s="5" t="n">
        <f aca="false">H225*(100-G225/0.5)*20000</f>
        <v>2664539.13207415</v>
      </c>
      <c r="M225" s="5" t="n">
        <f aca="false">K225-L225</f>
        <v>125170.552609767</v>
      </c>
      <c r="N225" s="6" t="n">
        <f aca="false">1.6-0.4298/(2009-1956)*(A225-1956)</f>
        <v>1.4864679245283</v>
      </c>
      <c r="O225" s="7" t="n">
        <v>1.3</v>
      </c>
      <c r="P225" s="5" t="n">
        <f aca="false">O225*(100-N225/0.5)*5000</f>
        <v>630675.916981132</v>
      </c>
      <c r="Q225" s="7" t="n">
        <f aca="false">N225</f>
        <v>1.4864679245283</v>
      </c>
      <c r="R225" s="5" t="n">
        <f aca="false">1.49*(100-Q225/0.5)*5000</f>
        <v>722851.627924528</v>
      </c>
      <c r="S225" s="5" t="str">
        <f aca="false">IF(P225&lt;M225,M225-P225," ")</f>
        <v> </v>
      </c>
      <c r="T225" s="8" t="n">
        <f aca="false">M225*5/P225</f>
        <v>0.992352405090426</v>
      </c>
      <c r="U225" s="8" t="n">
        <f aca="false">IF(T225&gt;5,S225*5/R225+5,T225)+20</f>
        <v>20.9923524050904</v>
      </c>
      <c r="V225" s="9" t="n">
        <f aca="false">G225/0.5*H225*20000</f>
        <v>95170.5599506849</v>
      </c>
      <c r="W225" s="9" t="n">
        <f aca="false">H225*G225*20*1000</f>
        <v>47585.2799753425</v>
      </c>
      <c r="X225" s="5" t="n">
        <f aca="false">G225*H225*MIN(20,U225)*1000</f>
        <v>47585.2799753425</v>
      </c>
      <c r="Y225" s="5" t="n">
        <f aca="false">IF(20&lt;U225,N225*O225*MIN(5,U225-20)*1000,0)</f>
        <v>1917.63002599406</v>
      </c>
      <c r="Z225" s="5" t="n">
        <f aca="false">IF(U225&gt;25,(U225-25)*Q225*1.49*1000,0)</f>
        <v>0</v>
      </c>
      <c r="AA225" s="5" t="n">
        <f aca="false">X225+Y225+Z225</f>
        <v>49502.9100013365</v>
      </c>
    </row>
    <row r="226" customFormat="false" ht="15" hidden="false" customHeight="false" outlineLevel="0" collapsed="false">
      <c r="A226" s="0" t="n">
        <v>1970</v>
      </c>
      <c r="B226" s="0" t="s">
        <v>44</v>
      </c>
      <c r="D226" s="0" t="n">
        <v>0</v>
      </c>
      <c r="E226" s="1" t="n">
        <v>109.46875</v>
      </c>
      <c r="F226" s="4" t="n">
        <v>0.006595146</v>
      </c>
      <c r="G226" s="0" t="n">
        <v>2.06714285714286</v>
      </c>
      <c r="H226" s="0" t="n">
        <f aca="false">1.44*EXP(-F226*(A226-1956))</f>
        <v>1.31299537072106</v>
      </c>
      <c r="J226" s="0" t="n">
        <f aca="false">I226*H226</f>
        <v>0</v>
      </c>
      <c r="K226" s="5" t="n">
        <f aca="false">K211+D211-J211-E226</f>
        <v>2811175.92293739</v>
      </c>
      <c r="L226" s="5" t="n">
        <f aca="false">H226*(100-G226/0.5)*20000</f>
        <v>2517424.78136021</v>
      </c>
      <c r="M226" s="5" t="n">
        <f aca="false">K226-L226</f>
        <v>293751.14157718</v>
      </c>
      <c r="N226" s="6" t="n">
        <f aca="false">1.6+0.062/(2009-1956)*(A226-1956)</f>
        <v>1.61637735849057</v>
      </c>
      <c r="O226" s="7" t="n">
        <v>1.3</v>
      </c>
      <c r="P226" s="5" t="n">
        <f aca="false">O226*(100-N226/0.5)*5000</f>
        <v>628987.094339623</v>
      </c>
      <c r="Q226" s="7" t="n">
        <f aca="false">N226</f>
        <v>1.61637735849057</v>
      </c>
      <c r="R226" s="5" t="n">
        <f aca="false">1.49*(100-Q226/0.5)*5000</f>
        <v>720915.97735849</v>
      </c>
      <c r="S226" s="5" t="str">
        <f aca="false">IF(P226&lt;M226,M226-P226," ")</f>
        <v> </v>
      </c>
      <c r="T226" s="8" t="n">
        <f aca="false">M226*5/P226</f>
        <v>2.33511262966048</v>
      </c>
      <c r="U226" s="8" t="n">
        <f aca="false">IF(T226&gt;5,S226*5/R226+5,T226)+20</f>
        <v>22.3351126296605</v>
      </c>
      <c r="V226" s="9" t="n">
        <f aca="false">G226/0.5*H226*20000</f>
        <v>108565.960081907</v>
      </c>
      <c r="W226" s="9" t="n">
        <f aca="false">H226*G226*20*1000</f>
        <v>54282.9800409535</v>
      </c>
      <c r="X226" s="5" t="n">
        <f aca="false">G226*H226*MIN(20,U226)*1000</f>
        <v>54282.9800409535</v>
      </c>
      <c r="Y226" s="5" t="n">
        <f aca="false">IF(20&lt;U226,N226*O226*MIN(5,U226-20)*1000,0)</f>
        <v>4906.75013934114</v>
      </c>
      <c r="Z226" s="5" t="n">
        <f aca="false">IF(U226&gt;25,(U226-25)*Q226*1.49*1000,0)</f>
        <v>0</v>
      </c>
      <c r="AA226" s="5" t="n">
        <f aca="false">X226+Y226+Z226</f>
        <v>59189.7301802947</v>
      </c>
    </row>
    <row r="227" customFormat="false" ht="15" hidden="false" customHeight="false" outlineLevel="0" collapsed="false">
      <c r="A227" s="0" t="n">
        <v>1971</v>
      </c>
      <c r="B227" s="0" t="s">
        <v>30</v>
      </c>
      <c r="D227" s="0" t="n">
        <v>0</v>
      </c>
      <c r="E227" s="1" t="n">
        <v>0</v>
      </c>
      <c r="F227" s="4" t="n">
        <v>0.000106134</v>
      </c>
      <c r="G227" s="0" t="n">
        <v>1.27142857142857</v>
      </c>
      <c r="H227" s="0" t="n">
        <f aca="false">1.44*EXP(-F227*(A227-1956))</f>
        <v>1.437709329469</v>
      </c>
      <c r="J227" s="0" t="n">
        <f aca="false">I227*H227</f>
        <v>0</v>
      </c>
      <c r="K227" s="5" t="n">
        <f aca="false">K212+D212-J212-E227</f>
        <v>2792240.51894254</v>
      </c>
      <c r="L227" s="5" t="n">
        <f aca="false">H227*(100-G227/0.5)*20000</f>
        <v>2802300.87018216</v>
      </c>
      <c r="M227" s="5" t="n">
        <f aca="false">K227-L227</f>
        <v>-10060.3512396119</v>
      </c>
      <c r="N227" s="6" t="n">
        <f aca="false">1.6-0.6824/(2009-1956)*(A227-1956)</f>
        <v>1.4068679245283</v>
      </c>
      <c r="O227" s="7" t="n">
        <v>1.3</v>
      </c>
      <c r="P227" s="5" t="n">
        <f aca="false">O227*(100-N227/0.5)*5000</f>
        <v>631710.716981132</v>
      </c>
      <c r="Q227" s="7" t="n">
        <f aca="false">N227</f>
        <v>1.4068679245283</v>
      </c>
      <c r="R227" s="5" t="n">
        <f aca="false">1.49*(100-Q227/0.5)*5000</f>
        <v>724037.667924528</v>
      </c>
      <c r="S227" s="5" t="str">
        <f aca="false">IF(P227&lt;M227,M227-P227," ")</f>
        <v> </v>
      </c>
      <c r="T227" s="8" t="n">
        <f aca="false">M227*5/P227</f>
        <v>-0.0796278341428893</v>
      </c>
      <c r="U227" s="8" t="n">
        <f aca="false">IF(T227&gt;5,S227*5/R227+5,T227)+20</f>
        <v>19.9203721658571</v>
      </c>
      <c r="V227" s="9" t="n">
        <f aca="false">G227/0.5*H227*20000</f>
        <v>73117.7887558522</v>
      </c>
      <c r="W227" s="9" t="n">
        <f aca="false">H227*G227*20*1000</f>
        <v>36558.8943779261</v>
      </c>
      <c r="X227" s="5" t="n">
        <f aca="false">G227*H227*MIN(20,U227)*1000</f>
        <v>36413.3390990274</v>
      </c>
      <c r="Y227" s="5" t="n">
        <f aca="false">IF(20&lt;U227,N227*O227*MIN(5,U227-20)*1000,0)</f>
        <v>0</v>
      </c>
      <c r="Z227" s="5" t="n">
        <f aca="false">IF(U227&gt;25,(U227-25)*Q227*1.49*1000,0)</f>
        <v>0</v>
      </c>
      <c r="AA227" s="5" t="n">
        <f aca="false">X227+Y227+Z227</f>
        <v>36413.3390990274</v>
      </c>
    </row>
    <row r="228" customFormat="false" ht="15" hidden="false" customHeight="false" outlineLevel="0" collapsed="false">
      <c r="A228" s="0" t="n">
        <v>1971</v>
      </c>
      <c r="B228" s="0" t="s">
        <v>31</v>
      </c>
      <c r="D228" s="0" t="n">
        <v>0</v>
      </c>
      <c r="E228" s="1" t="n">
        <v>89.72375</v>
      </c>
      <c r="F228" s="4" t="n">
        <v>0.00054519</v>
      </c>
      <c r="G228" s="0" t="n">
        <v>1.34285714285714</v>
      </c>
      <c r="H228" s="0" t="n">
        <f aca="false">1.44*EXP(-F228*(A228-1956))</f>
        <v>1.42827191661509</v>
      </c>
      <c r="J228" s="0" t="n">
        <f aca="false">I228*H228</f>
        <v>0</v>
      </c>
      <c r="K228" s="5" t="n">
        <f aca="false">K213+D213-J213-E228</f>
        <v>2790197.07382364</v>
      </c>
      <c r="L228" s="5" t="n">
        <f aca="false">H228*(100-G228/0.5)*20000</f>
        <v>2779825.22742343</v>
      </c>
      <c r="M228" s="5" t="n">
        <f aca="false">K228-L228</f>
        <v>10371.8464002092</v>
      </c>
      <c r="N228" s="6" t="n">
        <f aca="false">1.6-0.6216/(2009-1956)*(A228-1956)</f>
        <v>1.42407547169811</v>
      </c>
      <c r="O228" s="7" t="n">
        <v>1.3</v>
      </c>
      <c r="P228" s="5" t="n">
        <f aca="false">O228*(100-N228/0.5)*5000</f>
        <v>631487.018867925</v>
      </c>
      <c r="Q228" s="7" t="n">
        <f aca="false">N228</f>
        <v>1.42407547169811</v>
      </c>
      <c r="R228" s="5" t="n">
        <f aca="false">1.49*(100-Q228/0.5)*5000</f>
        <v>723781.275471698</v>
      </c>
      <c r="S228" s="5" t="str">
        <f aca="false">IF(P228&lt;M228,M228-P228," ")</f>
        <v> </v>
      </c>
      <c r="T228" s="8" t="n">
        <f aca="false">M228*5/P228</f>
        <v>0.0821224038682774</v>
      </c>
      <c r="U228" s="8" t="n">
        <f aca="false">IF(T228&gt;5,S228*5/R228+5,T228)+20</f>
        <v>20.0821224038683</v>
      </c>
      <c r="V228" s="9" t="n">
        <f aca="false">G228/0.5*H228*20000</f>
        <v>76718.6058067536</v>
      </c>
      <c r="W228" s="9" t="n">
        <f aca="false">H228*G228*20*1000</f>
        <v>38359.3029033768</v>
      </c>
      <c r="X228" s="5" t="n">
        <f aca="false">G228*H228*MIN(20,U228)*1000</f>
        <v>38359.3029033768</v>
      </c>
      <c r="Y228" s="5" t="n">
        <f aca="false">IF(20&lt;U228,N228*O228*MIN(5,U228-20)*1000,0)</f>
        <v>152.033051333407</v>
      </c>
      <c r="Z228" s="5" t="n">
        <f aca="false">IF(U228&gt;25,(U228-25)*Q228*1.49*1000,0)</f>
        <v>0</v>
      </c>
      <c r="AA228" s="5" t="n">
        <f aca="false">X228+Y228+Z228</f>
        <v>38511.3359547102</v>
      </c>
    </row>
    <row r="229" customFormat="false" ht="15" hidden="false" customHeight="false" outlineLevel="0" collapsed="false">
      <c r="A229" s="0" t="n">
        <v>1971</v>
      </c>
      <c r="B229" s="0" t="s">
        <v>32</v>
      </c>
      <c r="D229" s="0" t="n">
        <v>0</v>
      </c>
      <c r="E229" s="1" t="n">
        <v>109.24375</v>
      </c>
      <c r="F229" s="4" t="n">
        <v>0.002161032</v>
      </c>
      <c r="G229" s="0" t="n">
        <v>1.42</v>
      </c>
      <c r="H229" s="0" t="n">
        <f aca="false">1.44*EXP(-F229*(A229-1956))</f>
        <v>1.3940701495869</v>
      </c>
      <c r="J229" s="0" t="n">
        <f aca="false">I229*H229</f>
        <v>0</v>
      </c>
      <c r="K229" s="5" t="n">
        <f aca="false">K214+D214-J214-E229</f>
        <v>2789141.60114542</v>
      </c>
      <c r="L229" s="5" t="n">
        <f aca="false">H229*(100-G229/0.5)*20000</f>
        <v>2708957.11467727</v>
      </c>
      <c r="M229" s="5" t="n">
        <f aca="false">K229-L229</f>
        <v>80184.4864681535</v>
      </c>
      <c r="N229" s="6" t="n">
        <f aca="false">1.6-0.5691/(2009-1956)*(A229-1956)</f>
        <v>1.43893396226415</v>
      </c>
      <c r="O229" s="7" t="n">
        <v>1.3</v>
      </c>
      <c r="P229" s="5" t="n">
        <f aca="false">O229*(100-N229/0.5)*5000</f>
        <v>631293.858490566</v>
      </c>
      <c r="Q229" s="7" t="n">
        <f aca="false">N229</f>
        <v>1.43893396226415</v>
      </c>
      <c r="R229" s="5" t="n">
        <f aca="false">1.49*(100-Q229/0.5)*5000</f>
        <v>723559.883962264</v>
      </c>
      <c r="S229" s="5" t="str">
        <f aca="false">IF(P229&lt;M229,M229-P229," ")</f>
        <v> </v>
      </c>
      <c r="T229" s="8" t="n">
        <f aca="false">M229*5/P229</f>
        <v>0.635080520661772</v>
      </c>
      <c r="U229" s="8" t="n">
        <f aca="false">IF(T229&gt;5,S229*5/R229+5,T229)+20</f>
        <v>20.6350805206618</v>
      </c>
      <c r="V229" s="9" t="n">
        <f aca="false">G229/0.5*H229*20000</f>
        <v>79183.1844965361</v>
      </c>
      <c r="W229" s="9" t="n">
        <f aca="false">H229*G229*20*1000</f>
        <v>39591.592248268</v>
      </c>
      <c r="X229" s="5" t="n">
        <f aca="false">G229*H229*MIN(20,U229)*1000</f>
        <v>39591.592248268</v>
      </c>
      <c r="Y229" s="5" t="n">
        <f aca="false">IF(20&lt;U229,N229*O229*MIN(5,U229-20)*1000,0)</f>
        <v>1187.99060893841</v>
      </c>
      <c r="Z229" s="5" t="n">
        <f aca="false">IF(U229&gt;25,(U229-25)*Q229*1.49*1000,0)</f>
        <v>0</v>
      </c>
      <c r="AA229" s="5" t="n">
        <f aca="false">X229+Y229+Z229</f>
        <v>40779.5828572065</v>
      </c>
    </row>
    <row r="230" customFormat="false" ht="15" hidden="false" customHeight="false" outlineLevel="0" collapsed="false">
      <c r="A230" s="0" t="n">
        <v>1971</v>
      </c>
      <c r="B230" s="0" t="s">
        <v>33</v>
      </c>
      <c r="D230" s="0" t="n">
        <v>0</v>
      </c>
      <c r="E230" s="1" t="n">
        <v>82.845</v>
      </c>
      <c r="F230" s="4" t="n">
        <v>0.003311821</v>
      </c>
      <c r="G230" s="0" t="n">
        <v>1.43428571428571</v>
      </c>
      <c r="H230" s="0" t="n">
        <f aca="false">1.44*EXP(-F230*(A230-1956))</f>
        <v>1.37021244695504</v>
      </c>
      <c r="J230" s="0" t="n">
        <f aca="false">I230*H230</f>
        <v>0</v>
      </c>
      <c r="K230" s="5" t="n">
        <f aca="false">K215+D215-J215-E230</f>
        <v>2789288.91130488</v>
      </c>
      <c r="L230" s="5" t="n">
        <f aca="false">H230*(100-G230/0.5)*20000</f>
        <v>2661813.84838192</v>
      </c>
      <c r="M230" s="5" t="n">
        <f aca="false">K230-L230</f>
        <v>127475.062922953</v>
      </c>
      <c r="N230" s="6" t="n">
        <f aca="false">1.6-0.6/(2009-1956)*(A230-1956)</f>
        <v>1.43018867924528</v>
      </c>
      <c r="O230" s="7" t="n">
        <v>1.3</v>
      </c>
      <c r="P230" s="5" t="n">
        <f aca="false">O230*(100-N230/0.5)*5000</f>
        <v>631407.547169811</v>
      </c>
      <c r="Q230" s="7" t="n">
        <f aca="false">N230</f>
        <v>1.43018867924528</v>
      </c>
      <c r="R230" s="5" t="n">
        <f aca="false">1.49*(100-Q230/0.5)*5000</f>
        <v>723690.188679245</v>
      </c>
      <c r="S230" s="5" t="str">
        <f aca="false">IF(P230&lt;M230,M230-P230," ")</f>
        <v> </v>
      </c>
      <c r="T230" s="8" t="n">
        <f aca="false">M230*5/P230</f>
        <v>1.00945153011189</v>
      </c>
      <c r="U230" s="8" t="n">
        <f aca="false">IF(T230&gt;5,S230*5/R230+5,T230)+20</f>
        <v>21.0094515301119</v>
      </c>
      <c r="V230" s="9" t="n">
        <f aca="false">G230/0.5*H230*20000</f>
        <v>78611.0455281636</v>
      </c>
      <c r="W230" s="9" t="n">
        <f aca="false">H230*G230*20*1000</f>
        <v>39305.5227640818</v>
      </c>
      <c r="X230" s="5" t="n">
        <f aca="false">G230*H230*MIN(20,U230)*1000</f>
        <v>39305.5227640818</v>
      </c>
      <c r="Y230" s="5" t="n">
        <f aca="false">IF(20&lt;U230,N230*O230*MIN(5,U230-20)*1000,0)</f>
        <v>1876.81799579672</v>
      </c>
      <c r="Z230" s="5" t="n">
        <f aca="false">IF(U230&gt;25,(U230-25)*Q230*1.49*1000,0)</f>
        <v>0</v>
      </c>
      <c r="AA230" s="5" t="n">
        <f aca="false">X230+Y230+Z230</f>
        <v>41182.3407598785</v>
      </c>
    </row>
    <row r="231" customFormat="false" ht="15" hidden="false" customHeight="false" outlineLevel="0" collapsed="false">
      <c r="A231" s="0" t="n">
        <v>1971</v>
      </c>
      <c r="B231" s="0" t="s">
        <v>34</v>
      </c>
      <c r="D231" s="0" t="n">
        <v>0</v>
      </c>
      <c r="E231" s="1" t="n">
        <v>134.888125</v>
      </c>
      <c r="F231" s="4" t="n">
        <v>0.003564392</v>
      </c>
      <c r="G231" s="0" t="n">
        <v>1.41571428571429</v>
      </c>
      <c r="H231" s="0" t="n">
        <f aca="false">1.44*EXP(-F231*(A231-1956))</f>
        <v>1.36503112911304</v>
      </c>
      <c r="J231" s="0" t="n">
        <f aca="false">I231*H231</f>
        <v>0</v>
      </c>
      <c r="K231" s="5" t="n">
        <f aca="false">K216+D216-J216-E231</f>
        <v>2789132.05781889</v>
      </c>
      <c r="L231" s="5" t="n">
        <f aca="false">H231*(100-G231/0.5)*20000</f>
        <v>2652762.49542889</v>
      </c>
      <c r="M231" s="5" t="n">
        <f aca="false">K231-L231</f>
        <v>136369.562390008</v>
      </c>
      <c r="N231" s="6" t="n">
        <f aca="false">1.6-0.5/(2009-1956)*(A231-1956)</f>
        <v>1.45849056603774</v>
      </c>
      <c r="O231" s="7" t="n">
        <v>1.3</v>
      </c>
      <c r="P231" s="5" t="n">
        <f aca="false">O231*(100-N231/0.5)*5000</f>
        <v>631039.622641509</v>
      </c>
      <c r="Q231" s="7" t="n">
        <f aca="false">N231</f>
        <v>1.45849056603774</v>
      </c>
      <c r="R231" s="5" t="n">
        <f aca="false">1.49*(100-Q231/0.5)*5000</f>
        <v>723268.490566038</v>
      </c>
      <c r="S231" s="5" t="str">
        <f aca="false">IF(P231&lt;M231,M231-P231," ")</f>
        <v> </v>
      </c>
      <c r="T231" s="8" t="n">
        <f aca="false">M231*5/P231</f>
        <v>1.08051505402442</v>
      </c>
      <c r="U231" s="8" t="n">
        <f aca="false">IF(T231&gt;5,S231*5/R231+5,T231)+20</f>
        <v>21.0805150540244</v>
      </c>
      <c r="V231" s="9" t="n">
        <f aca="false">G231/0.5*H231*20000</f>
        <v>77299.7627972015</v>
      </c>
      <c r="W231" s="9" t="n">
        <f aca="false">H231*G231*20*1000</f>
        <v>38649.8813986007</v>
      </c>
      <c r="X231" s="5" t="n">
        <f aca="false">G231*H231*MIN(20,U231)*1000</f>
        <v>38649.8813986007</v>
      </c>
      <c r="Y231" s="5" t="n">
        <f aca="false">IF(20&lt;U231,N231*O231*MIN(5,U231-20)*1000,0)</f>
        <v>2048.69731658328</v>
      </c>
      <c r="Z231" s="5" t="n">
        <f aca="false">IF(U231&gt;25,(U231-25)*Q231*1.49*1000,0)</f>
        <v>0</v>
      </c>
      <c r="AA231" s="5" t="n">
        <f aca="false">X231+Y231+Z231</f>
        <v>40698.578715184</v>
      </c>
    </row>
    <row r="232" customFormat="false" ht="15" hidden="false" customHeight="false" outlineLevel="0" collapsed="false">
      <c r="A232" s="0" t="n">
        <v>1971</v>
      </c>
      <c r="B232" s="0" t="s">
        <v>35</v>
      </c>
      <c r="D232" s="0" t="n">
        <v>591.611479028698</v>
      </c>
      <c r="E232" s="1" t="n">
        <v>128.9275</v>
      </c>
      <c r="F232" s="4" t="n">
        <v>0.00095987</v>
      </c>
      <c r="G232" s="0" t="n">
        <v>1.61</v>
      </c>
      <c r="H232" s="0" t="n">
        <f aca="false">1.44*EXP(-F232*(A232-1956))</f>
        <v>1.41941535299356</v>
      </c>
      <c r="J232" s="0" t="n">
        <f aca="false">I232*H232</f>
        <v>0</v>
      </c>
      <c r="K232" s="5" t="n">
        <f aca="false">K217+D217-J217-E232</f>
        <v>2793598.65946729</v>
      </c>
      <c r="L232" s="5" t="n">
        <f aca="false">H232*(100-G232/0.5)*20000</f>
        <v>2747420.35725433</v>
      </c>
      <c r="M232" s="5" t="n">
        <f aca="false">K232-L232</f>
        <v>46178.302212961</v>
      </c>
      <c r="N232" s="6" t="n">
        <f aca="false">1.6-0.5691/(2009-1956)*(A232-1956)</f>
        <v>1.43893396226415</v>
      </c>
      <c r="O232" s="7" t="n">
        <v>1.3</v>
      </c>
      <c r="P232" s="5" t="n">
        <f aca="false">O232*(100-N232/0.5)*5000</f>
        <v>631293.858490566</v>
      </c>
      <c r="Q232" s="7" t="n">
        <f aca="false">N232</f>
        <v>1.43893396226415</v>
      </c>
      <c r="R232" s="5" t="n">
        <f aca="false">1.49*(100-Q232/0.5)*5000</f>
        <v>723559.883962264</v>
      </c>
      <c r="S232" s="5" t="str">
        <f aca="false">IF(P232&lt;M232,M232-P232," ")</f>
        <v> </v>
      </c>
      <c r="T232" s="8" t="n">
        <f aca="false">M232*5/P232</f>
        <v>0.3657433189939</v>
      </c>
      <c r="U232" s="8" t="n">
        <f aca="false">IF(T232&gt;5,S232*5/R232+5,T232)+20</f>
        <v>20.3657433189939</v>
      </c>
      <c r="V232" s="9" t="n">
        <f aca="false">G232/0.5*H232*20000</f>
        <v>91410.3487327851</v>
      </c>
      <c r="W232" s="9" t="n">
        <f aca="false">H232*G232*20*1000</f>
        <v>45705.1743663926</v>
      </c>
      <c r="X232" s="5" t="n">
        <f aca="false">G232*H232*MIN(20,U232)*1000</f>
        <v>45705.1743663926</v>
      </c>
      <c r="Y232" s="5" t="n">
        <f aca="false">IF(20&lt;U232,N232*O232*MIN(5,U232-20)*1000,0)</f>
        <v>684.164628122994</v>
      </c>
      <c r="Z232" s="5" t="n">
        <f aca="false">IF(U232&gt;25,(U232-25)*Q232*1.49*1000,0)</f>
        <v>0</v>
      </c>
      <c r="AA232" s="5" t="n">
        <f aca="false">X232+Y232+Z232</f>
        <v>46389.3389945155</v>
      </c>
    </row>
    <row r="233" customFormat="false" ht="15" hidden="false" customHeight="false" outlineLevel="0" collapsed="false">
      <c r="A233" s="0" t="n">
        <v>1971</v>
      </c>
      <c r="B233" s="0" t="s">
        <v>36</v>
      </c>
      <c r="D233" s="0" t="n">
        <v>591.611479028698</v>
      </c>
      <c r="E233" s="1" t="n">
        <v>135.2925</v>
      </c>
      <c r="F233" s="4" t="n">
        <v>0.003306066</v>
      </c>
      <c r="G233" s="0" t="n">
        <v>1.66428571428571</v>
      </c>
      <c r="H233" s="0" t="n">
        <f aca="false">1.44*EXP(-F233*(A233-1956))</f>
        <v>1.37033073565009</v>
      </c>
      <c r="J233" s="0" t="n">
        <f aca="false">I233*H233</f>
        <v>0</v>
      </c>
      <c r="K233" s="5" t="n">
        <f aca="false">K218+D218-J218-E233</f>
        <v>2792546.60852674</v>
      </c>
      <c r="L233" s="5" t="n">
        <f aca="false">H233*(100-G233/0.5)*20000</f>
        <v>2649436.59661261</v>
      </c>
      <c r="M233" s="5" t="n">
        <f aca="false">K233-L233</f>
        <v>143110.011914122</v>
      </c>
      <c r="N233" s="6" t="n">
        <f aca="false">1.6-0.5691/(2009-1956)*(A233-1956)</f>
        <v>1.43893396226415</v>
      </c>
      <c r="O233" s="7" t="n">
        <v>1.3</v>
      </c>
      <c r="P233" s="5" t="n">
        <f aca="false">O233*(100-N233/0.5)*5000</f>
        <v>631293.858490566</v>
      </c>
      <c r="Q233" s="7" t="n">
        <f aca="false">N233</f>
        <v>1.43893396226415</v>
      </c>
      <c r="R233" s="5" t="n">
        <f aca="false">1.49*(100-Q233/0.5)*5000</f>
        <v>723559.883962264</v>
      </c>
      <c r="S233" s="5" t="str">
        <f aca="false">IF(P233&lt;M233,M233-P233," ")</f>
        <v> </v>
      </c>
      <c r="T233" s="8" t="n">
        <f aca="false">M233*5/P233</f>
        <v>1.13346589697784</v>
      </c>
      <c r="U233" s="8" t="n">
        <f aca="false">IF(T233&gt;5,S233*5/R233+5,T233)+20</f>
        <v>21.1334658969778</v>
      </c>
      <c r="V233" s="9" t="n">
        <f aca="false">G233/0.5*H233*20000</f>
        <v>91224.8746875631</v>
      </c>
      <c r="W233" s="9" t="n">
        <f aca="false">H233*G233*20*1000</f>
        <v>45612.4373437815</v>
      </c>
      <c r="X233" s="5" t="n">
        <f aca="false">G233*H233*MIN(20,U233)*1000</f>
        <v>45612.4373437815</v>
      </c>
      <c r="Y233" s="5" t="n">
        <f aca="false">IF(20&lt;U233,N233*O233*MIN(5,U233-20)*1000,0)</f>
        <v>2120.2773464985</v>
      </c>
      <c r="Z233" s="5" t="n">
        <f aca="false">IF(U233&gt;25,(U233-25)*Q233*1.49*1000,0)</f>
        <v>0</v>
      </c>
      <c r="AA233" s="5" t="n">
        <f aca="false">X233+Y233+Z233</f>
        <v>47732.71469028</v>
      </c>
    </row>
    <row r="234" customFormat="false" ht="15" hidden="false" customHeight="false" outlineLevel="0" collapsed="false">
      <c r="A234" s="0" t="n">
        <v>1971</v>
      </c>
      <c r="B234" s="0" t="s">
        <v>37</v>
      </c>
      <c r="D234" s="0" t="n">
        <v>599.779492833517</v>
      </c>
      <c r="E234" s="1" t="n">
        <v>114.07625</v>
      </c>
      <c r="F234" s="4" t="n">
        <v>0.001301856</v>
      </c>
      <c r="G234" s="0" t="n">
        <v>1.60714285714286</v>
      </c>
      <c r="H234" s="0" t="n">
        <f aca="false">1.44*EXP(-F234*(A234-1956))</f>
        <v>1.41215269419341</v>
      </c>
      <c r="J234" s="0" t="n">
        <f aca="false">I234*H234</f>
        <v>0</v>
      </c>
      <c r="K234" s="5" t="n">
        <f aca="false">K219+D219-J219-E234</f>
        <v>2793175.73296692</v>
      </c>
      <c r="L234" s="5" t="n">
        <f aca="false">H234*(100-G234/0.5)*20000</f>
        <v>2733524.14376011</v>
      </c>
      <c r="M234" s="5" t="n">
        <f aca="false">K234-L234</f>
        <v>59651.589206812</v>
      </c>
      <c r="N234" s="6" t="n">
        <f aca="false">1.6-0.5691/(2009-1956)*(A234-1956)</f>
        <v>1.43893396226415</v>
      </c>
      <c r="O234" s="7" t="n">
        <v>1.3</v>
      </c>
      <c r="P234" s="5" t="n">
        <f aca="false">O234*(100-N234/0.5)*5000</f>
        <v>631293.858490566</v>
      </c>
      <c r="Q234" s="7" t="n">
        <f aca="false">N234</f>
        <v>1.43893396226415</v>
      </c>
      <c r="R234" s="5" t="n">
        <f aca="false">1.49*(100-Q234/0.5)*5000</f>
        <v>723559.883962264</v>
      </c>
      <c r="S234" s="5" t="str">
        <f aca="false">IF(P234&lt;M234,M234-P234," ")</f>
        <v> </v>
      </c>
      <c r="T234" s="8" t="n">
        <f aca="false">M234*5/P234</f>
        <v>0.472455009695801</v>
      </c>
      <c r="U234" s="8" t="n">
        <f aca="false">IF(T234&gt;5,S234*5/R234+5,T234)+20</f>
        <v>20.4724550096958</v>
      </c>
      <c r="V234" s="9" t="n">
        <f aca="false">G234/0.5*H234*20000</f>
        <v>90781.2446267194</v>
      </c>
      <c r="W234" s="9" t="n">
        <f aca="false">H234*G234*20*1000</f>
        <v>45390.6223133597</v>
      </c>
      <c r="X234" s="5" t="n">
        <f aca="false">G234*H234*MIN(20,U234)*1000</f>
        <v>45390.6223133597</v>
      </c>
      <c r="Y234" s="5" t="n">
        <f aca="false">IF(20&lt;U234,N234*O234*MIN(5,U234-20)*1000,0)</f>
        <v>883.781026821063</v>
      </c>
      <c r="Z234" s="5" t="n">
        <f aca="false">IF(U234&gt;25,(U234-25)*Q234*1.49*1000,0)</f>
        <v>0</v>
      </c>
      <c r="AA234" s="5" t="n">
        <f aca="false">X234+Y234+Z234</f>
        <v>46274.4033401807</v>
      </c>
    </row>
    <row r="235" customFormat="false" ht="15" hidden="false" customHeight="false" outlineLevel="0" collapsed="false">
      <c r="A235" s="0" t="n">
        <v>1971</v>
      </c>
      <c r="B235" s="0" t="s">
        <v>38</v>
      </c>
      <c r="D235" s="0" t="n">
        <v>137.512639029323</v>
      </c>
      <c r="E235" s="1" t="n">
        <v>94.80625</v>
      </c>
      <c r="F235" s="4" t="n">
        <v>0.00474323</v>
      </c>
      <c r="G235" s="0" t="n">
        <v>2.05857142857143</v>
      </c>
      <c r="H235" s="0" t="n">
        <f aca="false">1.44*EXP(-F235*(A235-1956))</f>
        <v>1.34110602269669</v>
      </c>
      <c r="J235" s="0" t="n">
        <f aca="false">I235*H235</f>
        <v>0</v>
      </c>
      <c r="K235" s="5" t="n">
        <f aca="false">K220+D220-J220-E235</f>
        <v>2791063.60309951</v>
      </c>
      <c r="L235" s="5" t="n">
        <f aca="false">H235*(100-G235/0.5)*20000</f>
        <v>2571781.54375303</v>
      </c>
      <c r="M235" s="5" t="n">
        <f aca="false">K235-L235</f>
        <v>219282.059346474</v>
      </c>
      <c r="N235" s="6" t="n">
        <f aca="false">1.6+0.3/(2009-1956)*(A235-1956)</f>
        <v>1.68490566037736</v>
      </c>
      <c r="O235" s="7" t="n">
        <v>1.3</v>
      </c>
      <c r="P235" s="5" t="n">
        <f aca="false">O235*(100-N235/0.5)*5000</f>
        <v>628096.226415094</v>
      </c>
      <c r="Q235" s="7" t="n">
        <f aca="false">N235</f>
        <v>1.68490566037736</v>
      </c>
      <c r="R235" s="5" t="n">
        <f aca="false">1.49*(100-Q235/0.5)*5000</f>
        <v>719894.905660377</v>
      </c>
      <c r="S235" s="5" t="str">
        <f aca="false">IF(P235&lt;M235,M235-P235," ")</f>
        <v> </v>
      </c>
      <c r="T235" s="8" t="n">
        <f aca="false">M235*5/P235</f>
        <v>1.745608794675</v>
      </c>
      <c r="U235" s="8" t="n">
        <f aca="false">IF(T235&gt;5,S235*5/R235+5,T235)+20</f>
        <v>21.745608794675</v>
      </c>
      <c r="V235" s="9" t="n">
        <f aca="false">G235/0.5*H235*20000</f>
        <v>110430.501640339</v>
      </c>
      <c r="W235" s="9" t="n">
        <f aca="false">H235*G235*20*1000</f>
        <v>55215.2508201693</v>
      </c>
      <c r="X235" s="5" t="n">
        <f aca="false">G235*H235*MIN(20,U235)*1000</f>
        <v>55215.2508201693</v>
      </c>
      <c r="Y235" s="5" t="n">
        <f aca="false">IF(20&lt;U235,N235*O235*MIN(5,U235-20)*1000,0)</f>
        <v>3823.54198063813</v>
      </c>
      <c r="Z235" s="5" t="n">
        <f aca="false">IF(U235&gt;25,(U235-25)*Q235*1.49*1000,0)</f>
        <v>0</v>
      </c>
      <c r="AA235" s="5" t="n">
        <f aca="false">X235+Y235+Z235</f>
        <v>59038.7928008074</v>
      </c>
    </row>
    <row r="236" customFormat="false" ht="15" hidden="false" customHeight="false" outlineLevel="0" collapsed="false">
      <c r="A236" s="0" t="n">
        <v>1971</v>
      </c>
      <c r="B236" s="0" t="s">
        <v>39</v>
      </c>
      <c r="D236" s="0" t="n">
        <v>1330.09708737864</v>
      </c>
      <c r="E236" s="1" t="n">
        <v>150.904375</v>
      </c>
      <c r="F236" s="4" t="n">
        <v>0.00288361</v>
      </c>
      <c r="G236" s="0" t="n">
        <v>1.77142857142857</v>
      </c>
      <c r="H236" s="0" t="n">
        <f aca="false">1.44*EXP(-F236*(A236-1956))</f>
        <v>1.37904187366287</v>
      </c>
      <c r="J236" s="0" t="n">
        <f aca="false">I236*H236</f>
        <v>0</v>
      </c>
      <c r="K236" s="5" t="n">
        <f aca="false">K221+D221-J221-E236</f>
        <v>2797323.1005076</v>
      </c>
      <c r="L236" s="5" t="n">
        <f aca="false">H236*(100-G236/0.5)*20000</f>
        <v>2660368.78027763</v>
      </c>
      <c r="M236" s="5" t="n">
        <f aca="false">K236-L236</f>
        <v>136954.320229971</v>
      </c>
      <c r="N236" s="6" t="n">
        <f aca="false">1.6-0.5691/(2009-1956)*(A236-1956)</f>
        <v>1.43893396226415</v>
      </c>
      <c r="O236" s="7" t="n">
        <v>1.3</v>
      </c>
      <c r="P236" s="5" t="n">
        <f aca="false">O236*(100-N236/0.5)*5000</f>
        <v>631293.858490566</v>
      </c>
      <c r="Q236" s="7" t="n">
        <f aca="false">N236</f>
        <v>1.43893396226415</v>
      </c>
      <c r="R236" s="5" t="n">
        <f aca="false">1.49*(100-Q236/0.5)*5000</f>
        <v>723559.883962264</v>
      </c>
      <c r="S236" s="5" t="str">
        <f aca="false">IF(P236&lt;M236,M236-P236," ")</f>
        <v> </v>
      </c>
      <c r="T236" s="8" t="n">
        <f aca="false">M236*5/P236</f>
        <v>1.0847113304526</v>
      </c>
      <c r="U236" s="8" t="n">
        <f aca="false">IF(T236&gt;5,S236*5/R236+5,T236)+20</f>
        <v>21.0847113304526</v>
      </c>
      <c r="V236" s="9" t="n">
        <f aca="false">G236/0.5*H236*20000</f>
        <v>97714.9670481119</v>
      </c>
      <c r="W236" s="9" t="n">
        <f aca="false">H236*G236*20*1000</f>
        <v>48857.483524056</v>
      </c>
      <c r="X236" s="5" t="n">
        <f aca="false">G236*H236*MIN(20,U236)*1000</f>
        <v>48857.483524056</v>
      </c>
      <c r="Y236" s="5" t="n">
        <f aca="false">IF(20&lt;U236,N236*O236*MIN(5,U236-20)*1000,0)</f>
        <v>2029.07636443327</v>
      </c>
      <c r="Z236" s="5" t="n">
        <f aca="false">IF(U236&gt;25,(U236-25)*Q236*1.49*1000,0)</f>
        <v>0</v>
      </c>
      <c r="AA236" s="5" t="n">
        <f aca="false">X236+Y236+Z236</f>
        <v>50886.5598884892</v>
      </c>
    </row>
    <row r="237" customFormat="false" ht="15" hidden="false" customHeight="false" outlineLevel="0" collapsed="false">
      <c r="A237" s="0" t="n">
        <v>1971</v>
      </c>
      <c r="B237" s="3" t="s">
        <v>40</v>
      </c>
      <c r="C237" s="3"/>
      <c r="D237" s="0" t="n">
        <v>1330.09708737864</v>
      </c>
      <c r="E237" s="1" t="n">
        <v>140.456875</v>
      </c>
      <c r="F237" s="4" t="n">
        <v>0.003435973</v>
      </c>
      <c r="G237" s="0" t="n">
        <v>1.78285714285714</v>
      </c>
      <c r="H237" s="0" t="n">
        <f aca="false">1.44*EXP(-F237*(A237-1956))</f>
        <v>1.36766310225293</v>
      </c>
      <c r="J237" s="0" t="n">
        <f aca="false">I237*H237</f>
        <v>0</v>
      </c>
      <c r="K237" s="5" t="n">
        <f aca="false">K222+D222-J222-E237</f>
        <v>2797418.57419499</v>
      </c>
      <c r="L237" s="5" t="n">
        <f aca="false">H237*(100-G237/0.5)*20000</f>
        <v>2637792.28727091</v>
      </c>
      <c r="M237" s="5" t="n">
        <f aca="false">K237-L237</f>
        <v>159626.286924072</v>
      </c>
      <c r="N237" s="6" t="n">
        <f aca="false">1.6+0.1/(2009-1956)*(A237-1956)</f>
        <v>1.62830188679245</v>
      </c>
      <c r="O237" s="7" t="n">
        <v>1.3</v>
      </c>
      <c r="P237" s="5" t="n">
        <f aca="false">O237*(100-N237/0.5)*5000</f>
        <v>628832.075471698</v>
      </c>
      <c r="Q237" s="7" t="n">
        <f aca="false">N237</f>
        <v>1.62830188679245</v>
      </c>
      <c r="R237" s="5" t="n">
        <f aca="false">1.49*(100-Q237/0.5)*5000</f>
        <v>720738.301886793</v>
      </c>
      <c r="S237" s="5" t="str">
        <f aca="false">IF(P237&lt;M237,M237-P237," ")</f>
        <v> </v>
      </c>
      <c r="T237" s="8" t="n">
        <f aca="false">M237*5/P237</f>
        <v>1.2692282498816</v>
      </c>
      <c r="U237" s="8" t="n">
        <f aca="false">IF(T237&gt;5,S237*5/R237+5,T237)+20</f>
        <v>21.2692282498816</v>
      </c>
      <c r="V237" s="9" t="n">
        <f aca="false">G237/0.5*H237*20000</f>
        <v>97533.917234952</v>
      </c>
      <c r="W237" s="9" t="n">
        <f aca="false">H237*G237*20*1000</f>
        <v>48766.958617476</v>
      </c>
      <c r="X237" s="5" t="n">
        <f aca="false">G237*H237*MIN(20,U237)*1000</f>
        <v>48766.958617476</v>
      </c>
      <c r="Y237" s="5" t="n">
        <f aca="false">IF(20&lt;U237,N237*O237*MIN(5,U237-20)*1000,0)</f>
        <v>2686.69278026825</v>
      </c>
      <c r="Z237" s="5" t="n">
        <f aca="false">IF(U237&gt;25,(U237-25)*Q237*1.49*1000,0)</f>
        <v>0</v>
      </c>
      <c r="AA237" s="5" t="n">
        <f aca="false">X237+Y237+Z237</f>
        <v>51453.6513977443</v>
      </c>
    </row>
    <row r="238" customFormat="false" ht="15" hidden="false" customHeight="false" outlineLevel="0" collapsed="false">
      <c r="A238" s="0" t="n">
        <v>1971</v>
      </c>
      <c r="B238" s="3" t="s">
        <v>41</v>
      </c>
      <c r="C238" s="3"/>
      <c r="D238" s="0" t="n">
        <v>64.5812310797175</v>
      </c>
      <c r="E238" s="1" t="n">
        <v>62.375</v>
      </c>
      <c r="F238" s="4" t="n">
        <v>0.002290988</v>
      </c>
      <c r="G238" s="0" t="n">
        <v>1.66</v>
      </c>
      <c r="H238" s="0" t="n">
        <f aca="false">1.44*EXP(-F238*(A238-1956))</f>
        <v>1.39135527984329</v>
      </c>
      <c r="J238" s="0" t="n">
        <f aca="false">I238*H238</f>
        <v>0</v>
      </c>
      <c r="K238" s="5" t="n">
        <f aca="false">K223+D223-J223-E238</f>
        <v>2790891.74148634</v>
      </c>
      <c r="L238" s="5" t="n">
        <f aca="false">H238*(100-G238/0.5)*20000</f>
        <v>2690324.56910499</v>
      </c>
      <c r="M238" s="5" t="n">
        <f aca="false">K238-L238</f>
        <v>100567.172381353</v>
      </c>
      <c r="N238" s="6" t="n">
        <f aca="false">1.6-0.4/(2009-1956)*(A238-1956)</f>
        <v>1.48679245283019</v>
      </c>
      <c r="O238" s="7" t="n">
        <v>1.3</v>
      </c>
      <c r="P238" s="5" t="n">
        <f aca="false">O238*(100-N238/0.5)*5000</f>
        <v>630671.698113208</v>
      </c>
      <c r="Q238" s="7" t="n">
        <f aca="false">N238</f>
        <v>1.48679245283019</v>
      </c>
      <c r="R238" s="5" t="n">
        <f aca="false">1.49*(100-Q238/0.5)*5000</f>
        <v>722846.79245283</v>
      </c>
      <c r="S238" s="5" t="str">
        <f aca="false">IF(P238&lt;M238,M238-P238," ")</f>
        <v> </v>
      </c>
      <c r="T238" s="8" t="n">
        <f aca="false">M238*5/P238</f>
        <v>0.797302088251477</v>
      </c>
      <c r="U238" s="8" t="n">
        <f aca="false">IF(T238&gt;5,S238*5/R238+5,T238)+20</f>
        <v>20.7973020882515</v>
      </c>
      <c r="V238" s="9" t="n">
        <f aca="false">G238/0.5*H238*20000</f>
        <v>92385.9905815946</v>
      </c>
      <c r="W238" s="9" t="n">
        <f aca="false">H238*G238*20*1000</f>
        <v>46192.9952907973</v>
      </c>
      <c r="X238" s="5" t="n">
        <f aca="false">G238*H238*MIN(20,U238)*1000</f>
        <v>46192.9952907973</v>
      </c>
      <c r="Y238" s="5" t="n">
        <f aca="false">IF(20&lt;U238,N238*O238*MIN(5,U238-20)*1000,0)</f>
        <v>1541.04954566946</v>
      </c>
      <c r="Z238" s="5" t="n">
        <f aca="false">IF(U238&gt;25,(U238-25)*Q238*1.49*1000,0)</f>
        <v>0</v>
      </c>
      <c r="AA238" s="5" t="n">
        <f aca="false">X238+Y238+Z238</f>
        <v>47734.0448364668</v>
      </c>
    </row>
    <row r="239" customFormat="false" ht="15" hidden="false" customHeight="false" outlineLevel="0" collapsed="false">
      <c r="A239" s="0" t="n">
        <v>1971</v>
      </c>
      <c r="B239" s="3" t="s">
        <v>42</v>
      </c>
      <c r="C239" s="3"/>
      <c r="D239" s="0" t="n">
        <v>137.512639029323</v>
      </c>
      <c r="E239" s="1" t="n">
        <v>150.79875</v>
      </c>
      <c r="F239" s="4" t="n">
        <v>0.006047777</v>
      </c>
      <c r="G239" s="0" t="n">
        <v>2.12571428571429</v>
      </c>
      <c r="H239" s="0" t="n">
        <f aca="false">1.44*EXP(-F239*(A239-1956))</f>
        <v>1.31511808304144</v>
      </c>
      <c r="J239" s="0" t="n">
        <f aca="false">I239*H239</f>
        <v>0</v>
      </c>
      <c r="K239" s="5" t="n">
        <f aca="false">K224+D224-J224-E239</f>
        <v>2789699.84226208</v>
      </c>
      <c r="L239" s="5" t="n">
        <f aca="false">H239*(100-G239/0.5)*20000</f>
        <v>2518413.55422199</v>
      </c>
      <c r="M239" s="5" t="n">
        <f aca="false">K239-L239</f>
        <v>271286.288040089</v>
      </c>
      <c r="N239" s="6" t="n">
        <f aca="false">1.6+0.5185/(2009-1956)*(A239-1956)</f>
        <v>1.74674528301887</v>
      </c>
      <c r="O239" s="7" t="n">
        <v>1.3</v>
      </c>
      <c r="P239" s="5" t="n">
        <f aca="false">O239*(100-N239/0.5)*5000</f>
        <v>627292.311320755</v>
      </c>
      <c r="Q239" s="7" t="n">
        <f aca="false">N239</f>
        <v>1.74674528301887</v>
      </c>
      <c r="R239" s="5" t="n">
        <f aca="false">1.49*(100-Q239/0.5)*5000</f>
        <v>718973.495283019</v>
      </c>
      <c r="S239" s="5" t="str">
        <f aca="false">IF(P239&lt;M239,M239-P239," ")</f>
        <v> </v>
      </c>
      <c r="T239" s="8" t="n">
        <f aca="false">M239*5/P239</f>
        <v>2.16235942274583</v>
      </c>
      <c r="U239" s="8" t="n">
        <f aca="false">IF(T239&gt;5,S239*5/R239+5,T239)+20</f>
        <v>22.1623594227458</v>
      </c>
      <c r="V239" s="9" t="n">
        <f aca="false">G239/0.5*H239*20000</f>
        <v>111822.611860895</v>
      </c>
      <c r="W239" s="9" t="n">
        <f aca="false">H239*G239*20*1000</f>
        <v>55911.3059304476</v>
      </c>
      <c r="X239" s="5" t="n">
        <f aca="false">G239*H239*MIN(20,U239)*1000</f>
        <v>55911.3059304476</v>
      </c>
      <c r="Y239" s="5" t="n">
        <f aca="false">IF(20&lt;U239,N239*O239*MIN(5,U239-20)*1000,0)</f>
        <v>4910.21845843448</v>
      </c>
      <c r="Z239" s="5" t="n">
        <f aca="false">IF(U239&gt;25,(U239-25)*Q239*1.49*1000,0)</f>
        <v>0</v>
      </c>
      <c r="AA239" s="5" t="n">
        <f aca="false">X239+Y239+Z239</f>
        <v>60821.5243888821</v>
      </c>
    </row>
    <row r="240" customFormat="false" ht="15" hidden="false" customHeight="false" outlineLevel="0" collapsed="false">
      <c r="A240" s="0" t="n">
        <v>1971</v>
      </c>
      <c r="B240" s="3" t="s">
        <v>43</v>
      </c>
      <c r="C240" s="3"/>
      <c r="D240" s="0" t="n">
        <v>64.5812310797175</v>
      </c>
      <c r="E240" s="1" t="n">
        <v>120.238125</v>
      </c>
      <c r="F240" s="4" t="n">
        <v>0.003047486</v>
      </c>
      <c r="G240" s="0" t="n">
        <v>1.75571428571429</v>
      </c>
      <c r="H240" s="0" t="n">
        <f aca="false">1.44*EXP(-F240*(A240-1956))</f>
        <v>1.37565615865712</v>
      </c>
      <c r="J240" s="0" t="n">
        <f aca="false">I240*H240</f>
        <v>0</v>
      </c>
      <c r="K240" s="5" t="n">
        <f aca="false">K225+D225-J225-E240</f>
        <v>2789589.44655891</v>
      </c>
      <c r="L240" s="5" t="n">
        <f aca="false">H240*(100-G240/0.5)*20000</f>
        <v>2654701.95051484</v>
      </c>
      <c r="M240" s="5" t="n">
        <f aca="false">K240-L240</f>
        <v>134887.496044078</v>
      </c>
      <c r="N240" s="6" t="n">
        <f aca="false">1.6-0.4298/(2009-1956)*(A240-1956)</f>
        <v>1.47835849056604</v>
      </c>
      <c r="O240" s="7" t="n">
        <v>1.3</v>
      </c>
      <c r="P240" s="5" t="n">
        <f aca="false">O240*(100-N240/0.5)*5000</f>
        <v>630781.339622642</v>
      </c>
      <c r="Q240" s="7" t="n">
        <f aca="false">N240</f>
        <v>1.47835849056604</v>
      </c>
      <c r="R240" s="5" t="n">
        <f aca="false">1.49*(100-Q240/0.5)*5000</f>
        <v>722972.458490566</v>
      </c>
      <c r="S240" s="5" t="str">
        <f aca="false">IF(P240&lt;M240,M240-P240," ")</f>
        <v> </v>
      </c>
      <c r="T240" s="8" t="n">
        <f aca="false">M240*5/P240</f>
        <v>1.06920962599158</v>
      </c>
      <c r="U240" s="8" t="n">
        <f aca="false">IF(T240&gt;5,S240*5/R240+5,T240)+20</f>
        <v>21.0692096259916</v>
      </c>
      <c r="V240" s="9" t="n">
        <f aca="false">G240/0.5*H240*20000</f>
        <v>96610.3667994058</v>
      </c>
      <c r="W240" s="9" t="n">
        <f aca="false">H240*G240*20*1000</f>
        <v>48305.1833997029</v>
      </c>
      <c r="X240" s="5" t="n">
        <f aca="false">G240*H240*MIN(20,U240)*1000</f>
        <v>48305.1833997029</v>
      </c>
      <c r="Y240" s="5" t="n">
        <f aca="false">IF(20&lt;U240,N240*O240*MIN(5,U240-20)*1000,0)</f>
        <v>2054.87766741346</v>
      </c>
      <c r="Z240" s="5" t="n">
        <f aca="false">IF(U240&gt;25,(U240-25)*Q240*1.49*1000,0)</f>
        <v>0</v>
      </c>
      <c r="AA240" s="5" t="n">
        <f aca="false">X240+Y240+Z240</f>
        <v>50360.0610671164</v>
      </c>
    </row>
    <row r="241" customFormat="false" ht="15" hidden="false" customHeight="false" outlineLevel="0" collapsed="false">
      <c r="A241" s="0" t="n">
        <v>1971</v>
      </c>
      <c r="B241" s="3" t="s">
        <v>44</v>
      </c>
      <c r="C241" s="3"/>
      <c r="D241" s="0" t="n">
        <v>4219.93127147766</v>
      </c>
      <c r="E241" s="1" t="n">
        <v>151.715625</v>
      </c>
      <c r="F241" s="4" t="n">
        <v>0.006595146</v>
      </c>
      <c r="G241" s="0" t="n">
        <v>2.14285714285714</v>
      </c>
      <c r="H241" s="0" t="n">
        <f aca="false">1.44*EXP(-F241*(A241-1956))</f>
        <v>1.30436446687342</v>
      </c>
      <c r="J241" s="0" t="n">
        <f aca="false">I241*H241</f>
        <v>0</v>
      </c>
      <c r="K241" s="5" t="n">
        <f aca="false">K226+D226-J226-E241</f>
        <v>2811024.20731239</v>
      </c>
      <c r="L241" s="5" t="n">
        <f aca="false">H241*(100-G241/0.5)*20000</f>
        <v>2496926.26515768</v>
      </c>
      <c r="M241" s="5" t="n">
        <f aca="false">K241-L241</f>
        <v>314097.942154712</v>
      </c>
      <c r="N241" s="6" t="n">
        <f aca="false">1.6+0.062/(2009-1956)*(A241-1956)</f>
        <v>1.61754716981132</v>
      </c>
      <c r="O241" s="7" t="n">
        <v>1.3</v>
      </c>
      <c r="P241" s="5" t="n">
        <f aca="false">O241*(100-N241/0.5)*5000</f>
        <v>628971.886792453</v>
      </c>
      <c r="Q241" s="7" t="n">
        <f aca="false">N241</f>
        <v>1.61754716981132</v>
      </c>
      <c r="R241" s="5" t="n">
        <f aca="false">1.49*(100-Q241/0.5)*5000</f>
        <v>720898.547169811</v>
      </c>
      <c r="S241" s="5" t="str">
        <f aca="false">IF(P241&lt;M241,M241-P241," ")</f>
        <v> </v>
      </c>
      <c r="T241" s="8" t="n">
        <f aca="false">M241*5/P241</f>
        <v>2.49691559154184</v>
      </c>
      <c r="U241" s="8" t="n">
        <f aca="false">IF(T241&gt;5,S241*5/R241+5,T241)+20</f>
        <v>22.4969155915418</v>
      </c>
      <c r="V241" s="9" t="n">
        <f aca="false">G241/0.5*H241*20000</f>
        <v>111802.66858915</v>
      </c>
      <c r="W241" s="9" t="n">
        <f aca="false">H241*G241*20*1000</f>
        <v>55901.334294575</v>
      </c>
      <c r="X241" s="5" t="n">
        <f aca="false">G241*H241*MIN(20,U241)*1000</f>
        <v>55901.334294575</v>
      </c>
      <c r="Y241" s="5" t="n">
        <f aca="false">IF(20&lt;U241,N241*O241*MIN(5,U241-20)*1000,0)</f>
        <v>5250.54237286313</v>
      </c>
      <c r="Z241" s="5" t="n">
        <f aca="false">IF(U241&gt;25,(U241-25)*Q241*1.49*1000,0)</f>
        <v>0</v>
      </c>
      <c r="AA241" s="5" t="n">
        <f aca="false">X241+Y241+Z241</f>
        <v>61151.8766674381</v>
      </c>
    </row>
    <row r="242" customFormat="false" ht="15" hidden="false" customHeight="false" outlineLevel="0" collapsed="false">
      <c r="A242" s="0" t="n">
        <v>1972</v>
      </c>
      <c r="B242" s="0" t="s">
        <v>30</v>
      </c>
      <c r="D242" s="0" t="n">
        <v>0</v>
      </c>
      <c r="E242" s="1" t="n">
        <v>0</v>
      </c>
      <c r="F242" s="4" t="n">
        <v>0.000106134</v>
      </c>
      <c r="G242" s="0" t="n">
        <v>1.26428571428571</v>
      </c>
      <c r="H242" s="0" t="n">
        <f aca="false">1.44*EXP(-F242*(A242-1956))</f>
        <v>1.43755674772423</v>
      </c>
      <c r="J242" s="0" t="n">
        <f aca="false">I242*H242</f>
        <v>0</v>
      </c>
      <c r="K242" s="5" t="n">
        <f aca="false">K227+D227-J227-E242</f>
        <v>2792240.51894254</v>
      </c>
      <c r="L242" s="5" t="n">
        <f aca="false">H242*(100-G242/0.5)*20000</f>
        <v>2802414.19706355</v>
      </c>
      <c r="M242" s="5" t="n">
        <f aca="false">K242-L242</f>
        <v>-10173.6781210024</v>
      </c>
      <c r="N242" s="6" t="n">
        <f aca="false">1.6-0.6824/(2009-1956)*(A242-1956)</f>
        <v>1.39399245283019</v>
      </c>
      <c r="O242" s="7" t="n">
        <v>1.3</v>
      </c>
      <c r="P242" s="5" t="n">
        <f aca="false">O242*(100-N242/0.5)*5000</f>
        <v>631878.098113207</v>
      </c>
      <c r="Q242" s="7" t="n">
        <f aca="false">N242</f>
        <v>1.39399245283019</v>
      </c>
      <c r="R242" s="5" t="n">
        <f aca="false">1.49*(100-Q242/0.5)*5000</f>
        <v>724229.51245283</v>
      </c>
      <c r="S242" s="5" t="str">
        <f aca="false">IF(P242&lt;M242,M242-P242," ")</f>
        <v> </v>
      </c>
      <c r="T242" s="8" t="n">
        <f aca="false">M242*5/P242</f>
        <v>-0.0805034875506927</v>
      </c>
      <c r="U242" s="8" t="n">
        <f aca="false">IF(T242&gt;5,S242*5/R242+5,T242)+20</f>
        <v>19.9194965124493</v>
      </c>
      <c r="V242" s="9" t="n">
        <f aca="false">G242/0.5*H242*20000</f>
        <v>72699.298384911</v>
      </c>
      <c r="W242" s="9" t="n">
        <f aca="false">H242*G242*20*1000</f>
        <v>36349.6491924555</v>
      </c>
      <c r="X242" s="5" t="n">
        <f aca="false">G242*H242*MIN(20,U242)*1000</f>
        <v>36203.3355158936</v>
      </c>
      <c r="Y242" s="5" t="n">
        <f aca="false">IF(20&lt;U242,N242*O242*MIN(5,U242-20)*1000,0)</f>
        <v>0</v>
      </c>
      <c r="Z242" s="5" t="n">
        <f aca="false">IF(U242&gt;25,(U242-25)*Q242*1.49*1000,0)</f>
        <v>0</v>
      </c>
      <c r="AA242" s="5" t="n">
        <f aca="false">X242+Y242+Z242</f>
        <v>36203.3355158936</v>
      </c>
    </row>
    <row r="243" customFormat="false" ht="15" hidden="false" customHeight="false" outlineLevel="0" collapsed="false">
      <c r="A243" s="0" t="n">
        <v>1972</v>
      </c>
      <c r="B243" s="0" t="s">
        <v>31</v>
      </c>
      <c r="D243" s="0" t="n">
        <v>0</v>
      </c>
      <c r="E243" s="1" t="n">
        <v>120.62125</v>
      </c>
      <c r="F243" s="4" t="n">
        <v>0.00054519</v>
      </c>
      <c r="G243" s="0" t="n">
        <v>1.33857142857143</v>
      </c>
      <c r="H243" s="0" t="n">
        <f aca="false">1.44*EXP(-F243*(A243-1956))</f>
        <v>1.42749344927446</v>
      </c>
      <c r="J243" s="0" t="n">
        <f aca="false">I243*H243</f>
        <v>0</v>
      </c>
      <c r="K243" s="5" t="n">
        <f aca="false">K228+D228-J228-E243</f>
        <v>2790076.45257364</v>
      </c>
      <c r="L243" s="5" t="n">
        <f aca="false">H243*(100-G243/0.5)*20000</f>
        <v>2778554.82072205</v>
      </c>
      <c r="M243" s="5" t="n">
        <f aca="false">K243-L243</f>
        <v>11521.6318515874</v>
      </c>
      <c r="N243" s="6" t="n">
        <f aca="false">1.6-0.6216/(2009-1956)*(A243-1956)</f>
        <v>1.41234716981132</v>
      </c>
      <c r="O243" s="7" t="n">
        <v>1.3</v>
      </c>
      <c r="P243" s="5" t="n">
        <f aca="false">O243*(100-N243/0.5)*5000</f>
        <v>631639.486792453</v>
      </c>
      <c r="Q243" s="7" t="n">
        <f aca="false">N243</f>
        <v>1.41234716981132</v>
      </c>
      <c r="R243" s="5" t="n">
        <f aca="false">1.49*(100-Q243/0.5)*5000</f>
        <v>723956.027169811</v>
      </c>
      <c r="S243" s="5" t="str">
        <f aca="false">IF(P243&lt;M243,M243-P243," ")</f>
        <v> </v>
      </c>
      <c r="T243" s="8" t="n">
        <f aca="false">M243*5/P243</f>
        <v>0.0912041765318994</v>
      </c>
      <c r="U243" s="8" t="n">
        <f aca="false">IF(T243&gt;5,S243*5/R243+5,T243)+20</f>
        <v>20.0912041765319</v>
      </c>
      <c r="V243" s="9" t="n">
        <f aca="false">G243/0.5*H243*20000</f>
        <v>76432.0778268668</v>
      </c>
      <c r="W243" s="9" t="n">
        <f aca="false">H243*G243*20*1000</f>
        <v>38216.0389134334</v>
      </c>
      <c r="X243" s="5" t="n">
        <f aca="false">G243*H243*MIN(20,U243)*1000</f>
        <v>38216.0389134334</v>
      </c>
      <c r="Y243" s="5" t="n">
        <f aca="false">IF(20&lt;U243,N243*O243*MIN(5,U243-20)*1000,0)</f>
        <v>167.455548779741</v>
      </c>
      <c r="Z243" s="5" t="n">
        <f aca="false">IF(U243&gt;25,(U243-25)*Q243*1.49*1000,0)</f>
        <v>0</v>
      </c>
      <c r="AA243" s="5" t="n">
        <f aca="false">X243+Y243+Z243</f>
        <v>38383.4944622132</v>
      </c>
    </row>
    <row r="244" customFormat="false" ht="15" hidden="false" customHeight="false" outlineLevel="0" collapsed="false">
      <c r="A244" s="0" t="n">
        <v>1972</v>
      </c>
      <c r="B244" s="0" t="s">
        <v>32</v>
      </c>
      <c r="D244" s="0" t="n">
        <v>0</v>
      </c>
      <c r="E244" s="1" t="n">
        <v>214.633125</v>
      </c>
      <c r="F244" s="4" t="n">
        <v>0.002161032</v>
      </c>
      <c r="G244" s="0" t="n">
        <v>1.42</v>
      </c>
      <c r="H244" s="0" t="n">
        <f aca="false">1.44*EXP(-F244*(A244-1956))</f>
        <v>1.39106077223494</v>
      </c>
      <c r="J244" s="0" t="n">
        <f aca="false">I244*H244</f>
        <v>0</v>
      </c>
      <c r="K244" s="5" t="n">
        <f aca="false">K229+D229-J229-E244</f>
        <v>2788926.96802042</v>
      </c>
      <c r="L244" s="5" t="n">
        <f aca="false">H244*(100-G244/0.5)*20000</f>
        <v>2703109.29260694</v>
      </c>
      <c r="M244" s="5" t="n">
        <f aca="false">K244-L244</f>
        <v>85817.67541348</v>
      </c>
      <c r="N244" s="6" t="n">
        <f aca="false">1.6-0.5691/(2009-1956)*(A244-1956)</f>
        <v>1.42819622641509</v>
      </c>
      <c r="O244" s="7" t="n">
        <v>1.3</v>
      </c>
      <c r="P244" s="5" t="n">
        <f aca="false">O244*(100-N244/0.5)*5000</f>
        <v>631433.449056604</v>
      </c>
      <c r="Q244" s="7" t="n">
        <f aca="false">N244</f>
        <v>1.42819622641509</v>
      </c>
      <c r="R244" s="5" t="n">
        <f aca="false">1.49*(100-Q244/0.5)*5000</f>
        <v>723719.876226415</v>
      </c>
      <c r="S244" s="5" t="str">
        <f aca="false">IF(P244&lt;M244,M244-P244," ")</f>
        <v> </v>
      </c>
      <c r="T244" s="8" t="n">
        <f aca="false">M244*5/P244</f>
        <v>0.679546479060433</v>
      </c>
      <c r="U244" s="8" t="n">
        <f aca="false">IF(T244&gt;5,S244*5/R244+5,T244)+20</f>
        <v>20.6795464790604</v>
      </c>
      <c r="V244" s="9" t="n">
        <f aca="false">G244/0.5*H244*20000</f>
        <v>79012.2518629448</v>
      </c>
      <c r="W244" s="9" t="n">
        <f aca="false">H244*G244*20*1000</f>
        <v>39506.1259314724</v>
      </c>
      <c r="X244" s="5" t="n">
        <f aca="false">G244*H244*MIN(20,U244)*1000</f>
        <v>39506.1259314724</v>
      </c>
      <c r="Y244" s="5" t="n">
        <f aca="false">IF(20&lt;U244,N244*O244*MIN(5,U244-20)*1000,0)</f>
        <v>1261.68343218811</v>
      </c>
      <c r="Z244" s="5" t="n">
        <f aca="false">IF(U244&gt;25,(U244-25)*Q244*1.49*1000,0)</f>
        <v>0</v>
      </c>
      <c r="AA244" s="5" t="n">
        <f aca="false">X244+Y244+Z244</f>
        <v>40767.8093636605</v>
      </c>
    </row>
    <row r="245" customFormat="false" ht="15" hidden="false" customHeight="false" outlineLevel="0" collapsed="false">
      <c r="A245" s="0" t="n">
        <v>1972</v>
      </c>
      <c r="B245" s="0" t="s">
        <v>33</v>
      </c>
      <c r="D245" s="0" t="n">
        <v>0</v>
      </c>
      <c r="E245" s="1" t="n">
        <v>210.898125</v>
      </c>
      <c r="F245" s="4" t="n">
        <v>0.003311821</v>
      </c>
      <c r="G245" s="0" t="n">
        <v>1.43285714285714</v>
      </c>
      <c r="H245" s="0" t="n">
        <f aca="false">1.44*EXP(-F245*(A245-1956))</f>
        <v>1.36568205466376</v>
      </c>
      <c r="J245" s="0" t="n">
        <f aca="false">I245*H245</f>
        <v>0</v>
      </c>
      <c r="K245" s="5" t="n">
        <f aca="false">K230+D230-J230-E245</f>
        <v>2789078.01317988</v>
      </c>
      <c r="L245" s="5" t="n">
        <f aca="false">H245*(100-G245/0.5)*20000</f>
        <v>2653091.01785164</v>
      </c>
      <c r="M245" s="5" t="n">
        <f aca="false">K245-L245</f>
        <v>135986.995328231</v>
      </c>
      <c r="N245" s="6" t="n">
        <f aca="false">1.6-0.6/(2009-1956)*(A245-1956)</f>
        <v>1.4188679245283</v>
      </c>
      <c r="O245" s="7" t="n">
        <v>1.3</v>
      </c>
      <c r="P245" s="5" t="n">
        <f aca="false">O245*(100-N245/0.5)*5000</f>
        <v>631554.716981132</v>
      </c>
      <c r="Q245" s="7" t="n">
        <f aca="false">N245</f>
        <v>1.4188679245283</v>
      </c>
      <c r="R245" s="5" t="n">
        <f aca="false">1.49*(100-Q245/0.5)*5000</f>
        <v>723858.867924528</v>
      </c>
      <c r="S245" s="5" t="str">
        <f aca="false">IF(P245&lt;M245,M245-P245," ")</f>
        <v> </v>
      </c>
      <c r="T245" s="8" t="n">
        <f aca="false">M245*5/P245</f>
        <v>1.07660501672964</v>
      </c>
      <c r="U245" s="8" t="n">
        <f aca="false">IF(T245&gt;5,S245*5/R245+5,T245)+20</f>
        <v>21.0766050167296</v>
      </c>
      <c r="V245" s="9" t="n">
        <f aca="false">G245/0.5*H245*20000</f>
        <v>78273.0914758714</v>
      </c>
      <c r="W245" s="9" t="n">
        <f aca="false">H245*G245*20*1000</f>
        <v>39136.5457379357</v>
      </c>
      <c r="X245" s="5" t="n">
        <f aca="false">G245*H245*MIN(20,U245)*1000</f>
        <v>39136.5457379357</v>
      </c>
      <c r="Y245" s="5" t="n">
        <f aca="false">IF(20&lt;U245,N245*O245*MIN(5,U245-20)*1000,0)</f>
        <v>1985.82842331113</v>
      </c>
      <c r="Z245" s="5" t="n">
        <f aca="false">IF(U245&gt;25,(U245-25)*Q245*1.49*1000,0)</f>
        <v>0</v>
      </c>
      <c r="AA245" s="5" t="n">
        <f aca="false">X245+Y245+Z245</f>
        <v>41122.3741612468</v>
      </c>
    </row>
    <row r="246" customFormat="false" ht="15" hidden="false" customHeight="false" outlineLevel="0" collapsed="false">
      <c r="A246" s="0" t="n">
        <v>1972</v>
      </c>
      <c r="B246" s="0" t="s">
        <v>34</v>
      </c>
      <c r="D246" s="0" t="n">
        <v>0</v>
      </c>
      <c r="E246" s="1" t="n">
        <v>198.13375</v>
      </c>
      <c r="F246" s="4" t="n">
        <v>0.003564392</v>
      </c>
      <c r="G246" s="0" t="n">
        <v>1.42714285714286</v>
      </c>
      <c r="H246" s="0" t="n">
        <f aca="false">1.44*EXP(-F246*(A246-1956))</f>
        <v>1.36017428406863</v>
      </c>
      <c r="J246" s="0" t="n">
        <f aca="false">I246*H246</f>
        <v>0</v>
      </c>
      <c r="K246" s="5" t="n">
        <f aca="false">K231+D231-J231-E246</f>
        <v>2788933.92406889</v>
      </c>
      <c r="L246" s="5" t="n">
        <f aca="false">H246*(100-G246/0.5)*20000</f>
        <v>2642702.04757815</v>
      </c>
      <c r="M246" s="5" t="n">
        <f aca="false">K246-L246</f>
        <v>146231.876490747</v>
      </c>
      <c r="N246" s="6" t="n">
        <f aca="false">1.6-0.5/(2009-1956)*(A246-1956)</f>
        <v>1.44905660377359</v>
      </c>
      <c r="O246" s="7" t="n">
        <v>1.3</v>
      </c>
      <c r="P246" s="5" t="n">
        <f aca="false">O246*(100-N246/0.5)*5000</f>
        <v>631162.264150944</v>
      </c>
      <c r="Q246" s="7" t="n">
        <f aca="false">N246</f>
        <v>1.44905660377359</v>
      </c>
      <c r="R246" s="5" t="n">
        <f aca="false">1.49*(100-Q246/0.5)*5000</f>
        <v>723409.056603774</v>
      </c>
      <c r="S246" s="5" t="str">
        <f aca="false">IF(P246&lt;M246,M246-P246," ")</f>
        <v> </v>
      </c>
      <c r="T246" s="8" t="n">
        <f aca="false">M246*5/P246</f>
        <v>1.15843329676452</v>
      </c>
      <c r="U246" s="8" t="n">
        <f aca="false">IF(T246&gt;5,S246*5/R246+5,T246)+20</f>
        <v>21.1584332967645</v>
      </c>
      <c r="V246" s="9" t="n">
        <f aca="false">G246/0.5*H246*20000</f>
        <v>77646.5205591179</v>
      </c>
      <c r="W246" s="9" t="n">
        <f aca="false">H246*G246*20*1000</f>
        <v>38823.260279559</v>
      </c>
      <c r="X246" s="5" t="n">
        <f aca="false">G246*H246*MIN(20,U246)*1000</f>
        <v>38823.260279559</v>
      </c>
      <c r="Y246" s="5" t="n">
        <f aca="false">IF(20&lt;U246,N246*O246*MIN(5,U246-20)*1000,0)</f>
        <v>2182.22604432017</v>
      </c>
      <c r="Z246" s="5" t="n">
        <f aca="false">IF(U246&gt;25,(U246-25)*Q246*1.49*1000,0)</f>
        <v>0</v>
      </c>
      <c r="AA246" s="5" t="n">
        <f aca="false">X246+Y246+Z246</f>
        <v>41005.4863238791</v>
      </c>
    </row>
    <row r="247" customFormat="false" ht="15" hidden="false" customHeight="false" outlineLevel="0" collapsed="false">
      <c r="A247" s="0" t="n">
        <v>1972</v>
      </c>
      <c r="B247" s="0" t="s">
        <v>35</v>
      </c>
      <c r="D247" s="0" t="n">
        <v>0</v>
      </c>
      <c r="E247" s="1" t="n">
        <v>104.6875</v>
      </c>
      <c r="F247" s="4" t="n">
        <v>0.00095987</v>
      </c>
      <c r="G247" s="0" t="n">
        <v>1.61</v>
      </c>
      <c r="H247" s="0" t="n">
        <f aca="false">1.44*EXP(-F247*(A247-1956))</f>
        <v>1.41805355245898</v>
      </c>
      <c r="J247" s="0" t="n">
        <f aca="false">I247*H247</f>
        <v>0</v>
      </c>
      <c r="K247" s="5" t="n">
        <f aca="false">K232+D232-J232-E247</f>
        <v>2794085.58344632</v>
      </c>
      <c r="L247" s="5" t="n">
        <f aca="false">H247*(100-G247/0.5)*20000</f>
        <v>2744784.4561396</v>
      </c>
      <c r="M247" s="5" t="n">
        <f aca="false">K247-L247</f>
        <v>49301.127306724</v>
      </c>
      <c r="N247" s="6" t="n">
        <f aca="false">1.6-0.5691/(2009-1956)*(A247-1956)</f>
        <v>1.42819622641509</v>
      </c>
      <c r="O247" s="7" t="n">
        <v>1.3</v>
      </c>
      <c r="P247" s="5" t="n">
        <f aca="false">O247*(100-N247/0.5)*5000</f>
        <v>631433.449056604</v>
      </c>
      <c r="Q247" s="7" t="n">
        <f aca="false">N247</f>
        <v>1.42819622641509</v>
      </c>
      <c r="R247" s="5" t="n">
        <f aca="false">1.49*(100-Q247/0.5)*5000</f>
        <v>723719.876226415</v>
      </c>
      <c r="S247" s="5" t="str">
        <f aca="false">IF(P247&lt;M247,M247-P247," ")</f>
        <v> </v>
      </c>
      <c r="T247" s="8" t="n">
        <f aca="false">M247*5/P247</f>
        <v>0.390390526352243</v>
      </c>
      <c r="U247" s="8" t="n">
        <f aca="false">IF(T247&gt;5,S247*5/R247+5,T247)+20</f>
        <v>20.3903905263522</v>
      </c>
      <c r="V247" s="9" t="n">
        <f aca="false">G247/0.5*H247*20000</f>
        <v>91322.6487783581</v>
      </c>
      <c r="W247" s="9" t="n">
        <f aca="false">H247*G247*20*1000</f>
        <v>45661.3243891791</v>
      </c>
      <c r="X247" s="5" t="n">
        <f aca="false">G247*H247*MIN(20,U247)*1000</f>
        <v>45661.3243891791</v>
      </c>
      <c r="Y247" s="5" t="n">
        <f aca="false">IF(20&lt;U247,N247*O247*MIN(5,U247-20)*1000,0)</f>
        <v>724.820559533817</v>
      </c>
      <c r="Z247" s="5" t="n">
        <f aca="false">IF(U247&gt;25,(U247-25)*Q247*1.49*1000,0)</f>
        <v>0</v>
      </c>
      <c r="AA247" s="5" t="n">
        <f aca="false">X247+Y247+Z247</f>
        <v>46386.1449487129</v>
      </c>
    </row>
    <row r="248" customFormat="false" ht="15" hidden="false" customHeight="false" outlineLevel="0" collapsed="false">
      <c r="A248" s="0" t="n">
        <v>1972</v>
      </c>
      <c r="B248" s="0" t="s">
        <v>36</v>
      </c>
      <c r="D248" s="0" t="n">
        <v>0</v>
      </c>
      <c r="E248" s="1" t="n">
        <v>232.371875</v>
      </c>
      <c r="F248" s="4" t="n">
        <v>0.003306066</v>
      </c>
      <c r="G248" s="0" t="n">
        <v>1.68285714285714</v>
      </c>
      <c r="H248" s="0" t="n">
        <f aca="false">1.44*EXP(-F248*(A248-1956))</f>
        <v>1.36580781245715</v>
      </c>
      <c r="J248" s="0" t="n">
        <f aca="false">I248*H248</f>
        <v>0</v>
      </c>
      <c r="K248" s="5" t="n">
        <f aca="false">K233+D233-J233-E248</f>
        <v>2792905.84813077</v>
      </c>
      <c r="L248" s="5" t="n">
        <f aca="false">H248*(100-G248/0.5)*20000</f>
        <v>2639677.24759576</v>
      </c>
      <c r="M248" s="5" t="n">
        <f aca="false">K248-L248</f>
        <v>153228.600535007</v>
      </c>
      <c r="N248" s="6" t="n">
        <f aca="false">1.6-0.5691/(2009-1956)*(A248-1956)</f>
        <v>1.42819622641509</v>
      </c>
      <c r="O248" s="7" t="n">
        <v>1.3</v>
      </c>
      <c r="P248" s="5" t="n">
        <f aca="false">O248*(100-N248/0.5)*5000</f>
        <v>631433.449056604</v>
      </c>
      <c r="Q248" s="7" t="n">
        <f aca="false">N248</f>
        <v>1.42819622641509</v>
      </c>
      <c r="R248" s="5" t="n">
        <f aca="false">1.49*(100-Q248/0.5)*5000</f>
        <v>723719.876226415</v>
      </c>
      <c r="S248" s="5" t="str">
        <f aca="false">IF(P248&lt;M248,M248-P248," ")</f>
        <v> </v>
      </c>
      <c r="T248" s="8" t="n">
        <f aca="false">M248*5/P248</f>
        <v>1.21333927402753</v>
      </c>
      <c r="U248" s="8" t="n">
        <f aca="false">IF(T248&gt;5,S248*5/R248+5,T248)+20</f>
        <v>21.2133392740275</v>
      </c>
      <c r="V248" s="9" t="n">
        <f aca="false">G248/0.5*H248*20000</f>
        <v>91938.3773185443</v>
      </c>
      <c r="W248" s="9" t="n">
        <f aca="false">H248*G248*20*1000</f>
        <v>45969.1886592721</v>
      </c>
      <c r="X248" s="5" t="n">
        <f aca="false">G248*H248*MIN(20,U248)*1000</f>
        <v>45969.1886592721</v>
      </c>
      <c r="Y248" s="5" t="n">
        <f aca="false">IF(20&lt;U248,N248*O248*MIN(5,U248-20)*1000,0)</f>
        <v>2252.75254428555</v>
      </c>
      <c r="Z248" s="5" t="n">
        <f aca="false">IF(U248&gt;25,(U248-25)*Q248*1.49*1000,0)</f>
        <v>0</v>
      </c>
      <c r="AA248" s="5" t="n">
        <f aca="false">X248+Y248+Z248</f>
        <v>48221.9412035577</v>
      </c>
    </row>
    <row r="249" customFormat="false" ht="15" hidden="false" customHeight="false" outlineLevel="0" collapsed="false">
      <c r="A249" s="0" t="n">
        <v>1972</v>
      </c>
      <c r="B249" s="0" t="s">
        <v>37</v>
      </c>
      <c r="D249" s="0" t="n">
        <v>0</v>
      </c>
      <c r="E249" s="1" t="n">
        <v>204.52375</v>
      </c>
      <c r="F249" s="4" t="n">
        <v>0.001301856</v>
      </c>
      <c r="G249" s="0" t="n">
        <v>1.63142857142857</v>
      </c>
      <c r="H249" s="0" t="n">
        <f aca="false">1.44*EXP(-F249*(A249-1956))</f>
        <v>1.41031547089513</v>
      </c>
      <c r="J249" s="0" t="n">
        <f aca="false">I249*H249</f>
        <v>0</v>
      </c>
      <c r="K249" s="5" t="n">
        <f aca="false">K234+D234-J234-E249</f>
        <v>2793570.98870975</v>
      </c>
      <c r="L249" s="5" t="n">
        <f aca="false">H249*(100-G249/0.5)*20000</f>
        <v>2728597.78363242</v>
      </c>
      <c r="M249" s="5" t="n">
        <f aca="false">K249-L249</f>
        <v>64973.2050773338</v>
      </c>
      <c r="N249" s="6" t="n">
        <f aca="false">1.6-0.5691/(2009-1956)*(A249-1956)</f>
        <v>1.42819622641509</v>
      </c>
      <c r="O249" s="7" t="n">
        <v>1.3</v>
      </c>
      <c r="P249" s="5" t="n">
        <f aca="false">O249*(100-N249/0.5)*5000</f>
        <v>631433.449056604</v>
      </c>
      <c r="Q249" s="7" t="n">
        <f aca="false">N249</f>
        <v>1.42819622641509</v>
      </c>
      <c r="R249" s="5" t="n">
        <f aca="false">1.49*(100-Q249/0.5)*5000</f>
        <v>723719.876226415</v>
      </c>
      <c r="S249" s="5" t="str">
        <f aca="false">IF(P249&lt;M249,M249-P249," ")</f>
        <v> </v>
      </c>
      <c r="T249" s="8" t="n">
        <f aca="false">M249*5/P249</f>
        <v>0.51448973105881</v>
      </c>
      <c r="U249" s="8" t="n">
        <f aca="false">IF(T249&gt;5,S249*5/R249+5,T249)+20</f>
        <v>20.5144897310588</v>
      </c>
      <c r="V249" s="9" t="n">
        <f aca="false">G249/0.5*H249*20000</f>
        <v>92033.1581578422</v>
      </c>
      <c r="W249" s="9" t="n">
        <f aca="false">H249*G249*20*1000</f>
        <v>46016.5790789211</v>
      </c>
      <c r="X249" s="5" t="n">
        <f aca="false">G249*H249*MIN(20,U249)*1000</f>
        <v>46016.5790789211</v>
      </c>
      <c r="Y249" s="5" t="n">
        <f aca="false">IF(20&lt;U249,N249*O249*MIN(5,U249-20)*1000,0)</f>
        <v>955.229980155761</v>
      </c>
      <c r="Z249" s="5" t="n">
        <f aca="false">IF(U249&gt;25,(U249-25)*Q249*1.49*1000,0)</f>
        <v>0</v>
      </c>
      <c r="AA249" s="5" t="n">
        <f aca="false">X249+Y249+Z249</f>
        <v>46971.8090590768</v>
      </c>
    </row>
    <row r="250" customFormat="false" ht="15" hidden="false" customHeight="false" outlineLevel="0" collapsed="false">
      <c r="A250" s="0" t="n">
        <v>1972</v>
      </c>
      <c r="B250" s="0" t="s">
        <v>38</v>
      </c>
      <c r="D250" s="0" t="n">
        <v>0</v>
      </c>
      <c r="E250" s="1" t="n">
        <v>120.585625</v>
      </c>
      <c r="F250" s="4" t="n">
        <v>0.00474323</v>
      </c>
      <c r="G250" s="0" t="n">
        <v>2.12571428571429</v>
      </c>
      <c r="H250" s="0" t="n">
        <f aca="false">1.44*EXP(-F250*(A250-1956))</f>
        <v>1.33475991080881</v>
      </c>
      <c r="J250" s="0" t="n">
        <f aca="false">I250*H250</f>
        <v>0</v>
      </c>
      <c r="K250" s="5" t="n">
        <f aca="false">K235+D235-J235-E250</f>
        <v>2791080.53011354</v>
      </c>
      <c r="L250" s="5" t="n">
        <f aca="false">H250*(100-G250/0.5)*20000</f>
        <v>2556027.09320143</v>
      </c>
      <c r="M250" s="5" t="n">
        <f aca="false">K250-L250</f>
        <v>235053.436912108</v>
      </c>
      <c r="N250" s="6" t="n">
        <f aca="false">1.6+0.3/(2009-1956)*(A250-1956)</f>
        <v>1.69056603773585</v>
      </c>
      <c r="O250" s="7" t="n">
        <v>1.3</v>
      </c>
      <c r="P250" s="5" t="n">
        <f aca="false">O250*(100-N250/0.5)*5000</f>
        <v>628022.641509434</v>
      </c>
      <c r="Q250" s="7" t="n">
        <f aca="false">N250</f>
        <v>1.69056603773585</v>
      </c>
      <c r="R250" s="5" t="n">
        <f aca="false">1.49*(100-Q250/0.5)*5000</f>
        <v>719810.566037736</v>
      </c>
      <c r="S250" s="5" t="str">
        <f aca="false">IF(P250&lt;M250,M250-P250," ")</f>
        <v> </v>
      </c>
      <c r="T250" s="8" t="n">
        <f aca="false">M250*5/P250</f>
        <v>1.87137709197206</v>
      </c>
      <c r="U250" s="8" t="n">
        <f aca="false">IF(T250&gt;5,S250*5/R250+5,T250)+20</f>
        <v>21.8713770919721</v>
      </c>
      <c r="V250" s="9" t="n">
        <f aca="false">G250/0.5*H250*20000</f>
        <v>113492.728416201</v>
      </c>
      <c r="W250" s="9" t="n">
        <f aca="false">H250*G250*20*1000</f>
        <v>56746.3642081005</v>
      </c>
      <c r="X250" s="5" t="n">
        <f aca="false">G250*H250*MIN(20,U250)*1000</f>
        <v>56746.3642081005</v>
      </c>
      <c r="Y250" s="5" t="n">
        <f aca="false">IF(20&lt;U250,N250*O250*MIN(5,U250-20)*1000,0)</f>
        <v>4112.7925221303</v>
      </c>
      <c r="Z250" s="5" t="n">
        <f aca="false">IF(U250&gt;25,(U250-25)*Q250*1.49*1000,0)</f>
        <v>0</v>
      </c>
      <c r="AA250" s="5" t="n">
        <f aca="false">X250+Y250+Z250</f>
        <v>60859.1567302308</v>
      </c>
    </row>
    <row r="251" customFormat="false" ht="15" hidden="false" customHeight="false" outlineLevel="0" collapsed="false">
      <c r="A251" s="0" t="n">
        <v>1972</v>
      </c>
      <c r="B251" s="0" t="s">
        <v>39</v>
      </c>
      <c r="D251" s="0" t="n">
        <v>0</v>
      </c>
      <c r="E251" s="1" t="n">
        <v>161.77</v>
      </c>
      <c r="F251" s="4" t="n">
        <v>0.00288361</v>
      </c>
      <c r="G251" s="0" t="n">
        <v>1.81428571428571</v>
      </c>
      <c r="H251" s="0" t="n">
        <f aca="false">1.44*EXP(-F251*(A251-1956))</f>
        <v>1.37507098272753</v>
      </c>
      <c r="J251" s="0" t="n">
        <f aca="false">I251*H251</f>
        <v>0</v>
      </c>
      <c r="K251" s="5" t="n">
        <f aca="false">K236+D236-J236-E251</f>
        <v>2798491.42759498</v>
      </c>
      <c r="L251" s="5" t="n">
        <f aca="false">H251*(100-G251/0.5)*20000</f>
        <v>2650351.0998514</v>
      </c>
      <c r="M251" s="5" t="n">
        <f aca="false">K251-L251</f>
        <v>148140.32774358</v>
      </c>
      <c r="N251" s="6" t="n">
        <f aca="false">1.6-0.5691/(2009-1956)*(A251-1956)</f>
        <v>1.42819622641509</v>
      </c>
      <c r="O251" s="7" t="n">
        <v>1.3</v>
      </c>
      <c r="P251" s="5" t="n">
        <f aca="false">O251*(100-N251/0.5)*5000</f>
        <v>631433.449056604</v>
      </c>
      <c r="Q251" s="7" t="n">
        <f aca="false">N251</f>
        <v>1.42819622641509</v>
      </c>
      <c r="R251" s="5" t="n">
        <f aca="false">1.49*(100-Q251/0.5)*5000</f>
        <v>723719.876226415</v>
      </c>
      <c r="S251" s="5" t="str">
        <f aca="false">IF(P251&lt;M251,M251-P251," ")</f>
        <v> </v>
      </c>
      <c r="T251" s="8" t="n">
        <f aca="false">M251*5/P251</f>
        <v>1.17304783239555</v>
      </c>
      <c r="U251" s="8" t="n">
        <f aca="false">IF(T251&gt;5,S251*5/R251+5,T251)+20</f>
        <v>21.1730478323956</v>
      </c>
      <c r="V251" s="9" t="n">
        <f aca="false">G251/0.5*H251*20000</f>
        <v>99790.8656036548</v>
      </c>
      <c r="W251" s="9" t="n">
        <f aca="false">H251*G251*20*1000</f>
        <v>49895.4328018274</v>
      </c>
      <c r="X251" s="5" t="n">
        <f aca="false">G251*H251*MIN(20,U251)*1000</f>
        <v>49895.4328018274</v>
      </c>
      <c r="Y251" s="5" t="n">
        <f aca="false">IF(20&lt;U251,N251*O251*MIN(5,U251-20)*1000,0)</f>
        <v>2177.94523392126</v>
      </c>
      <c r="Z251" s="5" t="n">
        <f aca="false">IF(U251&gt;25,(U251-25)*Q251*1.49*1000,0)</f>
        <v>0</v>
      </c>
      <c r="AA251" s="5" t="n">
        <f aca="false">X251+Y251+Z251</f>
        <v>52073.3780357486</v>
      </c>
    </row>
    <row r="252" customFormat="false" ht="15" hidden="false" customHeight="false" outlineLevel="0" collapsed="false">
      <c r="A252" s="0" t="n">
        <v>1972</v>
      </c>
      <c r="B252" s="0" t="s">
        <v>40</v>
      </c>
      <c r="D252" s="0" t="n">
        <v>0</v>
      </c>
      <c r="E252" s="1" t="n">
        <v>163.41625</v>
      </c>
      <c r="F252" s="4" t="n">
        <v>0.003435973</v>
      </c>
      <c r="G252" s="0" t="n">
        <v>1.81857142857143</v>
      </c>
      <c r="H252" s="0" t="n">
        <f aca="false">1.44*EXP(-F252*(A252-1956))</f>
        <v>1.362971912776</v>
      </c>
      <c r="J252" s="0" t="n">
        <f aca="false">I252*H252</f>
        <v>0</v>
      </c>
      <c r="K252" s="5" t="n">
        <f aca="false">K237+D237-J237-E252</f>
        <v>2798585.25503236</v>
      </c>
      <c r="L252" s="5" t="n">
        <f aca="false">H252*(100-G252/0.5)*20000</f>
        <v>2626797.35441121</v>
      </c>
      <c r="M252" s="5" t="n">
        <f aca="false">K252-L252</f>
        <v>171787.900621159</v>
      </c>
      <c r="N252" s="6" t="n">
        <f aca="false">1.6+0.1/(2009-1956)*(A252-1956)</f>
        <v>1.63018867924528</v>
      </c>
      <c r="O252" s="7" t="n">
        <v>1.3</v>
      </c>
      <c r="P252" s="5" t="n">
        <f aca="false">O252*(100-N252/0.5)*5000</f>
        <v>628807.547169811</v>
      </c>
      <c r="Q252" s="7" t="n">
        <f aca="false">N252</f>
        <v>1.63018867924528</v>
      </c>
      <c r="R252" s="5" t="n">
        <f aca="false">1.49*(100-Q252/0.5)*5000</f>
        <v>720710.188679245</v>
      </c>
      <c r="S252" s="5" t="str">
        <f aca="false">IF(P252&lt;M252,M252-P252," ")</f>
        <v> </v>
      </c>
      <c r="T252" s="8" t="n">
        <f aca="false">M252*5/P252</f>
        <v>1.36598154232051</v>
      </c>
      <c r="U252" s="8" t="n">
        <f aca="false">IF(T252&gt;5,S252*5/R252+5,T252)+20</f>
        <v>21.3659815423205</v>
      </c>
      <c r="V252" s="9" t="n">
        <f aca="false">G252/0.5*H252*20000</f>
        <v>99146.4711407912</v>
      </c>
      <c r="W252" s="9" t="n">
        <f aca="false">H252*G252*20*1000</f>
        <v>49573.2355703956</v>
      </c>
      <c r="X252" s="5" t="n">
        <f aca="false">G252*H252*MIN(20,U252)*1000</f>
        <v>49573.2355703956</v>
      </c>
      <c r="Y252" s="5" t="n">
        <f aca="false">IF(20&lt;U252,N252*O252*MIN(5,U252-20)*1000,0)</f>
        <v>2894.84994025358</v>
      </c>
      <c r="Z252" s="5" t="n">
        <f aca="false">IF(U252&gt;25,(U252-25)*Q252*1.49*1000,0)</f>
        <v>0</v>
      </c>
      <c r="AA252" s="5" t="n">
        <f aca="false">X252+Y252+Z252</f>
        <v>52468.0855106492</v>
      </c>
    </row>
    <row r="253" customFormat="false" ht="15" hidden="false" customHeight="false" outlineLevel="0" collapsed="false">
      <c r="A253" s="0" t="n">
        <v>1972</v>
      </c>
      <c r="B253" s="0" t="s">
        <v>41</v>
      </c>
      <c r="D253" s="0" t="n">
        <v>0</v>
      </c>
      <c r="E253" s="1" t="n">
        <v>58.584375</v>
      </c>
      <c r="F253" s="4" t="n">
        <v>0.002290988</v>
      </c>
      <c r="G253" s="0" t="n">
        <v>1.69</v>
      </c>
      <c r="H253" s="0" t="n">
        <f aca="false">1.44*EXP(-F253*(A253-1956))</f>
        <v>1.38817135015839</v>
      </c>
      <c r="J253" s="0" t="n">
        <f aca="false">I253*H253</f>
        <v>0</v>
      </c>
      <c r="K253" s="5" t="n">
        <f aca="false">K238+D238-J238-E253</f>
        <v>2790897.73834242</v>
      </c>
      <c r="L253" s="5" t="n">
        <f aca="false">H253*(100-G253/0.5)*20000</f>
        <v>2682502.31704607</v>
      </c>
      <c r="M253" s="5" t="n">
        <f aca="false">K253-L253</f>
        <v>108395.42129635</v>
      </c>
      <c r="N253" s="6" t="n">
        <f aca="false">1.6-0.4/(2009-1956)*(A253-1956)</f>
        <v>1.47924528301887</v>
      </c>
      <c r="O253" s="7" t="n">
        <v>1.3</v>
      </c>
      <c r="P253" s="5" t="n">
        <f aca="false">O253*(100-N253/0.5)*5000</f>
        <v>630769.811320755</v>
      </c>
      <c r="Q253" s="7" t="n">
        <f aca="false">N253</f>
        <v>1.47924528301887</v>
      </c>
      <c r="R253" s="5" t="n">
        <f aca="false">1.49*(100-Q253/0.5)*5000</f>
        <v>722959.245283019</v>
      </c>
      <c r="S253" s="5" t="str">
        <f aca="false">IF(P253&lt;M253,M253-P253," ")</f>
        <v> </v>
      </c>
      <c r="T253" s="8" t="n">
        <f aca="false">M253*5/P253</f>
        <v>0.859231207255968</v>
      </c>
      <c r="U253" s="8" t="n">
        <f aca="false">IF(T253&gt;5,S253*5/R253+5,T253)+20</f>
        <v>20.859231207256</v>
      </c>
      <c r="V253" s="9" t="n">
        <f aca="false">G253/0.5*H253*20000</f>
        <v>93840.3832707072</v>
      </c>
      <c r="W253" s="9" t="n">
        <f aca="false">H253*G253*20*1000</f>
        <v>46920.1916353536</v>
      </c>
      <c r="X253" s="5" t="n">
        <f aca="false">G253*H253*MIN(20,U253)*1000</f>
        <v>46920.1916353536</v>
      </c>
      <c r="Y253" s="5" t="n">
        <f aca="false">IF(20&lt;U253,N253*O253*MIN(5,U253-20)*1000,0)</f>
        <v>1652.31782346279</v>
      </c>
      <c r="Z253" s="5" t="n">
        <f aca="false">IF(U253&gt;25,(U253-25)*Q253*1.49*1000,0)</f>
        <v>0</v>
      </c>
      <c r="AA253" s="5" t="n">
        <f aca="false">X253+Y253+Z253</f>
        <v>48572.5094588164</v>
      </c>
    </row>
    <row r="254" customFormat="false" ht="15" hidden="false" customHeight="false" outlineLevel="0" collapsed="false">
      <c r="A254" s="0" t="n">
        <v>1972</v>
      </c>
      <c r="B254" s="0" t="s">
        <v>42</v>
      </c>
      <c r="D254" s="0" t="n">
        <v>0</v>
      </c>
      <c r="E254" s="1" t="n">
        <v>231.975</v>
      </c>
      <c r="F254" s="4" t="n">
        <v>0.006047777</v>
      </c>
      <c r="G254" s="0" t="n">
        <v>2.21714285714286</v>
      </c>
      <c r="H254" s="0" t="n">
        <f aca="false">1.44*EXP(-F254*(A254-1956))</f>
        <v>1.30718854435634</v>
      </c>
      <c r="J254" s="0" t="n">
        <f aca="false">I254*H254</f>
        <v>0</v>
      </c>
      <c r="K254" s="5" t="n">
        <f aca="false">K239+D239-J239-E254</f>
        <v>2789605.37990111</v>
      </c>
      <c r="L254" s="5" t="n">
        <f aca="false">H254*(100-G254/0.5)*20000</f>
        <v>2498448.13895033</v>
      </c>
      <c r="M254" s="5" t="n">
        <f aca="false">K254-L254</f>
        <v>291157.240950773</v>
      </c>
      <c r="N254" s="6" t="n">
        <f aca="false">1.6+0.5185/(2009-1956)*(A254-1956)</f>
        <v>1.75652830188679</v>
      </c>
      <c r="O254" s="7" t="n">
        <v>1.3</v>
      </c>
      <c r="P254" s="5" t="n">
        <f aca="false">O254*(100-N254/0.5)*5000</f>
        <v>627165.132075472</v>
      </c>
      <c r="Q254" s="7" t="n">
        <f aca="false">N254</f>
        <v>1.75652830188679</v>
      </c>
      <c r="R254" s="5" t="n">
        <f aca="false">1.49*(100-Q254/0.5)*5000</f>
        <v>718827.728301887</v>
      </c>
      <c r="S254" s="5" t="str">
        <f aca="false">IF(P254&lt;M254,M254-P254," ")</f>
        <v> </v>
      </c>
      <c r="T254" s="8" t="n">
        <f aca="false">M254*5/P254</f>
        <v>2.32121674228962</v>
      </c>
      <c r="U254" s="8" t="n">
        <f aca="false">IF(T254&gt;5,S254*5/R254+5,T254)+20</f>
        <v>22.3212167422896</v>
      </c>
      <c r="V254" s="9" t="n">
        <f aca="false">G254/0.5*H254*20000</f>
        <v>115928.949762345</v>
      </c>
      <c r="W254" s="9" t="n">
        <f aca="false">H254*G254*20*1000</f>
        <v>57964.4748811725</v>
      </c>
      <c r="X254" s="5" t="n">
        <f aca="false">G254*H254*MIN(20,U254)*1000</f>
        <v>57964.4748811725</v>
      </c>
      <c r="Y254" s="5" t="n">
        <f aca="false">IF(20&lt;U254,N254*O254*MIN(5,U254-20)*1000,0)</f>
        <v>5300.46777343873</v>
      </c>
      <c r="Z254" s="5" t="n">
        <f aca="false">IF(U254&gt;25,(U254-25)*Q254*1.49*1000,0)</f>
        <v>0</v>
      </c>
      <c r="AA254" s="5" t="n">
        <f aca="false">X254+Y254+Z254</f>
        <v>63264.9426546113</v>
      </c>
    </row>
    <row r="255" customFormat="false" ht="15" hidden="false" customHeight="false" outlineLevel="0" collapsed="false">
      <c r="A255" s="0" t="n">
        <v>1972</v>
      </c>
      <c r="B255" s="0" t="s">
        <v>43</v>
      </c>
      <c r="D255" s="0" t="n">
        <v>0</v>
      </c>
      <c r="E255" s="1" t="n">
        <v>193.195625</v>
      </c>
      <c r="F255" s="4" t="n">
        <v>0.003047486</v>
      </c>
      <c r="G255" s="0" t="n">
        <v>1.78714285714286</v>
      </c>
      <c r="H255" s="0" t="n">
        <f aca="false">1.44*EXP(-F255*(A255-1956))</f>
        <v>1.37147024726559</v>
      </c>
      <c r="J255" s="0" t="n">
        <f aca="false">I255*H255</f>
        <v>0</v>
      </c>
      <c r="K255" s="5" t="n">
        <f aca="false">K240+D240-J240-E255</f>
        <v>2789460.83216499</v>
      </c>
      <c r="L255" s="5" t="n">
        <f aca="false">H255*(100-G255/0.5)*20000</f>
        <v>2644899.96428379</v>
      </c>
      <c r="M255" s="5" t="n">
        <f aca="false">K255-L255</f>
        <v>144560.867881205</v>
      </c>
      <c r="N255" s="6" t="n">
        <f aca="false">1.6-0.4298/(2009-1956)*(A255-1956)</f>
        <v>1.47024905660377</v>
      </c>
      <c r="O255" s="7" t="n">
        <v>1.3</v>
      </c>
      <c r="P255" s="5" t="n">
        <f aca="false">O255*(100-N255/0.5)*5000</f>
        <v>630886.762264151</v>
      </c>
      <c r="Q255" s="7" t="n">
        <f aca="false">N255</f>
        <v>1.47024905660377</v>
      </c>
      <c r="R255" s="5" t="n">
        <f aca="false">1.49*(100-Q255/0.5)*5000</f>
        <v>723093.289056604</v>
      </c>
      <c r="S255" s="5" t="str">
        <f aca="false">IF(P255&lt;M255,M255-P255," ")</f>
        <v> </v>
      </c>
      <c r="T255" s="8" t="n">
        <f aca="false">M255*5/P255</f>
        <v>1.14569584058476</v>
      </c>
      <c r="U255" s="8" t="n">
        <f aca="false">IF(T255&gt;5,S255*5/R255+5,T255)+20</f>
        <v>21.1456958405848</v>
      </c>
      <c r="V255" s="9" t="n">
        <f aca="false">G255/0.5*H255*20000</f>
        <v>98040.5302473856</v>
      </c>
      <c r="W255" s="9" t="n">
        <f aca="false">H255*G255*20*1000</f>
        <v>49020.2651236928</v>
      </c>
      <c r="X255" s="5" t="n">
        <f aca="false">G255*H255*MIN(20,U255)*1000</f>
        <v>49020.2651236928</v>
      </c>
      <c r="Y255" s="5" t="n">
        <f aca="false">IF(20&lt;U255,N255*O255*MIN(5,U255-20)*1000,0)</f>
        <v>2189.795697407</v>
      </c>
      <c r="Z255" s="5" t="n">
        <f aca="false">IF(U255&gt;25,(U255-25)*Q255*1.49*1000,0)</f>
        <v>0</v>
      </c>
      <c r="AA255" s="5" t="n">
        <f aca="false">X255+Y255+Z255</f>
        <v>51210.0608210998</v>
      </c>
    </row>
    <row r="256" customFormat="false" ht="15" hidden="false" customHeight="false" outlineLevel="0" collapsed="false">
      <c r="A256" s="0" t="n">
        <v>1972</v>
      </c>
      <c r="B256" s="0" t="s">
        <v>44</v>
      </c>
      <c r="D256" s="0" t="n">
        <v>0</v>
      </c>
      <c r="E256" s="1" t="n">
        <v>233.8725</v>
      </c>
      <c r="F256" s="4" t="n">
        <v>0.006595146</v>
      </c>
      <c r="G256" s="0" t="n">
        <v>2.21857142857143</v>
      </c>
      <c r="H256" s="0" t="n">
        <f aca="false">1.44*EXP(-F256*(A256-1956))</f>
        <v>1.29579029780404</v>
      </c>
      <c r="J256" s="0" t="n">
        <f aca="false">I256*H256</f>
        <v>0</v>
      </c>
      <c r="K256" s="5" t="n">
        <f aca="false">K241+D241-J241-E256</f>
        <v>2815010.26608387</v>
      </c>
      <c r="L256" s="5" t="n">
        <f aca="false">H256*(100-G256/0.5)*20000</f>
        <v>2476588.46232296</v>
      </c>
      <c r="M256" s="5" t="n">
        <f aca="false">K256-L256</f>
        <v>338421.803760913</v>
      </c>
      <c r="N256" s="6" t="n">
        <f aca="false">1.6+0.062/(2009-1956)*(A256-1956)</f>
        <v>1.61871698113208</v>
      </c>
      <c r="O256" s="7" t="n">
        <v>1.3</v>
      </c>
      <c r="P256" s="5" t="n">
        <f aca="false">O256*(100-N256/0.5)*5000</f>
        <v>628956.679245283</v>
      </c>
      <c r="Q256" s="7" t="n">
        <f aca="false">N256</f>
        <v>1.61871698113208</v>
      </c>
      <c r="R256" s="5" t="n">
        <f aca="false">1.49*(100-Q256/0.5)*5000</f>
        <v>720881.116981132</v>
      </c>
      <c r="S256" s="5" t="str">
        <f aca="false">IF(P256&lt;M256,M256-P256," ")</f>
        <v> </v>
      </c>
      <c r="T256" s="8" t="n">
        <f aca="false">M256*5/P256</f>
        <v>2.6903427130069</v>
      </c>
      <c r="U256" s="8" t="n">
        <f aca="false">IF(T256&gt;5,S256*5/R256+5,T256)+20</f>
        <v>22.6903427130069</v>
      </c>
      <c r="V256" s="9" t="n">
        <f aca="false">G256/0.5*H256*20000</f>
        <v>114992.133285124</v>
      </c>
      <c r="W256" s="9" t="n">
        <f aca="false">H256*G256*20*1000</f>
        <v>57496.0666425622</v>
      </c>
      <c r="X256" s="5" t="n">
        <f aca="false">G256*H256*MIN(20,U256)*1000</f>
        <v>57496.0666425622</v>
      </c>
      <c r="Y256" s="5" t="n">
        <f aca="false">IF(20&lt;U256,N256*O256*MIN(5,U256-20)*1000,0)</f>
        <v>5661.37446499198</v>
      </c>
      <c r="Z256" s="5" t="n">
        <f aca="false">IF(U256&gt;25,(U256-25)*Q256*1.49*1000,0)</f>
        <v>0</v>
      </c>
      <c r="AA256" s="5" t="n">
        <f aca="false">X256+Y256+Z256</f>
        <v>63157.4411075541</v>
      </c>
    </row>
    <row r="257" customFormat="false" ht="15" hidden="false" customHeight="false" outlineLevel="0" collapsed="false">
      <c r="A257" s="0" t="n">
        <v>1973</v>
      </c>
      <c r="B257" s="0" t="s">
        <v>30</v>
      </c>
      <c r="D257" s="0" t="n">
        <v>0</v>
      </c>
      <c r="E257" s="1" t="n">
        <v>0</v>
      </c>
      <c r="F257" s="4" t="n">
        <v>0.000106134</v>
      </c>
      <c r="G257" s="0" t="n">
        <v>1.25714285714286</v>
      </c>
      <c r="H257" s="0" t="n">
        <f aca="false">1.44*EXP(-F257*(A257-1956))</f>
        <v>1.43740418217271</v>
      </c>
      <c r="J257" s="0" t="n">
        <f aca="false">I257*H257</f>
        <v>0</v>
      </c>
      <c r="K257" s="5" t="n">
        <f aca="false">K242+D242-J242-E257</f>
        <v>2792240.51894254</v>
      </c>
      <c r="L257" s="5" t="n">
        <f aca="false">H257*(100-G257/0.5)*20000</f>
        <v>2802527.46832758</v>
      </c>
      <c r="M257" s="5" t="n">
        <f aca="false">K257-L257</f>
        <v>-10286.9493850386</v>
      </c>
      <c r="N257" s="6" t="n">
        <f aca="false">1.6-0.6824/(2009-1956)*(A257-1956)</f>
        <v>1.38111698113208</v>
      </c>
      <c r="O257" s="7" t="n">
        <v>1.3</v>
      </c>
      <c r="P257" s="5" t="n">
        <f aca="false">O257*(100-N257/0.5)*5000</f>
        <v>632045.479245283</v>
      </c>
      <c r="Q257" s="7" t="n">
        <f aca="false">N257</f>
        <v>1.38111698113208</v>
      </c>
      <c r="R257" s="5" t="n">
        <f aca="false">1.49*(100-Q257/0.5)*5000</f>
        <v>724421.356981132</v>
      </c>
      <c r="S257" s="5" t="str">
        <f aca="false">IF(P257&lt;M257,M257-P257," ")</f>
        <v> </v>
      </c>
      <c r="T257" s="8" t="n">
        <f aca="false">M257*5/P257</f>
        <v>-0.0813782371904794</v>
      </c>
      <c r="U257" s="8" t="n">
        <f aca="false">IF(T257&gt;5,S257*5/R257+5,T257)+20</f>
        <v>19.9186217628095</v>
      </c>
      <c r="V257" s="9" t="n">
        <f aca="false">G257/0.5*H257*20000</f>
        <v>72280.8960178275</v>
      </c>
      <c r="W257" s="9" t="n">
        <f aca="false">H257*G257*20*1000</f>
        <v>36140.4480089137</v>
      </c>
      <c r="X257" s="5" t="n">
        <f aca="false">G257*H257*MIN(20,U257)*1000</f>
        <v>35993.3957114018</v>
      </c>
      <c r="Y257" s="5" t="n">
        <f aca="false">IF(20&lt;U257,N257*O257*MIN(5,U257-20)*1000,0)</f>
        <v>0</v>
      </c>
      <c r="Z257" s="5" t="n">
        <f aca="false">IF(U257&gt;25,(U257-25)*Q257*1.49*1000,0)</f>
        <v>0</v>
      </c>
      <c r="AA257" s="5" t="n">
        <f aca="false">X257+Y257+Z257</f>
        <v>35993.3957114018</v>
      </c>
    </row>
    <row r="258" customFormat="false" ht="15" hidden="false" customHeight="false" outlineLevel="0" collapsed="false">
      <c r="A258" s="0" t="n">
        <v>1973</v>
      </c>
      <c r="B258" s="0" t="s">
        <v>31</v>
      </c>
      <c r="D258" s="0" t="n">
        <v>0</v>
      </c>
      <c r="E258" s="1" t="n">
        <v>112.3</v>
      </c>
      <c r="F258" s="4" t="n">
        <v>0.00054519</v>
      </c>
      <c r="G258" s="0" t="n">
        <v>1.33428571428571</v>
      </c>
      <c r="H258" s="0" t="n">
        <f aca="false">1.44*EXP(-F258*(A258-1956))</f>
        <v>1.42671540623077</v>
      </c>
      <c r="J258" s="0" t="n">
        <f aca="false">I258*H258</f>
        <v>0</v>
      </c>
      <c r="K258" s="5" t="n">
        <f aca="false">K243+D243-J243-E258</f>
        <v>2789964.15257364</v>
      </c>
      <c r="L258" s="5" t="n">
        <f aca="false">H258*(100-G258/0.5)*20000</f>
        <v>2777284.97306613</v>
      </c>
      <c r="M258" s="5" t="n">
        <f aca="false">K258-L258</f>
        <v>12679.1795075121</v>
      </c>
      <c r="N258" s="6" t="n">
        <f aca="false">1.6-0.6216/(2009-1956)*(A258-1956)</f>
        <v>1.40061886792453</v>
      </c>
      <c r="O258" s="7" t="n">
        <v>1.3</v>
      </c>
      <c r="P258" s="5" t="n">
        <f aca="false">O258*(100-N258/0.5)*5000</f>
        <v>631791.954716981</v>
      </c>
      <c r="Q258" s="7" t="n">
        <f aca="false">N258</f>
        <v>1.40061886792453</v>
      </c>
      <c r="R258" s="5" t="n">
        <f aca="false">1.49*(100-Q258/0.5)*5000</f>
        <v>724130.778867924</v>
      </c>
      <c r="S258" s="5" t="str">
        <f aca="false">IF(P258&lt;M258,M258-P258," ")</f>
        <v> </v>
      </c>
      <c r="T258" s="8" t="n">
        <f aca="false">M258*5/P258</f>
        <v>0.100342995924916</v>
      </c>
      <c r="U258" s="8" t="n">
        <f aca="false">IF(T258&gt;5,S258*5/R258+5,T258)+20</f>
        <v>20.1003429959249</v>
      </c>
      <c r="V258" s="9" t="n">
        <f aca="false">G258/0.5*H258*20000</f>
        <v>76145.839395402</v>
      </c>
      <c r="W258" s="9" t="n">
        <f aca="false">H258*G258*20*1000</f>
        <v>38072.919697701</v>
      </c>
      <c r="X258" s="5" t="n">
        <f aca="false">G258*H258*MIN(20,U258)*1000</f>
        <v>38072.919697701</v>
      </c>
      <c r="Y258" s="5" t="n">
        <f aca="false">IF(20&lt;U258,N258*O258*MIN(5,U258-20)*1000,0)</f>
        <v>182.704981363464</v>
      </c>
      <c r="Z258" s="5" t="n">
        <f aca="false">IF(U258&gt;25,(U258-25)*Q258*1.49*1000,0)</f>
        <v>0</v>
      </c>
      <c r="AA258" s="5" t="n">
        <f aca="false">X258+Y258+Z258</f>
        <v>38255.6246790645</v>
      </c>
    </row>
    <row r="259" customFormat="false" ht="15" hidden="false" customHeight="false" outlineLevel="0" collapsed="false">
      <c r="A259" s="0" t="n">
        <v>1973</v>
      </c>
      <c r="B259" s="0" t="s">
        <v>32</v>
      </c>
      <c r="D259" s="0" t="n">
        <v>0</v>
      </c>
      <c r="E259" s="1" t="n">
        <v>174.41875</v>
      </c>
      <c r="F259" s="4" t="n">
        <v>0.002161032</v>
      </c>
      <c r="G259" s="0" t="n">
        <v>1.42</v>
      </c>
      <c r="H259" s="0" t="n">
        <f aca="false">1.44*EXP(-F259*(A259-1956))</f>
        <v>1.38805789122182</v>
      </c>
      <c r="J259" s="0" t="n">
        <f aca="false">I259*H259</f>
        <v>0</v>
      </c>
      <c r="K259" s="5" t="n">
        <f aca="false">K244+D244-J244-E259</f>
        <v>2788752.54927042</v>
      </c>
      <c r="L259" s="5" t="n">
        <f aca="false">H259*(100-G259/0.5)*20000</f>
        <v>2697274.09422223</v>
      </c>
      <c r="M259" s="5" t="n">
        <f aca="false">K259-L259</f>
        <v>91478.45504819</v>
      </c>
      <c r="N259" s="6" t="n">
        <f aca="false">1.6-0.5691/(2009-1956)*(A259-1956)</f>
        <v>1.41745849056604</v>
      </c>
      <c r="O259" s="7" t="n">
        <v>1.3</v>
      </c>
      <c r="P259" s="5" t="n">
        <f aca="false">O259*(100-N259/0.5)*5000</f>
        <v>631573.039622642</v>
      </c>
      <c r="Q259" s="7" t="n">
        <f aca="false">N259</f>
        <v>1.41745849056604</v>
      </c>
      <c r="R259" s="5" t="n">
        <f aca="false">1.49*(100-Q259/0.5)*5000</f>
        <v>723879.868490566</v>
      </c>
      <c r="S259" s="5" t="str">
        <f aca="false">IF(P259&lt;M259,M259-P259," ")</f>
        <v> </v>
      </c>
      <c r="T259" s="8" t="n">
        <f aca="false">M259*5/P259</f>
        <v>0.724211210019726</v>
      </c>
      <c r="U259" s="8" t="n">
        <f aca="false">IF(T259&gt;5,S259*5/R259+5,T259)+20</f>
        <v>20.7242112100197</v>
      </c>
      <c r="V259" s="9" t="n">
        <f aca="false">G259/0.5*H259*20000</f>
        <v>78841.6882213992</v>
      </c>
      <c r="W259" s="9" t="n">
        <f aca="false">H259*G259*20*1000</f>
        <v>39420.8441106996</v>
      </c>
      <c r="X259" s="5" t="n">
        <f aca="false">G259*H259*MIN(20,U259)*1000</f>
        <v>39420.8441106996</v>
      </c>
      <c r="Y259" s="5" t="n">
        <f aca="false">IF(20&lt;U259,N259*O259*MIN(5,U259-20)*1000,0)</f>
        <v>1334.50112718723</v>
      </c>
      <c r="Z259" s="5" t="n">
        <f aca="false">IF(U259&gt;25,(U259-25)*Q259*1.49*1000,0)</f>
        <v>0</v>
      </c>
      <c r="AA259" s="5" t="n">
        <f aca="false">X259+Y259+Z259</f>
        <v>40755.3452378868</v>
      </c>
    </row>
    <row r="260" customFormat="false" ht="15" hidden="false" customHeight="false" outlineLevel="0" collapsed="false">
      <c r="A260" s="0" t="n">
        <v>1973</v>
      </c>
      <c r="B260" s="0" t="s">
        <v>33</v>
      </c>
      <c r="D260" s="0" t="n">
        <v>0</v>
      </c>
      <c r="E260" s="1" t="n">
        <v>143.7375</v>
      </c>
      <c r="F260" s="4" t="n">
        <v>0.003311821</v>
      </c>
      <c r="G260" s="0" t="n">
        <v>1.43142857142857</v>
      </c>
      <c r="H260" s="0" t="n">
        <f aca="false">1.44*EXP(-F260*(A260-1956))</f>
        <v>1.36116664140318</v>
      </c>
      <c r="J260" s="0" t="n">
        <f aca="false">I260*H260</f>
        <v>0</v>
      </c>
      <c r="K260" s="5" t="n">
        <f aca="false">K245+D245-J245-E260</f>
        <v>2788934.27567988</v>
      </c>
      <c r="L260" s="5" t="n">
        <f aca="false">H260*(100-G260/0.5)*20000</f>
        <v>2644396.76996715</v>
      </c>
      <c r="M260" s="5" t="n">
        <f aca="false">K260-L260</f>
        <v>144537.505712723</v>
      </c>
      <c r="N260" s="6" t="n">
        <f aca="false">1.6-0.6/(2009-1956)*(A260-1956)</f>
        <v>1.40754716981132</v>
      </c>
      <c r="O260" s="7" t="n">
        <v>1.3</v>
      </c>
      <c r="P260" s="5" t="n">
        <f aca="false">O260*(100-N260/0.5)*5000</f>
        <v>631701.886792453</v>
      </c>
      <c r="Q260" s="7" t="n">
        <f aca="false">N260</f>
        <v>1.40754716981132</v>
      </c>
      <c r="R260" s="5" t="n">
        <f aca="false">1.49*(100-Q260/0.5)*5000</f>
        <v>724027.547169811</v>
      </c>
      <c r="S260" s="5" t="str">
        <f aca="false">IF(P260&lt;M260,M260-P260," ")</f>
        <v> </v>
      </c>
      <c r="T260" s="8" t="n">
        <f aca="false">M260*5/P260</f>
        <v>1.14403256294382</v>
      </c>
      <c r="U260" s="8" t="n">
        <f aca="false">IF(T260&gt;5,S260*5/R260+5,T260)+20</f>
        <v>21.1440325629438</v>
      </c>
      <c r="V260" s="9" t="n">
        <f aca="false">G260/0.5*H260*20000</f>
        <v>77936.512839199</v>
      </c>
      <c r="W260" s="9" t="n">
        <f aca="false">H260*G260*20*1000</f>
        <v>38968.2564195995</v>
      </c>
      <c r="X260" s="5" t="n">
        <f aca="false">G260*H260*MIN(20,U260)*1000</f>
        <v>38968.2564195995</v>
      </c>
      <c r="Y260" s="5" t="n">
        <f aca="false">IF(20&lt;U260,N260*O260*MIN(5,U260-20)*1000,0)</f>
        <v>2093.36373498663</v>
      </c>
      <c r="Z260" s="5" t="n">
        <f aca="false">IF(U260&gt;25,(U260-25)*Q260*1.49*1000,0)</f>
        <v>0</v>
      </c>
      <c r="AA260" s="5" t="n">
        <f aca="false">X260+Y260+Z260</f>
        <v>41061.6201545861</v>
      </c>
    </row>
    <row r="261" customFormat="false" ht="15" hidden="false" customHeight="false" outlineLevel="0" collapsed="false">
      <c r="A261" s="0" t="n">
        <v>1973</v>
      </c>
      <c r="B261" s="0" t="s">
        <v>34</v>
      </c>
      <c r="D261" s="0" t="n">
        <v>0</v>
      </c>
      <c r="E261" s="1" t="n">
        <v>164.938125</v>
      </c>
      <c r="F261" s="4" t="n">
        <v>0.003564392</v>
      </c>
      <c r="G261" s="0" t="n">
        <v>1.43857142857143</v>
      </c>
      <c r="H261" s="0" t="n">
        <f aca="false">1.44*EXP(-F261*(A261-1956))</f>
        <v>1.35533471990762</v>
      </c>
      <c r="J261" s="0" t="n">
        <f aca="false">I261*H261</f>
        <v>0</v>
      </c>
      <c r="K261" s="5" t="n">
        <f aca="false">K246+D246-J246-E261</f>
        <v>2788768.98594389</v>
      </c>
      <c r="L261" s="5" t="n">
        <f aca="false">H261*(100-G261/0.5)*20000</f>
        <v>2632679.60764685</v>
      </c>
      <c r="M261" s="5" t="n">
        <f aca="false">K261-L261</f>
        <v>156089.378297043</v>
      </c>
      <c r="N261" s="6" t="n">
        <f aca="false">1.6-0.5/(2009-1956)*(A261-1956)</f>
        <v>1.43962264150943</v>
      </c>
      <c r="O261" s="7" t="n">
        <v>1.3</v>
      </c>
      <c r="P261" s="5" t="n">
        <f aca="false">O261*(100-N261/0.5)*5000</f>
        <v>631284.905660377</v>
      </c>
      <c r="Q261" s="7" t="n">
        <f aca="false">N261</f>
        <v>1.43962264150943</v>
      </c>
      <c r="R261" s="5" t="n">
        <f aca="false">1.49*(100-Q261/0.5)*5000</f>
        <v>723549.622641509</v>
      </c>
      <c r="S261" s="5" t="str">
        <f aca="false">IF(P261&lt;M261,M261-P261," ")</f>
        <v> </v>
      </c>
      <c r="T261" s="8" t="n">
        <f aca="false">M261*5/P261</f>
        <v>1.23628314963241</v>
      </c>
      <c r="U261" s="8" t="n">
        <f aca="false">IF(T261&gt;5,S261*5/R261+5,T261)+20</f>
        <v>21.2362831496324</v>
      </c>
      <c r="V261" s="9" t="n">
        <f aca="false">G261/0.5*H261*20000</f>
        <v>77989.8321683988</v>
      </c>
      <c r="W261" s="9" t="n">
        <f aca="false">H261*G261*20*1000</f>
        <v>38994.9160841994</v>
      </c>
      <c r="X261" s="5" t="n">
        <f aca="false">G261*H261*MIN(20,U261)*1000</f>
        <v>38994.9160841994</v>
      </c>
      <c r="Y261" s="5" t="n">
        <f aca="false">IF(20&lt;U261,N261*O261*MIN(5,U261-20)*1000,0)</f>
        <v>2313.71557758564</v>
      </c>
      <c r="Z261" s="5" t="n">
        <f aca="false">IF(U261&gt;25,(U261-25)*Q261*1.49*1000,0)</f>
        <v>0</v>
      </c>
      <c r="AA261" s="5" t="n">
        <f aca="false">X261+Y261+Z261</f>
        <v>41308.631661785</v>
      </c>
    </row>
    <row r="262" customFormat="false" ht="15" hidden="false" customHeight="false" outlineLevel="0" collapsed="false">
      <c r="A262" s="0" t="n">
        <v>1973</v>
      </c>
      <c r="B262" s="3" t="s">
        <v>35</v>
      </c>
      <c r="C262" s="3"/>
      <c r="D262" s="0" t="n">
        <v>583.877995642702</v>
      </c>
      <c r="E262" s="1" t="n">
        <v>140.31375</v>
      </c>
      <c r="F262" s="4" t="n">
        <v>0.00095987</v>
      </c>
      <c r="G262" s="0" t="n">
        <v>1.61</v>
      </c>
      <c r="H262" s="0" t="n">
        <f aca="false">1.44*EXP(-F262*(A262-1956))</f>
        <v>1.41669305844873</v>
      </c>
      <c r="J262" s="0" t="n">
        <f aca="false">I262*H262</f>
        <v>0</v>
      </c>
      <c r="K262" s="5" t="n">
        <f aca="false">K247+D247-J247-E262</f>
        <v>2793945.26969632</v>
      </c>
      <c r="L262" s="5" t="n">
        <f aca="false">H262*(100-G262/0.5)*20000</f>
        <v>2742151.08393336</v>
      </c>
      <c r="M262" s="5" t="n">
        <f aca="false">K262-L262</f>
        <v>51794.18576296</v>
      </c>
      <c r="N262" s="6" t="n">
        <f aca="false">1.6-0.5691/(2009-1956)*(A262-1956)</f>
        <v>1.41745849056604</v>
      </c>
      <c r="O262" s="7" t="n">
        <v>1.3</v>
      </c>
      <c r="P262" s="5" t="n">
        <f aca="false">O262*(100-N262/0.5)*5000</f>
        <v>631573.039622642</v>
      </c>
      <c r="Q262" s="7" t="n">
        <f aca="false">N262</f>
        <v>1.41745849056604</v>
      </c>
      <c r="R262" s="5" t="n">
        <f aca="false">1.49*(100-Q262/0.5)*5000</f>
        <v>723879.868490566</v>
      </c>
      <c r="S262" s="5" t="str">
        <f aca="false">IF(P262&lt;M262,M262-P262," ")</f>
        <v> </v>
      </c>
      <c r="T262" s="8" t="n">
        <f aca="false">M262*5/P262</f>
        <v>0.410041139453217</v>
      </c>
      <c r="U262" s="8" t="n">
        <f aca="false">IF(T262&gt;5,S262*5/R262+5,T262)+20</f>
        <v>20.4100411394532</v>
      </c>
      <c r="V262" s="9" t="n">
        <f aca="false">G262/0.5*H262*20000</f>
        <v>91235.0329640981</v>
      </c>
      <c r="W262" s="9" t="n">
        <f aca="false">H262*G262*20*1000</f>
        <v>45617.5164820491</v>
      </c>
      <c r="X262" s="5" t="n">
        <f aca="false">G262*H262*MIN(20,U262)*1000</f>
        <v>45617.5164820491</v>
      </c>
      <c r="Y262" s="5" t="n">
        <f aca="false">IF(20&lt;U262,N262*O262*MIN(5,U262-20)*1000,0)</f>
        <v>755.581182979135</v>
      </c>
      <c r="Z262" s="5" t="n">
        <f aca="false">IF(U262&gt;25,(U262-25)*Q262*1.49*1000,0)</f>
        <v>0</v>
      </c>
      <c r="AA262" s="5" t="n">
        <f aca="false">X262+Y262+Z262</f>
        <v>46373.0976650282</v>
      </c>
    </row>
    <row r="263" customFormat="false" ht="15" hidden="false" customHeight="false" outlineLevel="0" collapsed="false">
      <c r="A263" s="0" t="n">
        <v>1973</v>
      </c>
      <c r="B263" s="3" t="s">
        <v>36</v>
      </c>
      <c r="C263" s="3"/>
      <c r="D263" s="0" t="n">
        <v>583.877995642702</v>
      </c>
      <c r="E263" s="1" t="n">
        <v>196.4625</v>
      </c>
      <c r="F263" s="4" t="n">
        <v>0.003306066</v>
      </c>
      <c r="G263" s="0" t="n">
        <v>1.70142857142857</v>
      </c>
      <c r="H263" s="0" t="n">
        <f aca="false">1.44*EXP(-F263*(A263-1956))</f>
        <v>1.36129981765608</v>
      </c>
      <c r="J263" s="0" t="n">
        <f aca="false">I263*H263</f>
        <v>0</v>
      </c>
      <c r="K263" s="5" t="n">
        <f aca="false">K248+D248-J248-E263</f>
        <v>2792709.38563077</v>
      </c>
      <c r="L263" s="5" t="n">
        <f aca="false">H263*(100-G263/0.5)*20000</f>
        <v>2629953.45915054</v>
      </c>
      <c r="M263" s="5" t="n">
        <f aca="false">K263-L263</f>
        <v>162755.926480227</v>
      </c>
      <c r="N263" s="6" t="n">
        <f aca="false">1.6-0.5691/(2009-1956)*(A263-1956)</f>
        <v>1.41745849056604</v>
      </c>
      <c r="O263" s="7" t="n">
        <v>1.3</v>
      </c>
      <c r="P263" s="5" t="n">
        <f aca="false">O263*(100-N263/0.5)*5000</f>
        <v>631573.039622642</v>
      </c>
      <c r="Q263" s="7" t="n">
        <f aca="false">N263</f>
        <v>1.41745849056604</v>
      </c>
      <c r="R263" s="5" t="n">
        <f aca="false">1.49*(100-Q263/0.5)*5000</f>
        <v>723879.868490566</v>
      </c>
      <c r="S263" s="5" t="str">
        <f aca="false">IF(P263&lt;M263,M263-P263," ")</f>
        <v> </v>
      </c>
      <c r="T263" s="8" t="n">
        <f aca="false">M263*5/P263</f>
        <v>1.2884964704753</v>
      </c>
      <c r="U263" s="8" t="n">
        <f aca="false">IF(T263&gt;5,S263*5/R263+5,T263)+20</f>
        <v>21.2884964704753</v>
      </c>
      <c r="V263" s="9" t="n">
        <f aca="false">G263/0.5*H263*20000</f>
        <v>92646.1761616224</v>
      </c>
      <c r="W263" s="9" t="n">
        <f aca="false">H263*G263*20*1000</f>
        <v>46323.0880808112</v>
      </c>
      <c r="X263" s="5" t="n">
        <f aca="false">G263*H263*MIN(20,U263)*1000</f>
        <v>46323.0880808112</v>
      </c>
      <c r="Y263" s="5" t="n">
        <f aca="false">IF(20&lt;U263,N263*O263*MIN(5,U263-20)*1000,0)</f>
        <v>2374.30734078147</v>
      </c>
      <c r="Z263" s="5" t="n">
        <f aca="false">IF(U263&gt;25,(U263-25)*Q263*1.49*1000,0)</f>
        <v>0</v>
      </c>
      <c r="AA263" s="5" t="n">
        <f aca="false">X263+Y263+Z263</f>
        <v>48697.3954215927</v>
      </c>
    </row>
    <row r="264" customFormat="false" ht="15" hidden="false" customHeight="false" outlineLevel="0" collapsed="false">
      <c r="A264" s="0" t="n">
        <v>1973</v>
      </c>
      <c r="B264" s="3" t="s">
        <v>37</v>
      </c>
      <c r="C264" s="3"/>
      <c r="D264" s="0" t="n">
        <v>626.728110599078</v>
      </c>
      <c r="E264" s="1" t="n">
        <v>164.765</v>
      </c>
      <c r="F264" s="4" t="n">
        <v>0.001301856</v>
      </c>
      <c r="G264" s="0" t="n">
        <v>1.65571428571429</v>
      </c>
      <c r="H264" s="0" t="n">
        <f aca="false">1.44*EXP(-F264*(A264-1956))</f>
        <v>1.40848063784081</v>
      </c>
      <c r="J264" s="0" t="n">
        <f aca="false">I264*H264</f>
        <v>0</v>
      </c>
      <c r="K264" s="5" t="n">
        <f aca="false">K249+D249-J249-E264</f>
        <v>2793406.22370975</v>
      </c>
      <c r="L264" s="5" t="n">
        <f aca="false">H264*(100-G264/0.5)*20000</f>
        <v>2723679.61515261</v>
      </c>
      <c r="M264" s="5" t="n">
        <f aca="false">K264-L264</f>
        <v>69726.6085571381</v>
      </c>
      <c r="N264" s="6" t="n">
        <f aca="false">1.6-0.5691/(2009-1956)*(A264-1956)</f>
        <v>1.41745849056604</v>
      </c>
      <c r="O264" s="7" t="n">
        <v>1.3</v>
      </c>
      <c r="P264" s="5" t="n">
        <f aca="false">O264*(100-N264/0.5)*5000</f>
        <v>631573.039622642</v>
      </c>
      <c r="Q264" s="7" t="n">
        <f aca="false">N264</f>
        <v>1.41745849056604</v>
      </c>
      <c r="R264" s="5" t="n">
        <f aca="false">1.49*(100-Q264/0.5)*5000</f>
        <v>723879.868490566</v>
      </c>
      <c r="S264" s="5" t="str">
        <f aca="false">IF(P264&lt;M264,M264-P264," ")</f>
        <v> </v>
      </c>
      <c r="T264" s="8" t="n">
        <f aca="false">M264*5/P264</f>
        <v>0.5520074811838</v>
      </c>
      <c r="U264" s="8" t="n">
        <f aca="false">IF(T264&gt;5,S264*5/R264+5,T264)+20</f>
        <v>20.5520074811838</v>
      </c>
      <c r="V264" s="9" t="n">
        <f aca="false">G264/0.5*H264*20000</f>
        <v>93281.6605289997</v>
      </c>
      <c r="W264" s="9" t="n">
        <f aca="false">H264*G264*20*1000</f>
        <v>46640.8302644998</v>
      </c>
      <c r="X264" s="5" t="n">
        <f aca="false">G264*H264*MIN(20,U264)*1000</f>
        <v>46640.8302644998</v>
      </c>
      <c r="Y264" s="5" t="n">
        <f aca="false">IF(20&lt;U264,N264*O264*MIN(5,U264-20)*1000,0)</f>
        <v>1017.18199837793</v>
      </c>
      <c r="Z264" s="5" t="n">
        <f aca="false">IF(U264&gt;25,(U264-25)*Q264*1.49*1000,0)</f>
        <v>0</v>
      </c>
      <c r="AA264" s="5" t="n">
        <f aca="false">X264+Y264+Z264</f>
        <v>47658.0122628778</v>
      </c>
    </row>
    <row r="265" customFormat="false" ht="15" hidden="false" customHeight="false" outlineLevel="0" collapsed="false">
      <c r="A265" s="0" t="n">
        <v>1973</v>
      </c>
      <c r="B265" s="3" t="s">
        <v>38</v>
      </c>
      <c r="C265" s="3"/>
      <c r="D265" s="0" t="n">
        <v>137.512639029323</v>
      </c>
      <c r="E265" s="1" t="n">
        <v>106.168125</v>
      </c>
      <c r="F265" s="4" t="n">
        <v>0.00474323</v>
      </c>
      <c r="G265" s="0" t="n">
        <v>2.19285714285714</v>
      </c>
      <c r="H265" s="0" t="n">
        <f aca="false">1.44*EXP(-F265*(A265-1956))</f>
        <v>1.32844382871382</v>
      </c>
      <c r="J265" s="0" t="n">
        <f aca="false">I265*H265</f>
        <v>0</v>
      </c>
      <c r="K265" s="5" t="n">
        <f aca="false">K250+D250-J250-E265</f>
        <v>2790974.36198854</v>
      </c>
      <c r="L265" s="5" t="n">
        <f aca="false">H265*(100-G265/0.5)*20000</f>
        <v>2540364.15588047</v>
      </c>
      <c r="M265" s="5" t="n">
        <f aca="false">K265-L265</f>
        <v>250610.20610807</v>
      </c>
      <c r="N265" s="6" t="n">
        <f aca="false">1.6+0.3/(2009-1956)*(A265-1956)</f>
        <v>1.69622641509434</v>
      </c>
      <c r="O265" s="7" t="n">
        <v>1.3</v>
      </c>
      <c r="P265" s="5" t="n">
        <f aca="false">O265*(100-N265/0.5)*5000</f>
        <v>627949.056603774</v>
      </c>
      <c r="Q265" s="7" t="n">
        <f aca="false">N265</f>
        <v>1.69622641509434</v>
      </c>
      <c r="R265" s="5" t="n">
        <f aca="false">1.49*(100-Q265/0.5)*5000</f>
        <v>719726.226415094</v>
      </c>
      <c r="S265" s="5" t="str">
        <f aca="false">IF(P265&lt;M265,M265-P265," ")</f>
        <v> </v>
      </c>
      <c r="T265" s="8" t="n">
        <f aca="false">M265*5/P265</f>
        <v>1.99546606108051</v>
      </c>
      <c r="U265" s="8" t="n">
        <f aca="false">IF(T265&gt;5,S265*5/R265+5,T265)+20</f>
        <v>21.9954660610805</v>
      </c>
      <c r="V265" s="9" t="n">
        <f aca="false">G265/0.5*H265*20000</f>
        <v>116523.501547184</v>
      </c>
      <c r="W265" s="9" t="n">
        <f aca="false">H265*G265*20*1000</f>
        <v>58261.750773592</v>
      </c>
      <c r="X265" s="5" t="n">
        <f aca="false">G265*H265*MIN(20,U265)*1000</f>
        <v>58261.750773592</v>
      </c>
      <c r="Y265" s="5" t="n">
        <f aca="false">IF(20&lt;U265,N265*O265*MIN(5,U265-20)*1000,0)</f>
        <v>4400.19091619771</v>
      </c>
      <c r="Z265" s="5" t="n">
        <f aca="false">IF(U265&gt;25,(U265-25)*Q265*1.49*1000,0)</f>
        <v>0</v>
      </c>
      <c r="AA265" s="5" t="n">
        <f aca="false">X265+Y265+Z265</f>
        <v>62661.9416897898</v>
      </c>
    </row>
    <row r="266" customFormat="false" ht="15" hidden="false" customHeight="false" outlineLevel="0" collapsed="false">
      <c r="A266" s="0" t="n">
        <v>1973</v>
      </c>
      <c r="B266" s="3" t="s">
        <v>39</v>
      </c>
      <c r="C266" s="3"/>
      <c r="D266" s="0" t="n">
        <v>1430.80939947781</v>
      </c>
      <c r="E266" s="1" t="n">
        <v>189.480625</v>
      </c>
      <c r="F266" s="4" t="n">
        <v>0.00288361</v>
      </c>
      <c r="G266" s="0" t="n">
        <v>1.85714285714286</v>
      </c>
      <c r="H266" s="0" t="n">
        <f aca="false">1.44*EXP(-F266*(A266-1956))</f>
        <v>1.37111152579946</v>
      </c>
      <c r="J266" s="0" t="n">
        <f aca="false">I266*H266</f>
        <v>0</v>
      </c>
      <c r="K266" s="5" t="n">
        <f aca="false">K251+D251-J251-E266</f>
        <v>2798301.94696998</v>
      </c>
      <c r="L266" s="5" t="n">
        <f aca="false">H266*(100-G266/0.5)*20000</f>
        <v>2640369.05253953</v>
      </c>
      <c r="M266" s="5" t="n">
        <f aca="false">K266-L266</f>
        <v>157932.894430444</v>
      </c>
      <c r="N266" s="6" t="n">
        <f aca="false">1.6-0.5691/(2009-1956)*(A266-1956)</f>
        <v>1.41745849056604</v>
      </c>
      <c r="O266" s="7" t="n">
        <v>1.3</v>
      </c>
      <c r="P266" s="5" t="n">
        <f aca="false">O266*(100-N266/0.5)*5000</f>
        <v>631573.039622642</v>
      </c>
      <c r="Q266" s="7" t="n">
        <f aca="false">N266</f>
        <v>1.41745849056604</v>
      </c>
      <c r="R266" s="5" t="n">
        <f aca="false">1.49*(100-Q266/0.5)*5000</f>
        <v>723879.868490566</v>
      </c>
      <c r="S266" s="5" t="str">
        <f aca="false">IF(P266&lt;M266,M266-P266," ")</f>
        <v> </v>
      </c>
      <c r="T266" s="8" t="n">
        <f aca="false">M266*5/P266</f>
        <v>1.25031377625625</v>
      </c>
      <c r="U266" s="8" t="n">
        <f aca="false">IF(T266&gt;5,S266*5/R266+5,T266)+20</f>
        <v>21.2503137762562</v>
      </c>
      <c r="V266" s="9" t="n">
        <f aca="false">G266/0.5*H266*20000</f>
        <v>101853.999059389</v>
      </c>
      <c r="W266" s="9" t="n">
        <f aca="false">H266*G266*20*1000</f>
        <v>50926.9995296943</v>
      </c>
      <c r="X266" s="5" t="n">
        <f aca="false">G266*H266*MIN(20,U266)*1000</f>
        <v>50926.9995296943</v>
      </c>
      <c r="Y266" s="5" t="n">
        <f aca="false">IF(20&lt;U266,N266*O266*MIN(5,U266-20)*1000,0)</f>
        <v>2303.94824143393</v>
      </c>
      <c r="Z266" s="5" t="n">
        <f aca="false">IF(U266&gt;25,(U266-25)*Q266*1.49*1000,0)</f>
        <v>0</v>
      </c>
      <c r="AA266" s="5" t="n">
        <f aca="false">X266+Y266+Z266</f>
        <v>53230.9477711282</v>
      </c>
    </row>
    <row r="267" customFormat="false" ht="15" hidden="false" customHeight="false" outlineLevel="0" collapsed="false">
      <c r="A267" s="0" t="n">
        <v>1973</v>
      </c>
      <c r="B267" s="0" t="s">
        <v>40</v>
      </c>
      <c r="D267" s="0" t="n">
        <v>1430.80939947781</v>
      </c>
      <c r="E267" s="1" t="n">
        <v>173.436875</v>
      </c>
      <c r="F267" s="4" t="n">
        <v>0.003435973</v>
      </c>
      <c r="G267" s="0" t="n">
        <v>1.85428571428571</v>
      </c>
      <c r="H267" s="0" t="n">
        <f aca="false">1.44*EXP(-F267*(A267-1956))</f>
        <v>1.35829681443925</v>
      </c>
      <c r="J267" s="0" t="n">
        <f aca="false">I267*H267</f>
        <v>0</v>
      </c>
      <c r="K267" s="5" t="n">
        <f aca="false">K252+D252-J252-E267</f>
        <v>2798411.81815737</v>
      </c>
      <c r="L267" s="5" t="n">
        <f aca="false">H267*(100-G267/0.5)*20000</f>
        <v>2615846.81372752</v>
      </c>
      <c r="M267" s="5" t="n">
        <f aca="false">K267-L267</f>
        <v>182565.00442984</v>
      </c>
      <c r="N267" s="6" t="n">
        <f aca="false">1.6+0.1/(2009-1956)*(A267-1956)</f>
        <v>1.63207547169811</v>
      </c>
      <c r="O267" s="7" t="n">
        <v>1.3</v>
      </c>
      <c r="P267" s="5" t="n">
        <f aca="false">O267*(100-N267/0.5)*5000</f>
        <v>628783.018867924</v>
      </c>
      <c r="Q267" s="7" t="n">
        <f aca="false">N267</f>
        <v>1.63207547169811</v>
      </c>
      <c r="R267" s="5" t="n">
        <f aca="false">1.49*(100-Q267/0.5)*5000</f>
        <v>720682.075471698</v>
      </c>
      <c r="S267" s="5" t="str">
        <f aca="false">IF(P267&lt;M267,M267-P267," ")</f>
        <v> </v>
      </c>
      <c r="T267" s="8" t="n">
        <f aca="false">M267*5/P267</f>
        <v>1.45173294245871</v>
      </c>
      <c r="U267" s="8" t="n">
        <f aca="false">IF(T267&gt;5,S267*5/R267+5,T267)+20</f>
        <v>21.4517329424587</v>
      </c>
      <c r="V267" s="9" t="n">
        <f aca="false">G267/0.5*H267*20000</f>
        <v>100746.81515098</v>
      </c>
      <c r="W267" s="9" t="n">
        <f aca="false">H267*G267*20*1000</f>
        <v>50373.40757549</v>
      </c>
      <c r="X267" s="5" t="n">
        <f aca="false">G267*H267*MIN(20,U267)*1000</f>
        <v>50373.40757549</v>
      </c>
      <c r="Y267" s="5" t="n">
        <f aca="false">IF(20&lt;U267,N267*O267*MIN(5,U267-20)*1000,0)</f>
        <v>3080.13904489588</v>
      </c>
      <c r="Z267" s="5" t="n">
        <f aca="false">IF(U267&gt;25,(U267-25)*Q267*1.49*1000,0)</f>
        <v>0</v>
      </c>
      <c r="AA267" s="5" t="n">
        <f aca="false">X267+Y267+Z267</f>
        <v>53453.5466203859</v>
      </c>
    </row>
    <row r="268" customFormat="false" ht="15" hidden="false" customHeight="false" outlineLevel="0" collapsed="false">
      <c r="A268" s="0" t="n">
        <v>1973</v>
      </c>
      <c r="B268" s="0" t="s">
        <v>41</v>
      </c>
      <c r="D268" s="0" t="n">
        <v>64.1282565130261</v>
      </c>
      <c r="E268" s="1" t="n">
        <v>97.093125</v>
      </c>
      <c r="F268" s="4" t="n">
        <v>0.002290988</v>
      </c>
      <c r="G268" s="0" t="n">
        <v>1.72</v>
      </c>
      <c r="H268" s="0" t="n">
        <f aca="false">1.44*EXP(-F268*(A268-1956))</f>
        <v>1.38499470646894</v>
      </c>
      <c r="J268" s="0" t="n">
        <f aca="false">I268*H268</f>
        <v>0</v>
      </c>
      <c r="K268" s="5" t="n">
        <f aca="false">K253+D253-J253-E268</f>
        <v>2790800.64521742</v>
      </c>
      <c r="L268" s="5" t="n">
        <f aca="false">H268*(100-G268/0.5)*20000</f>
        <v>2674701.77713281</v>
      </c>
      <c r="M268" s="5" t="n">
        <f aca="false">K268-L268</f>
        <v>116098.868084611</v>
      </c>
      <c r="N268" s="6" t="n">
        <f aca="false">1.6-0.4/(2009-1956)*(A268-1956)</f>
        <v>1.47169811320755</v>
      </c>
      <c r="O268" s="7" t="n">
        <v>1.3</v>
      </c>
      <c r="P268" s="5" t="n">
        <f aca="false">O268*(100-N268/0.5)*5000</f>
        <v>630867.924528302</v>
      </c>
      <c r="Q268" s="7" t="n">
        <f aca="false">N268</f>
        <v>1.47169811320755</v>
      </c>
      <c r="R268" s="5" t="n">
        <f aca="false">1.49*(100-Q268/0.5)*5000</f>
        <v>723071.698113208</v>
      </c>
      <c r="S268" s="5" t="str">
        <f aca="false">IF(P268&lt;M268,M268-P268," ")</f>
        <v> </v>
      </c>
      <c r="T268" s="8" t="n">
        <f aca="false">M268*5/P268</f>
        <v>0.920151933318037</v>
      </c>
      <c r="U268" s="8" t="n">
        <f aca="false">IF(T268&gt;5,S268*5/R268+5,T268)+20</f>
        <v>20.920151933318</v>
      </c>
      <c r="V268" s="9" t="n">
        <f aca="false">G268/0.5*H268*20000</f>
        <v>95287.6358050629</v>
      </c>
      <c r="W268" s="9" t="n">
        <f aca="false">H268*G268*20*1000</f>
        <v>47643.8179025315</v>
      </c>
      <c r="X268" s="5" t="n">
        <f aca="false">G268*H268*MIN(20,U268)*1000</f>
        <v>47643.8179025315</v>
      </c>
      <c r="Y268" s="5" t="n">
        <f aca="false">IF(20&lt;U268,N268*O268*MIN(5,U268-20)*1000,0)</f>
        <v>1760.44162336696</v>
      </c>
      <c r="Z268" s="5" t="n">
        <f aca="false">IF(U268&gt;25,(U268-25)*Q268*1.49*1000,0)</f>
        <v>0</v>
      </c>
      <c r="AA268" s="5" t="n">
        <f aca="false">X268+Y268+Z268</f>
        <v>49404.2595258984</v>
      </c>
    </row>
    <row r="269" customFormat="false" ht="15" hidden="false" customHeight="false" outlineLevel="0" collapsed="false">
      <c r="A269" s="0" t="n">
        <v>1973</v>
      </c>
      <c r="B269" s="0" t="s">
        <v>42</v>
      </c>
      <c r="D269" s="0" t="n">
        <v>137.512639029323</v>
      </c>
      <c r="E269" s="1" t="n">
        <v>206.805</v>
      </c>
      <c r="F269" s="4" t="n">
        <v>0.006047777</v>
      </c>
      <c r="G269" s="0" t="n">
        <v>2.30857142857143</v>
      </c>
      <c r="H269" s="0" t="n">
        <f aca="false">1.44*EXP(-F269*(A269-1956))</f>
        <v>1.29930681703097</v>
      </c>
      <c r="J269" s="0" t="n">
        <f aca="false">I269*H269</f>
        <v>0</v>
      </c>
      <c r="K269" s="5" t="n">
        <f aca="false">K254+D254-J254-E269</f>
        <v>2789398.57490111</v>
      </c>
      <c r="L269" s="5" t="n">
        <f aca="false">H269*(100-G269/0.5)*20000</f>
        <v>2478631.93027211</v>
      </c>
      <c r="M269" s="5" t="n">
        <f aca="false">K269-L269</f>
        <v>310766.644629</v>
      </c>
      <c r="N269" s="6" t="n">
        <f aca="false">1.6+0.5185/(2009-1956)*(A269-1956)</f>
        <v>1.76631132075472</v>
      </c>
      <c r="O269" s="7" t="n">
        <v>1.3</v>
      </c>
      <c r="P269" s="5" t="n">
        <f aca="false">O269*(100-N269/0.5)*5000</f>
        <v>627037.952830189</v>
      </c>
      <c r="Q269" s="7" t="n">
        <f aca="false">N269</f>
        <v>1.76631132075472</v>
      </c>
      <c r="R269" s="5" t="n">
        <f aca="false">1.49*(100-Q269/0.5)*5000</f>
        <v>718681.961320755</v>
      </c>
      <c r="S269" s="5" t="str">
        <f aca="false">IF(P269&lt;M269,M269-P269," ")</f>
        <v> </v>
      </c>
      <c r="T269" s="8" t="n">
        <f aca="false">M269*5/P269</f>
        <v>2.47805290912878</v>
      </c>
      <c r="U269" s="8" t="n">
        <f aca="false">IF(T269&gt;5,S269*5/R269+5,T269)+20</f>
        <v>22.4780529091288</v>
      </c>
      <c r="V269" s="9" t="n">
        <f aca="false">G269/0.5*H269*20000</f>
        <v>119981.703789831</v>
      </c>
      <c r="W269" s="9" t="n">
        <f aca="false">H269*G269*20*1000</f>
        <v>59990.8518949156</v>
      </c>
      <c r="X269" s="5" t="n">
        <f aca="false">G269*H269*MIN(20,U269)*1000</f>
        <v>59990.8518949156</v>
      </c>
      <c r="Y269" s="5" t="n">
        <f aca="false">IF(20&lt;U269,N269*O269*MIN(5,U269-20)*1000,0)</f>
        <v>5690.11677887032</v>
      </c>
      <c r="Z269" s="5" t="n">
        <f aca="false">IF(U269&gt;25,(U269-25)*Q269*1.49*1000,0)</f>
        <v>0</v>
      </c>
      <c r="AA269" s="5" t="n">
        <f aca="false">X269+Y269+Z269</f>
        <v>65680.9686737859</v>
      </c>
    </row>
    <row r="270" customFormat="false" ht="15" hidden="false" customHeight="false" outlineLevel="0" collapsed="false">
      <c r="A270" s="0" t="n">
        <v>1973</v>
      </c>
      <c r="B270" s="0" t="s">
        <v>43</v>
      </c>
      <c r="D270" s="0" t="n">
        <v>64.1282565130261</v>
      </c>
      <c r="E270" s="1" t="n">
        <v>187.206875</v>
      </c>
      <c r="F270" s="4" t="n">
        <v>0.003047486</v>
      </c>
      <c r="G270" s="0" t="n">
        <v>1.81857142857143</v>
      </c>
      <c r="H270" s="0" t="n">
        <f aca="false">1.44*EXP(-F270*(A270-1956))</f>
        <v>1.36729707296251</v>
      </c>
      <c r="J270" s="0" t="n">
        <f aca="false">I270*H270</f>
        <v>0</v>
      </c>
      <c r="K270" s="5" t="n">
        <f aca="false">K255+D255-J255-E270</f>
        <v>2789273.62528999</v>
      </c>
      <c r="L270" s="5" t="n">
        <f aca="false">H270*(100-G270/0.5)*20000</f>
        <v>2635133.05027466</v>
      </c>
      <c r="M270" s="5" t="n">
        <f aca="false">K270-L270</f>
        <v>154140.575015334</v>
      </c>
      <c r="N270" s="6" t="n">
        <f aca="false">1.6-0.4298/(2009-1956)*(A270-1956)</f>
        <v>1.46213962264151</v>
      </c>
      <c r="O270" s="7" t="n">
        <v>1.3</v>
      </c>
      <c r="P270" s="5" t="n">
        <f aca="false">O270*(100-N270/0.5)*5000</f>
        <v>630992.18490566</v>
      </c>
      <c r="Q270" s="7" t="n">
        <f aca="false">N270</f>
        <v>1.46213962264151</v>
      </c>
      <c r="R270" s="5" t="n">
        <f aca="false">1.49*(100-Q270/0.5)*5000</f>
        <v>723214.119622642</v>
      </c>
      <c r="S270" s="5" t="str">
        <f aca="false">IF(P270&lt;M270,M270-P270," ")</f>
        <v> </v>
      </c>
      <c r="T270" s="8" t="n">
        <f aca="false">M270*5/P270</f>
        <v>1.22141429563331</v>
      </c>
      <c r="U270" s="8" t="n">
        <f aca="false">IF(T270&gt;5,S270*5/R270+5,T270)+20</f>
        <v>21.2214142956333</v>
      </c>
      <c r="V270" s="9" t="n">
        <f aca="false">G270/0.5*H270*20000</f>
        <v>99461.0956503585</v>
      </c>
      <c r="W270" s="9" t="n">
        <f aca="false">H270*G270*20*1000</f>
        <v>49730.5478251792</v>
      </c>
      <c r="X270" s="5" t="n">
        <f aca="false">G270*H270*MIN(20,U270)*1000</f>
        <v>49730.5478251792</v>
      </c>
      <c r="Y270" s="5" t="n">
        <f aca="false">IF(20&lt;U270,N270*O270*MIN(5,U270-20)*1000,0)</f>
        <v>2321.64170849811</v>
      </c>
      <c r="Z270" s="5" t="n">
        <f aca="false">IF(U270&gt;25,(U270-25)*Q270*1.49*1000,0)</f>
        <v>0</v>
      </c>
      <c r="AA270" s="5" t="n">
        <f aca="false">X270+Y270+Z270</f>
        <v>52052.1895336774</v>
      </c>
    </row>
    <row r="271" customFormat="false" ht="15" hidden="false" customHeight="false" outlineLevel="0" collapsed="false">
      <c r="A271" s="0" t="n">
        <v>1973</v>
      </c>
      <c r="B271" s="0" t="s">
        <v>44</v>
      </c>
      <c r="D271" s="0" t="n">
        <v>3214.65968586387</v>
      </c>
      <c r="E271" s="1" t="n">
        <v>204.783125</v>
      </c>
      <c r="F271" s="4" t="n">
        <v>0.006595146</v>
      </c>
      <c r="G271" s="0" t="n">
        <v>2.29428571428571</v>
      </c>
      <c r="H271" s="0" t="n">
        <f aca="false">1.44*EXP(-F271*(A271-1956))</f>
        <v>1.28727249056995</v>
      </c>
      <c r="J271" s="0" t="n">
        <f aca="false">I271*H271</f>
        <v>0</v>
      </c>
      <c r="K271" s="5" t="n">
        <f aca="false">K256+D256-J256-E271</f>
        <v>2814805.48295887</v>
      </c>
      <c r="L271" s="5" t="n">
        <f aca="false">H271*(100-G271/0.5)*20000</f>
        <v>2456410.14571959</v>
      </c>
      <c r="M271" s="5" t="n">
        <f aca="false">K271-L271</f>
        <v>358395.337239278</v>
      </c>
      <c r="N271" s="6" t="n">
        <f aca="false">1.6+0.062/(2009-1956)*(A271-1956)</f>
        <v>1.61988679245283</v>
      </c>
      <c r="O271" s="7" t="n">
        <v>1.3</v>
      </c>
      <c r="P271" s="5" t="n">
        <f aca="false">O271*(100-N271/0.5)*5000</f>
        <v>628941.471698113</v>
      </c>
      <c r="Q271" s="7" t="n">
        <f aca="false">N271</f>
        <v>1.61988679245283</v>
      </c>
      <c r="R271" s="5" t="n">
        <f aca="false">1.49*(100-Q271/0.5)*5000</f>
        <v>720863.686792453</v>
      </c>
      <c r="S271" s="5" t="str">
        <f aca="false">IF(P271&lt;M271,M271-P271," ")</f>
        <v> </v>
      </c>
      <c r="T271" s="8" t="n">
        <f aca="false">M271*5/P271</f>
        <v>2.84919466569463</v>
      </c>
      <c r="U271" s="8" t="n">
        <f aca="false">IF(T271&gt;5,S271*5/R271+5,T271)+20</f>
        <v>22.8491946656946</v>
      </c>
      <c r="V271" s="9" t="n">
        <f aca="false">G271/0.5*H271*20000</f>
        <v>118134.835420305</v>
      </c>
      <c r="W271" s="9" t="n">
        <f aca="false">H271*G271*20*1000</f>
        <v>59067.4177101525</v>
      </c>
      <c r="X271" s="5" t="n">
        <f aca="false">G271*H271*MIN(20,U271)*1000</f>
        <v>59067.4177101525</v>
      </c>
      <c r="Y271" s="5" t="n">
        <f aca="false">IF(20&lt;U271,N271*O271*MIN(5,U271-20)*1000,0)</f>
        <v>5999.98465051151</v>
      </c>
      <c r="Z271" s="5" t="n">
        <f aca="false">IF(U271&gt;25,(U271-25)*Q271*1.49*1000,0)</f>
        <v>0</v>
      </c>
      <c r="AA271" s="5" t="n">
        <f aca="false">X271+Y271+Z271</f>
        <v>65067.402360664</v>
      </c>
    </row>
    <row r="272" customFormat="false" ht="15" hidden="false" customHeight="false" outlineLevel="0" collapsed="false">
      <c r="A272" s="0" t="n">
        <v>1974</v>
      </c>
      <c r="B272" s="0" t="s">
        <v>30</v>
      </c>
      <c r="D272" s="0" t="n">
        <v>0</v>
      </c>
      <c r="E272" s="1" t="n">
        <v>0</v>
      </c>
      <c r="F272" s="4" t="n">
        <v>0.000106134</v>
      </c>
      <c r="G272" s="0" t="n">
        <v>1.25</v>
      </c>
      <c r="H272" s="0" t="n">
        <f aca="false">1.44*EXP(-F272*(A272-1956))</f>
        <v>1.43725163281271</v>
      </c>
      <c r="I272" s="0" t="n">
        <v>785</v>
      </c>
      <c r="J272" s="0" t="n">
        <f aca="false">I272*H272</f>
        <v>1128.24253175798</v>
      </c>
      <c r="K272" s="5" t="n">
        <f aca="false">K257+D257-J257-E272</f>
        <v>2792240.51894254</v>
      </c>
      <c r="L272" s="5" t="n">
        <f aca="false">H272*(100-G272/0.5)*20000</f>
        <v>2802640.68398479</v>
      </c>
      <c r="M272" s="5" t="n">
        <f aca="false">K272-L272</f>
        <v>-10400.1650422495</v>
      </c>
      <c r="N272" s="6" t="n">
        <f aca="false">1.6-0.6824/(2009-1956)*(A272-1956)</f>
        <v>1.36824150943396</v>
      </c>
      <c r="O272" s="7" t="n">
        <v>1.3</v>
      </c>
      <c r="P272" s="5" t="n">
        <f aca="false">O272*(100-N272/0.5)*5000</f>
        <v>632212.860377359</v>
      </c>
      <c r="Q272" s="7" t="n">
        <f aca="false">N272</f>
        <v>1.36824150943396</v>
      </c>
      <c r="R272" s="5" t="n">
        <f aca="false">1.49*(100-Q272/0.5)*5000</f>
        <v>724613.201509434</v>
      </c>
      <c r="S272" s="5" t="str">
        <f aca="false">IF(P272&lt;M272,M272-P272," ")</f>
        <v> </v>
      </c>
      <c r="T272" s="8" t="n">
        <f aca="false">M272*5/P272</f>
        <v>-0.0822520838633509</v>
      </c>
      <c r="U272" s="8" t="n">
        <f aca="false">IF(T272&gt;5,S272*5/R272+5,T272)+20</f>
        <v>19.9177479161366</v>
      </c>
      <c r="V272" s="9" t="n">
        <f aca="false">G272/0.5*H272*20000</f>
        <v>71862.5816406357</v>
      </c>
      <c r="W272" s="9" t="n">
        <f aca="false">H272*G272*20*1000</f>
        <v>35931.2908203179</v>
      </c>
      <c r="X272" s="5" t="n">
        <f aca="false">G272*H272*MIN(20,U272)*1000</f>
        <v>35783.5196430243</v>
      </c>
      <c r="Y272" s="5" t="n">
        <f aca="false">IF(20&lt;U272,N272*O272*MIN(5,U272-20)*1000,0)</f>
        <v>0</v>
      </c>
      <c r="Z272" s="5" t="n">
        <f aca="false">IF(U272&gt;25,(U272-25)*Q272*1.49*1000,0)</f>
        <v>0</v>
      </c>
      <c r="AA272" s="5" t="n">
        <f aca="false">X272+Y272+Z272</f>
        <v>35783.5196430243</v>
      </c>
    </row>
    <row r="273" customFormat="false" ht="15" hidden="false" customHeight="false" outlineLevel="0" collapsed="false">
      <c r="A273" s="0" t="n">
        <v>1974</v>
      </c>
      <c r="B273" s="0" t="s">
        <v>31</v>
      </c>
      <c r="D273" s="0" t="n">
        <v>0</v>
      </c>
      <c r="E273" s="1" t="n">
        <v>44.953125</v>
      </c>
      <c r="F273" s="4" t="n">
        <v>0.00054519</v>
      </c>
      <c r="G273" s="0" t="n">
        <v>1.33</v>
      </c>
      <c r="H273" s="0" t="n">
        <f aca="false">1.44*EXP(-F273*(A273-1956))</f>
        <v>1.42593778725275</v>
      </c>
      <c r="I273" s="0" t="n">
        <v>785</v>
      </c>
      <c r="J273" s="0" t="n">
        <f aca="false">I273*H273</f>
        <v>1119.36116299341</v>
      </c>
      <c r="K273" s="5" t="n">
        <f aca="false">K258+D258-J258-E273</f>
        <v>2789919.19944864</v>
      </c>
      <c r="L273" s="5" t="n">
        <f aca="false">H273*(100-G273/0.5)*20000</f>
        <v>2776015.68422365</v>
      </c>
      <c r="M273" s="5" t="n">
        <f aca="false">K273-L273</f>
        <v>13903.51522499</v>
      </c>
      <c r="N273" s="6" t="n">
        <f aca="false">1.6-0.6216/(2009-1956)*(A273-1956)</f>
        <v>1.38889056603774</v>
      </c>
      <c r="O273" s="7" t="n">
        <v>1.3</v>
      </c>
      <c r="P273" s="5" t="n">
        <f aca="false">O273*(100-N273/0.5)*5000</f>
        <v>631944.422641509</v>
      </c>
      <c r="Q273" s="7" t="n">
        <f aca="false">N273</f>
        <v>1.38889056603774</v>
      </c>
      <c r="R273" s="5" t="n">
        <f aca="false">1.49*(100-Q273/0.5)*5000</f>
        <v>724305.530566038</v>
      </c>
      <c r="S273" s="5" t="str">
        <f aca="false">IF(P273&lt;M273,M273-P273," ")</f>
        <v> </v>
      </c>
      <c r="T273" s="8" t="n">
        <f aca="false">M273*5/P273</f>
        <v>0.110005838542523</v>
      </c>
      <c r="U273" s="8" t="n">
        <f aca="false">IF(T273&gt;5,S273*5/R273+5,T273)+20</f>
        <v>20.1100058385425</v>
      </c>
      <c r="V273" s="9" t="n">
        <f aca="false">G273/0.5*H273*20000</f>
        <v>75859.8902818463</v>
      </c>
      <c r="W273" s="9" t="n">
        <f aca="false">H273*G273*20*1000</f>
        <v>37929.9451409231</v>
      </c>
      <c r="X273" s="5" t="n">
        <f aca="false">G273*H273*MIN(20,U273)*1000</f>
        <v>37929.9451409231</v>
      </c>
      <c r="Y273" s="5" t="n">
        <f aca="false">IF(20&lt;U273,N273*O273*MIN(5,U273-20)*1000,0)</f>
        <v>198.621892769016</v>
      </c>
      <c r="Z273" s="5" t="n">
        <f aca="false">IF(U273&gt;25,(U273-25)*Q273*1.49*1000,0)</f>
        <v>0</v>
      </c>
      <c r="AA273" s="5" t="n">
        <f aca="false">X273+Y273+Z273</f>
        <v>38128.5670336921</v>
      </c>
    </row>
    <row r="274" customFormat="false" ht="15" hidden="false" customHeight="false" outlineLevel="0" collapsed="false">
      <c r="A274" s="0" t="n">
        <v>1974</v>
      </c>
      <c r="B274" s="0" t="s">
        <v>32</v>
      </c>
      <c r="D274" s="0" t="n">
        <v>0</v>
      </c>
      <c r="E274" s="1" t="n">
        <v>110.9375</v>
      </c>
      <c r="F274" s="4" t="n">
        <v>0.002161032</v>
      </c>
      <c r="G274" s="0" t="n">
        <v>1.42</v>
      </c>
      <c r="H274" s="0" t="n">
        <f aca="false">1.44*EXP(-F274*(A274-1956))</f>
        <v>1.38506149252388</v>
      </c>
      <c r="I274" s="0" t="n">
        <v>785</v>
      </c>
      <c r="J274" s="0" t="n">
        <f aca="false">I274*H274</f>
        <v>1087.27327163125</v>
      </c>
      <c r="K274" s="5" t="n">
        <f aca="false">K259+D259-J259-E274</f>
        <v>2788641.61177042</v>
      </c>
      <c r="L274" s="5" t="n">
        <f aca="false">H274*(100-G274/0.5)*20000</f>
        <v>2691451.49227241</v>
      </c>
      <c r="M274" s="5" t="n">
        <f aca="false">K274-L274</f>
        <v>97190.1194980154</v>
      </c>
      <c r="N274" s="6" t="n">
        <f aca="false">1.6-0.5691/(2009-1956)*(A274-1956)</f>
        <v>1.40672075471698</v>
      </c>
      <c r="O274" s="7" t="n">
        <v>1.3</v>
      </c>
      <c r="P274" s="5" t="n">
        <f aca="false">O274*(100-N274/0.5)*5000</f>
        <v>631712.630188679</v>
      </c>
      <c r="Q274" s="7" t="n">
        <f aca="false">N274</f>
        <v>1.40672075471698</v>
      </c>
      <c r="R274" s="5" t="n">
        <f aca="false">1.49*(100-Q274/0.5)*5000</f>
        <v>724039.860754717</v>
      </c>
      <c r="S274" s="5" t="str">
        <f aca="false">IF(P274&lt;M274,M274-P274," ")</f>
        <v> </v>
      </c>
      <c r="T274" s="8" t="n">
        <f aca="false">M274*5/P274</f>
        <v>0.769258954573907</v>
      </c>
      <c r="U274" s="8" t="n">
        <f aca="false">IF(T274&gt;5,S274*5/R274+5,T274)+20</f>
        <v>20.7692589545739</v>
      </c>
      <c r="V274" s="9" t="n">
        <f aca="false">G274/0.5*H274*20000</f>
        <v>78671.4927753565</v>
      </c>
      <c r="W274" s="9" t="n">
        <f aca="false">H274*G274*20*1000</f>
        <v>39335.7463876783</v>
      </c>
      <c r="X274" s="5" t="n">
        <f aca="false">G274*H274*MIN(20,U274)*1000</f>
        <v>39335.7463876783</v>
      </c>
      <c r="Y274" s="5" t="n">
        <f aca="false">IF(20&lt;U274,N274*O274*MIN(5,U274-20)*1000,0)</f>
        <v>1406.7722982963</v>
      </c>
      <c r="Z274" s="5" t="n">
        <f aca="false">IF(U274&gt;25,(U274-25)*Q274*1.49*1000,0)</f>
        <v>0</v>
      </c>
      <c r="AA274" s="5" t="n">
        <f aca="false">X274+Y274+Z274</f>
        <v>40742.5186859746</v>
      </c>
    </row>
    <row r="275" customFormat="false" ht="15" hidden="false" customHeight="false" outlineLevel="0" collapsed="false">
      <c r="A275" s="0" t="n">
        <v>1974</v>
      </c>
      <c r="B275" s="0" t="s">
        <v>33</v>
      </c>
      <c r="D275" s="0" t="n">
        <v>0</v>
      </c>
      <c r="E275" s="1" t="n">
        <v>106.4375</v>
      </c>
      <c r="F275" s="4" t="n">
        <v>0.003311821</v>
      </c>
      <c r="G275" s="0" t="n">
        <v>1.43</v>
      </c>
      <c r="H275" s="0" t="n">
        <f aca="false">1.44*EXP(-F275*(A275-1956))</f>
        <v>1.35666615764748</v>
      </c>
      <c r="I275" s="0" t="n">
        <v>785</v>
      </c>
      <c r="J275" s="0" t="n">
        <f aca="false">I275*H275</f>
        <v>1064.98293375328</v>
      </c>
      <c r="K275" s="5" t="n">
        <f aca="false">K260+D260-J260-E275</f>
        <v>2788827.83817988</v>
      </c>
      <c r="L275" s="5" t="n">
        <f aca="false">H275*(100-G275/0.5)*20000</f>
        <v>2635731.01107753</v>
      </c>
      <c r="M275" s="5" t="n">
        <f aca="false">K275-L275</f>
        <v>153096.827102344</v>
      </c>
      <c r="N275" s="6" t="n">
        <f aca="false">1.6-0.6/(2009-1956)*(A275-1956)</f>
        <v>1.39622641509434</v>
      </c>
      <c r="O275" s="7" t="n">
        <v>1.3</v>
      </c>
      <c r="P275" s="5" t="n">
        <f aca="false">O275*(100-N275/0.5)*5000</f>
        <v>631849.056603774</v>
      </c>
      <c r="Q275" s="7" t="n">
        <f aca="false">N275</f>
        <v>1.39622641509434</v>
      </c>
      <c r="R275" s="5" t="n">
        <f aca="false">1.49*(100-Q275/0.5)*5000</f>
        <v>724196.226415094</v>
      </c>
      <c r="S275" s="5" t="str">
        <f aca="false">IF(P275&lt;M275,M275-P275," ")</f>
        <v> </v>
      </c>
      <c r="T275" s="8" t="n">
        <f aca="false">M275*5/P275</f>
        <v>1.21149842278192</v>
      </c>
      <c r="U275" s="8" t="n">
        <f aca="false">IF(T275&gt;5,S275*5/R275+5,T275)+20</f>
        <v>21.2114984227819</v>
      </c>
      <c r="V275" s="9" t="n">
        <f aca="false">G275/0.5*H275*20000</f>
        <v>77601.3042174361</v>
      </c>
      <c r="W275" s="9" t="n">
        <f aca="false">H275*G275*20*1000</f>
        <v>38800.652108718</v>
      </c>
      <c r="X275" s="5" t="n">
        <f aca="false">G275*H275*MIN(20,U275)*1000</f>
        <v>38800.652108718</v>
      </c>
      <c r="Y275" s="5" t="n">
        <f aca="false">IF(20&lt;U275,N275*O275*MIN(5,U275-20)*1000,0)</f>
        <v>2198.98392965322</v>
      </c>
      <c r="Z275" s="5" t="n">
        <f aca="false">IF(U275&gt;25,(U275-25)*Q275*1.49*1000,0)</f>
        <v>0</v>
      </c>
      <c r="AA275" s="5" t="n">
        <f aca="false">X275+Y275+Z275</f>
        <v>40999.6360383713</v>
      </c>
    </row>
    <row r="276" customFormat="false" ht="15" hidden="false" customHeight="false" outlineLevel="0" collapsed="false">
      <c r="A276" s="0" t="n">
        <v>1974</v>
      </c>
      <c r="B276" s="0" t="s">
        <v>34</v>
      </c>
      <c r="D276" s="0" t="n">
        <v>0</v>
      </c>
      <c r="E276" s="1" t="n">
        <v>103.890625</v>
      </c>
      <c r="F276" s="4" t="n">
        <v>0.003564392</v>
      </c>
      <c r="G276" s="0" t="n">
        <v>1.45</v>
      </c>
      <c r="H276" s="0" t="n">
        <f aca="false">1.44*EXP(-F276*(A276-1956))</f>
        <v>1.35051237514383</v>
      </c>
      <c r="I276" s="0" t="n">
        <v>785</v>
      </c>
      <c r="J276" s="0" t="n">
        <f aca="false">I276*H276</f>
        <v>1060.1522144879</v>
      </c>
      <c r="K276" s="5" t="n">
        <f aca="false">K261+D261-J261-E276</f>
        <v>2788665.09531889</v>
      </c>
      <c r="L276" s="5" t="n">
        <f aca="false">H276*(100-G276/0.5)*20000</f>
        <v>2622695.03252931</v>
      </c>
      <c r="M276" s="5" t="n">
        <f aca="false">K276-L276</f>
        <v>165970.062789585</v>
      </c>
      <c r="N276" s="6" t="n">
        <f aca="false">1.6-0.5/(2009-1956)*(A276-1956)</f>
        <v>1.43018867924528</v>
      </c>
      <c r="O276" s="7" t="n">
        <v>1.3</v>
      </c>
      <c r="P276" s="5" t="n">
        <f aca="false">O276*(100-N276/0.5)*5000</f>
        <v>631407.547169811</v>
      </c>
      <c r="Q276" s="7" t="n">
        <f aca="false">N276</f>
        <v>1.43018867924528</v>
      </c>
      <c r="R276" s="5" t="n">
        <f aca="false">1.49*(100-Q276/0.5)*5000</f>
        <v>723690.188679245</v>
      </c>
      <c r="S276" s="5" t="str">
        <f aca="false">IF(P276&lt;M276,M276-P276," ")</f>
        <v> </v>
      </c>
      <c r="T276" s="8" t="n">
        <f aca="false">M276*5/P276</f>
        <v>1.31428633957197</v>
      </c>
      <c r="U276" s="8" t="n">
        <f aca="false">IF(T276&gt;5,S276*5/R276+5,T276)+20</f>
        <v>21.314286339572</v>
      </c>
      <c r="V276" s="9" t="n">
        <f aca="false">G276/0.5*H276*20000</f>
        <v>78329.7177583419</v>
      </c>
      <c r="W276" s="9" t="n">
        <f aca="false">H276*G276*20*1000</f>
        <v>39164.8588791709</v>
      </c>
      <c r="X276" s="5" t="n">
        <f aca="false">G276*H276*MIN(20,U276)*1000</f>
        <v>39164.8588791709</v>
      </c>
      <c r="Y276" s="5" t="n">
        <f aca="false">IF(20&lt;U276,N276*O276*MIN(5,U276-20)*1000,0)</f>
        <v>2443.58067738532</v>
      </c>
      <c r="Z276" s="5" t="n">
        <f aca="false">IF(U276&gt;25,(U276-25)*Q276*1.49*1000,0)</f>
        <v>0</v>
      </c>
      <c r="AA276" s="5" t="n">
        <f aca="false">X276+Y276+Z276</f>
        <v>41608.4395565563</v>
      </c>
    </row>
    <row r="277" customFormat="false" ht="15" hidden="false" customHeight="false" outlineLevel="0" collapsed="false">
      <c r="A277" s="0" t="n">
        <v>1974</v>
      </c>
      <c r="B277" s="0" t="s">
        <v>35</v>
      </c>
      <c r="D277" s="0" t="n">
        <v>0</v>
      </c>
      <c r="E277" s="1" t="n">
        <v>17.203125</v>
      </c>
      <c r="F277" s="4" t="n">
        <v>0.00095987</v>
      </c>
      <c r="G277" s="0" t="n">
        <v>1.61</v>
      </c>
      <c r="H277" s="0" t="n">
        <f aca="false">1.44*EXP(-F277*(A277-1956))</f>
        <v>1.41533386970932</v>
      </c>
      <c r="I277" s="0" t="n">
        <v>785</v>
      </c>
      <c r="J277" s="0" t="n">
        <f aca="false">I277*H277</f>
        <v>1111.03708772182</v>
      </c>
      <c r="K277" s="5" t="n">
        <f aca="false">K262+D262-J262-E277</f>
        <v>2794511.94456696</v>
      </c>
      <c r="L277" s="5" t="n">
        <f aca="false">H277*(100-G277/0.5)*20000</f>
        <v>2739520.23820936</v>
      </c>
      <c r="M277" s="5" t="n">
        <f aca="false">K277-L277</f>
        <v>54991.7063576016</v>
      </c>
      <c r="N277" s="6" t="n">
        <f aca="false">1.6-0.5691/(2009-1956)*(A277-1956)</f>
        <v>1.40672075471698</v>
      </c>
      <c r="O277" s="7" t="n">
        <v>1.3</v>
      </c>
      <c r="P277" s="5" t="n">
        <f aca="false">O277*(100-N277/0.5)*5000</f>
        <v>631712.630188679</v>
      </c>
      <c r="Q277" s="7" t="n">
        <f aca="false">N277</f>
        <v>1.40672075471698</v>
      </c>
      <c r="R277" s="5" t="n">
        <f aca="false">1.49*(100-Q277/0.5)*5000</f>
        <v>724039.860754717</v>
      </c>
      <c r="S277" s="5" t="str">
        <f aca="false">IF(P277&lt;M277,M277-P277," ")</f>
        <v> </v>
      </c>
      <c r="T277" s="8" t="n">
        <f aca="false">M277*5/P277</f>
        <v>0.435258879826233</v>
      </c>
      <c r="U277" s="8" t="n">
        <f aca="false">IF(T277&gt;5,S277*5/R277+5,T277)+20</f>
        <v>20.4352588798262</v>
      </c>
      <c r="V277" s="9" t="n">
        <f aca="false">G277/0.5*H277*20000</f>
        <v>91147.5012092802</v>
      </c>
      <c r="W277" s="9" t="n">
        <f aca="false">H277*G277*20*1000</f>
        <v>45573.7506046401</v>
      </c>
      <c r="X277" s="5" t="n">
        <f aca="false">G277*H277*MIN(20,U277)*1000</f>
        <v>45573.7506046401</v>
      </c>
      <c r="Y277" s="5" t="n">
        <f aca="false">IF(20&lt;U277,N277*O277*MIN(5,U277-20)*1000,0)</f>
        <v>795.974009904353</v>
      </c>
      <c r="Z277" s="5" t="n">
        <f aca="false">IF(U277&gt;25,(U277-25)*Q277*1.49*1000,0)</f>
        <v>0</v>
      </c>
      <c r="AA277" s="5" t="n">
        <f aca="false">X277+Y277+Z277</f>
        <v>46369.7246145445</v>
      </c>
    </row>
    <row r="278" customFormat="false" ht="15" hidden="false" customHeight="false" outlineLevel="0" collapsed="false">
      <c r="A278" s="0" t="n">
        <v>1974</v>
      </c>
      <c r="B278" s="0" t="s">
        <v>36</v>
      </c>
      <c r="D278" s="0" t="n">
        <v>0</v>
      </c>
      <c r="E278" s="1" t="n">
        <v>102.265625</v>
      </c>
      <c r="F278" s="4" t="n">
        <v>0.003306066</v>
      </c>
      <c r="G278" s="0" t="n">
        <v>1.72</v>
      </c>
      <c r="H278" s="0" t="n">
        <f aca="false">1.44*EXP(-F278*(A278-1956))</f>
        <v>1.35680670197412</v>
      </c>
      <c r="I278" s="0" t="n">
        <v>785</v>
      </c>
      <c r="J278" s="0" t="n">
        <f aca="false">I278*H278</f>
        <v>1065.09326104969</v>
      </c>
      <c r="K278" s="5" t="n">
        <f aca="false">K263+D263-J263-E278</f>
        <v>2793190.99800141</v>
      </c>
      <c r="L278" s="5" t="n">
        <f aca="false">H278*(100-G278/0.5)*20000</f>
        <v>2620265.10285243</v>
      </c>
      <c r="M278" s="5" t="n">
        <f aca="false">K278-L278</f>
        <v>172925.895148982</v>
      </c>
      <c r="N278" s="6" t="n">
        <f aca="false">1.6-0.5691/(2009-1956)*(A278-1956)</f>
        <v>1.40672075471698</v>
      </c>
      <c r="O278" s="7" t="n">
        <v>1.3</v>
      </c>
      <c r="P278" s="5" t="n">
        <f aca="false">O278*(100-N278/0.5)*5000</f>
        <v>631712.630188679</v>
      </c>
      <c r="Q278" s="7" t="n">
        <f aca="false">N278</f>
        <v>1.40672075471698</v>
      </c>
      <c r="R278" s="5" t="n">
        <f aca="false">1.49*(100-Q278/0.5)*5000</f>
        <v>724039.860754717</v>
      </c>
      <c r="S278" s="5" t="str">
        <f aca="false">IF(P278&lt;M278,M278-P278," ")</f>
        <v> </v>
      </c>
      <c r="T278" s="8" t="n">
        <f aca="false">M278*5/P278</f>
        <v>1.36870696330175</v>
      </c>
      <c r="U278" s="8" t="n">
        <f aca="false">IF(T278&gt;5,S278*5/R278+5,T278)+20</f>
        <v>21.3687069633018</v>
      </c>
      <c r="V278" s="9" t="n">
        <f aca="false">G278/0.5*H278*20000</f>
        <v>93348.3010958197</v>
      </c>
      <c r="W278" s="9" t="n">
        <f aca="false">H278*G278*20*1000</f>
        <v>46674.1505479098</v>
      </c>
      <c r="X278" s="5" t="n">
        <f aca="false">G278*H278*MIN(20,U278)*1000</f>
        <v>46674.1505479098</v>
      </c>
      <c r="Y278" s="5" t="n">
        <f aca="false">IF(20&lt;U278,N278*O278*MIN(5,U278-20)*1000,0)</f>
        <v>2503.0050401229</v>
      </c>
      <c r="Z278" s="5" t="n">
        <f aca="false">IF(U278&gt;25,(U278-25)*Q278*1.49*1000,0)</f>
        <v>0</v>
      </c>
      <c r="AA278" s="5" t="n">
        <f aca="false">X278+Y278+Z278</f>
        <v>49177.1555880327</v>
      </c>
    </row>
    <row r="279" customFormat="false" ht="15" hidden="false" customHeight="false" outlineLevel="0" collapsed="false">
      <c r="A279" s="0" t="n">
        <v>1974</v>
      </c>
      <c r="B279" s="0" t="s">
        <v>37</v>
      </c>
      <c r="D279" s="0" t="n">
        <v>0</v>
      </c>
      <c r="E279" s="1" t="n">
        <v>137.03125</v>
      </c>
      <c r="F279" s="4" t="n">
        <v>0.001301856</v>
      </c>
      <c r="G279" s="0" t="n">
        <v>1.68</v>
      </c>
      <c r="H279" s="0" t="n">
        <f aca="false">1.44*EXP(-F279*(A279-1956))</f>
        <v>1.40664819192071</v>
      </c>
      <c r="I279" s="0" t="n">
        <v>785</v>
      </c>
      <c r="J279" s="0" t="n">
        <f aca="false">I279*H279</f>
        <v>1104.21883065776</v>
      </c>
      <c r="K279" s="5" t="n">
        <f aca="false">K264+D264-J264-E279</f>
        <v>2793895.92057035</v>
      </c>
      <c r="L279" s="5" t="n">
        <f aca="false">H279*(100-G279/0.5)*20000</f>
        <v>2718769.62534436</v>
      </c>
      <c r="M279" s="5" t="n">
        <f aca="false">K279-L279</f>
        <v>75126.2952259937</v>
      </c>
      <c r="N279" s="6" t="n">
        <f aca="false">1.6-0.5691/(2009-1956)*(A279-1956)</f>
        <v>1.40672075471698</v>
      </c>
      <c r="O279" s="7" t="n">
        <v>1.3</v>
      </c>
      <c r="P279" s="5" t="n">
        <f aca="false">O279*(100-N279/0.5)*5000</f>
        <v>631712.630188679</v>
      </c>
      <c r="Q279" s="7" t="n">
        <f aca="false">N279</f>
        <v>1.40672075471698</v>
      </c>
      <c r="R279" s="5" t="n">
        <f aca="false">1.49*(100-Q279/0.5)*5000</f>
        <v>724039.860754717</v>
      </c>
      <c r="S279" s="5" t="str">
        <f aca="false">IF(P279&lt;M279,M279-P279," ")</f>
        <v> </v>
      </c>
      <c r="T279" s="8" t="n">
        <f aca="false">M279*5/P279</f>
        <v>0.594623976439691</v>
      </c>
      <c r="U279" s="8" t="n">
        <f aca="false">IF(T279&gt;5,S279*5/R279+5,T279)+20</f>
        <v>20.5946239764397</v>
      </c>
      <c r="V279" s="9" t="n">
        <f aca="false">G279/0.5*H279*20000</f>
        <v>94526.758497072</v>
      </c>
      <c r="W279" s="9" t="n">
        <f aca="false">H279*G279*20*1000</f>
        <v>47263.379248536</v>
      </c>
      <c r="X279" s="5" t="n">
        <f aca="false">G279*H279*MIN(20,U279)*1000</f>
        <v>47263.379248536</v>
      </c>
      <c r="Y279" s="5" t="n">
        <f aca="false">IF(20&lt;U279,N279*O279*MIN(5,U279-20)*1000,0)</f>
        <v>1087.41085558307</v>
      </c>
      <c r="Z279" s="5" t="n">
        <f aca="false">IF(U279&gt;25,(U279-25)*Q279*1.49*1000,0)</f>
        <v>0</v>
      </c>
      <c r="AA279" s="5" t="n">
        <f aca="false">X279+Y279+Z279</f>
        <v>48350.7901041191</v>
      </c>
    </row>
    <row r="280" customFormat="false" ht="15" hidden="false" customHeight="false" outlineLevel="0" collapsed="false">
      <c r="A280" s="0" t="n">
        <v>1974</v>
      </c>
      <c r="B280" s="0" t="s">
        <v>38</v>
      </c>
      <c r="D280" s="0" t="n">
        <v>0</v>
      </c>
      <c r="E280" s="1" t="n">
        <v>29.03125</v>
      </c>
      <c r="F280" s="4" t="n">
        <v>0.00474323</v>
      </c>
      <c r="G280" s="0" t="n">
        <v>2.26</v>
      </c>
      <c r="H280" s="0" t="n">
        <f aca="false">1.44*EXP(-F280*(A280-1956))</f>
        <v>1.32215763431078</v>
      </c>
      <c r="I280" s="0" t="n">
        <v>785</v>
      </c>
      <c r="J280" s="0" t="n">
        <f aca="false">I280*H280</f>
        <v>1037.89374293396</v>
      </c>
      <c r="K280" s="5" t="n">
        <f aca="false">K265+D265-J265-E280</f>
        <v>2791082.84337756</v>
      </c>
      <c r="L280" s="5" t="n">
        <f aca="false">H280*(100-G280/0.5)*20000</f>
        <v>2524792.21847986</v>
      </c>
      <c r="M280" s="5" t="n">
        <f aca="false">K280-L280</f>
        <v>266290.624897705</v>
      </c>
      <c r="N280" s="6" t="n">
        <f aca="false">1.6+0.3/(2009-1956)*(A280-1956)</f>
        <v>1.70188679245283</v>
      </c>
      <c r="O280" s="7" t="n">
        <v>1.3</v>
      </c>
      <c r="P280" s="5" t="n">
        <f aca="false">O280*(100-N280/0.5)*5000</f>
        <v>627875.471698113</v>
      </c>
      <c r="Q280" s="7" t="n">
        <f aca="false">N280</f>
        <v>1.70188679245283</v>
      </c>
      <c r="R280" s="5" t="n">
        <f aca="false">1.49*(100-Q280/0.5)*5000</f>
        <v>719641.886792453</v>
      </c>
      <c r="S280" s="5" t="str">
        <f aca="false">IF(P280&lt;M280,M280-P280," ")</f>
        <v> </v>
      </c>
      <c r="T280" s="8" t="n">
        <f aca="false">M280*5/P280</f>
        <v>2.12056878235354</v>
      </c>
      <c r="U280" s="8" t="n">
        <f aca="false">IF(T280&gt;5,S280*5/R280+5,T280)+20</f>
        <v>22.1205687823535</v>
      </c>
      <c r="V280" s="9" t="n">
        <f aca="false">G280/0.5*H280*20000</f>
        <v>119523.050141694</v>
      </c>
      <c r="W280" s="9" t="n">
        <f aca="false">H280*G280*20*1000</f>
        <v>59761.5250708471</v>
      </c>
      <c r="X280" s="5" t="n">
        <f aca="false">G280*H280*MIN(20,U280)*1000</f>
        <v>59761.5250708471</v>
      </c>
      <c r="Y280" s="5" t="n">
        <f aca="false">IF(20&lt;U280,N280*O280*MIN(5,U280-20)*1000,0)</f>
        <v>4691.65840412786</v>
      </c>
      <c r="Z280" s="5" t="n">
        <f aca="false">IF(U280&gt;25,(U280-25)*Q280*1.49*1000,0)</f>
        <v>0</v>
      </c>
      <c r="AA280" s="5" t="n">
        <f aca="false">X280+Y280+Z280</f>
        <v>64453.183474975</v>
      </c>
    </row>
    <row r="281" customFormat="false" ht="15" hidden="false" customHeight="false" outlineLevel="0" collapsed="false">
      <c r="A281" s="0" t="n">
        <v>1974</v>
      </c>
      <c r="B281" s="0" t="s">
        <v>39</v>
      </c>
      <c r="D281" s="0" t="n">
        <v>0</v>
      </c>
      <c r="E281" s="1" t="n">
        <v>57.40625</v>
      </c>
      <c r="F281" s="4" t="n">
        <v>0.00288361</v>
      </c>
      <c r="G281" s="0" t="n">
        <v>1.9</v>
      </c>
      <c r="H281" s="0" t="n">
        <f aca="false">1.44*EXP(-F281*(A281-1956))</f>
        <v>1.36716346995495</v>
      </c>
      <c r="I281" s="0" t="n">
        <v>785</v>
      </c>
      <c r="J281" s="0" t="n">
        <f aca="false">I281*H281</f>
        <v>1073.22332391463</v>
      </c>
      <c r="K281" s="5" t="n">
        <f aca="false">K266+D266-J266-E281</f>
        <v>2799675.35011945</v>
      </c>
      <c r="L281" s="5" t="n">
        <f aca="false">H281*(100-G281/0.5)*20000</f>
        <v>2630422.51619332</v>
      </c>
      <c r="M281" s="5" t="n">
        <f aca="false">K281-L281</f>
        <v>169252.833926134</v>
      </c>
      <c r="N281" s="6" t="n">
        <f aca="false">1.6-0.5691/(2009-1956)*(A281-1956)</f>
        <v>1.40672075471698</v>
      </c>
      <c r="O281" s="7" t="n">
        <v>1.3</v>
      </c>
      <c r="P281" s="5" t="n">
        <f aca="false">O281*(100-N281/0.5)*5000</f>
        <v>631712.630188679</v>
      </c>
      <c r="Q281" s="7" t="n">
        <f aca="false">N281</f>
        <v>1.40672075471698</v>
      </c>
      <c r="R281" s="5" t="n">
        <f aca="false">1.49*(100-Q281/0.5)*5000</f>
        <v>724039.860754717</v>
      </c>
      <c r="S281" s="5" t="str">
        <f aca="false">IF(P281&lt;M281,M281-P281," ")</f>
        <v> </v>
      </c>
      <c r="T281" s="8" t="n">
        <f aca="false">M281*5/P281</f>
        <v>1.33963471551599</v>
      </c>
      <c r="U281" s="8" t="n">
        <f aca="false">IF(T281&gt;5,S281*5/R281+5,T281)+20</f>
        <v>21.339634715516</v>
      </c>
      <c r="V281" s="9" t="n">
        <f aca="false">G281/0.5*H281*20000</f>
        <v>103904.423716576</v>
      </c>
      <c r="W281" s="9" t="n">
        <f aca="false">H281*G281*20*1000</f>
        <v>51952.211858288</v>
      </c>
      <c r="X281" s="5" t="n">
        <f aca="false">G281*H281*MIN(20,U281)*1000</f>
        <v>51952.211858288</v>
      </c>
      <c r="Y281" s="5" t="n">
        <f aca="false">IF(20&lt;U281,N281*O281*MIN(5,U281-20)*1000,0)</f>
        <v>2449.83954547244</v>
      </c>
      <c r="Z281" s="5" t="n">
        <f aca="false">IF(U281&gt;25,(U281-25)*Q281*1.49*1000,0)</f>
        <v>0</v>
      </c>
      <c r="AA281" s="5" t="n">
        <f aca="false">X281+Y281+Z281</f>
        <v>54402.0514037605</v>
      </c>
    </row>
    <row r="282" customFormat="false" ht="15" hidden="false" customHeight="false" outlineLevel="0" collapsed="false">
      <c r="A282" s="0" t="n">
        <v>1974</v>
      </c>
      <c r="B282" s="0" t="s">
        <v>40</v>
      </c>
      <c r="D282" s="0" t="n">
        <v>0</v>
      </c>
      <c r="E282" s="1" t="n">
        <v>59.359375</v>
      </c>
      <c r="F282" s="4" t="n">
        <v>0.003435973</v>
      </c>
      <c r="G282" s="0" t="n">
        <v>1.89</v>
      </c>
      <c r="H282" s="0" t="n">
        <f aca="false">1.44*EXP(-F282*(A282-1956))</f>
        <v>1.35363775204885</v>
      </c>
      <c r="I282" s="0" t="n">
        <v>785</v>
      </c>
      <c r="J282" s="0" t="n">
        <f aca="false">I282*H282</f>
        <v>1062.60563535835</v>
      </c>
      <c r="K282" s="5" t="n">
        <f aca="false">K267+D267-J267-E282</f>
        <v>2799783.26818184</v>
      </c>
      <c r="L282" s="5" t="n">
        <f aca="false">H282*(100-G282/0.5)*20000</f>
        <v>2604940.4900428</v>
      </c>
      <c r="M282" s="5" t="n">
        <f aca="false">K282-L282</f>
        <v>194842.778139041</v>
      </c>
      <c r="N282" s="6" t="n">
        <f aca="false">1.6+0.1/(2009-1956)*(A282-1956)</f>
        <v>1.63396226415094</v>
      </c>
      <c r="O282" s="7" t="n">
        <v>1.3</v>
      </c>
      <c r="P282" s="5" t="n">
        <f aca="false">O282*(100-N282/0.5)*5000</f>
        <v>628758.490566038</v>
      </c>
      <c r="Q282" s="7" t="n">
        <f aca="false">N282</f>
        <v>1.63396226415094</v>
      </c>
      <c r="R282" s="5" t="n">
        <f aca="false">1.49*(100-Q282/0.5)*5000</f>
        <v>720653.962264151</v>
      </c>
      <c r="S282" s="5" t="str">
        <f aca="false">IF(P282&lt;M282,M282-P282," ")</f>
        <v> </v>
      </c>
      <c r="T282" s="8" t="n">
        <f aca="false">M282*5/P282</f>
        <v>1.5494246285536</v>
      </c>
      <c r="U282" s="8" t="n">
        <f aca="false">IF(T282&gt;5,S282*5/R282+5,T282)+20</f>
        <v>21.5494246285536</v>
      </c>
      <c r="V282" s="9" t="n">
        <f aca="false">G282/0.5*H282*20000</f>
        <v>102335.014054893</v>
      </c>
      <c r="W282" s="9" t="n">
        <f aca="false">H282*G282*20*1000</f>
        <v>51167.5070274464</v>
      </c>
      <c r="X282" s="5" t="n">
        <f aca="false">G282*H282*MIN(20,U282)*1000</f>
        <v>51167.5070274464</v>
      </c>
      <c r="Y282" s="5" t="n">
        <f aca="false">IF(20&lt;U282,N282*O282*MIN(5,U282-20)*1000,0)</f>
        <v>3291.21178646347</v>
      </c>
      <c r="Z282" s="5" t="n">
        <f aca="false">IF(U282&gt;25,(U282-25)*Q282*1.49*1000,0)</f>
        <v>0</v>
      </c>
      <c r="AA282" s="5" t="n">
        <f aca="false">X282+Y282+Z282</f>
        <v>54458.7188139099</v>
      </c>
    </row>
    <row r="283" customFormat="false" ht="15" hidden="false" customHeight="false" outlineLevel="0" collapsed="false">
      <c r="A283" s="0" t="n">
        <v>1974</v>
      </c>
      <c r="B283" s="0" t="s">
        <v>41</v>
      </c>
      <c r="D283" s="0" t="n">
        <v>0</v>
      </c>
      <c r="E283" s="1" t="n">
        <v>13.734375</v>
      </c>
      <c r="F283" s="4" t="n">
        <v>0.002290988</v>
      </c>
      <c r="G283" s="0" t="n">
        <v>1.75</v>
      </c>
      <c r="H283" s="0" t="n">
        <f aca="false">1.44*EXP(-F283*(A283-1956))</f>
        <v>1.38182533210191</v>
      </c>
      <c r="I283" s="0" t="n">
        <v>785</v>
      </c>
      <c r="J283" s="0" t="n">
        <f aca="false">I283*H283</f>
        <v>1084.7328857</v>
      </c>
      <c r="K283" s="5" t="n">
        <f aca="false">K268+D268-J268-E283</f>
        <v>2790851.03909894</v>
      </c>
      <c r="L283" s="5" t="n">
        <f aca="false">H283*(100-G283/0.5)*20000</f>
        <v>2666922.89095669</v>
      </c>
      <c r="M283" s="5" t="n">
        <f aca="false">K283-L283</f>
        <v>123928.148142244</v>
      </c>
      <c r="N283" s="6" t="n">
        <f aca="false">1.6-0.4/(2009-1956)*(A283-1956)</f>
        <v>1.46415094339623</v>
      </c>
      <c r="O283" s="7" t="n">
        <v>1.3</v>
      </c>
      <c r="P283" s="5" t="n">
        <f aca="false">O283*(100-N283/0.5)*5000</f>
        <v>630966.037735849</v>
      </c>
      <c r="Q283" s="7" t="n">
        <f aca="false">N283</f>
        <v>1.46415094339623</v>
      </c>
      <c r="R283" s="5" t="n">
        <f aca="false">1.49*(100-Q283/0.5)*5000</f>
        <v>723184.150943396</v>
      </c>
      <c r="S283" s="5" t="str">
        <f aca="false">IF(P283&lt;M283,M283-P283," ")</f>
        <v> </v>
      </c>
      <c r="T283" s="8" t="n">
        <f aca="false">M283*5/P283</f>
        <v>0.982050861144175</v>
      </c>
      <c r="U283" s="8" t="n">
        <f aca="false">IF(T283&gt;5,S283*5/R283+5,T283)+20</f>
        <v>20.9820508611442</v>
      </c>
      <c r="V283" s="9" t="n">
        <f aca="false">G283/0.5*H283*20000</f>
        <v>96727.7732471339</v>
      </c>
      <c r="W283" s="9" t="n">
        <f aca="false">H283*G283*20*1000</f>
        <v>48363.886623567</v>
      </c>
      <c r="X283" s="5" t="n">
        <f aca="false">G283*H283*MIN(20,U283)*1000</f>
        <v>48363.886623567</v>
      </c>
      <c r="Y283" s="5" t="n">
        <f aca="false">IF(20&lt;U283,N283*O283*MIN(5,U283-20)*1000,0)</f>
        <v>1869.23190324951</v>
      </c>
      <c r="Z283" s="5" t="n">
        <f aca="false">IF(U283&gt;25,(U283-25)*Q283*1.49*1000,0)</f>
        <v>0</v>
      </c>
      <c r="AA283" s="5" t="n">
        <f aca="false">X283+Y283+Z283</f>
        <v>50233.1185268165</v>
      </c>
    </row>
    <row r="284" customFormat="false" ht="15" hidden="false" customHeight="false" outlineLevel="0" collapsed="false">
      <c r="A284" s="0" t="n">
        <v>1974</v>
      </c>
      <c r="B284" s="0" t="s">
        <v>42</v>
      </c>
      <c r="D284" s="0" t="n">
        <v>0</v>
      </c>
      <c r="E284" s="1" t="n">
        <v>111.65625</v>
      </c>
      <c r="F284" s="4" t="n">
        <v>0.006047777</v>
      </c>
      <c r="G284" s="0" t="n">
        <v>2.4</v>
      </c>
      <c r="H284" s="0" t="n">
        <f aca="false">1.44*EXP(-F284*(A284-1956))</f>
        <v>1.29147261278549</v>
      </c>
      <c r="I284" s="0" t="n">
        <v>785</v>
      </c>
      <c r="J284" s="0" t="n">
        <f aca="false">I284*H284</f>
        <v>1013.80600103661</v>
      </c>
      <c r="K284" s="5" t="n">
        <f aca="false">K269+D269-J269-E284</f>
        <v>2789424.43129014</v>
      </c>
      <c r="L284" s="5" t="n">
        <f aca="false">H284*(100-G284/0.5)*20000</f>
        <v>2458963.85474358</v>
      </c>
      <c r="M284" s="5" t="n">
        <f aca="false">K284-L284</f>
        <v>330460.576546557</v>
      </c>
      <c r="N284" s="6" t="n">
        <f aca="false">1.6+0.5185/(2009-1956)*(A284-1956)</f>
        <v>1.77609433962264</v>
      </c>
      <c r="O284" s="7" t="n">
        <v>1.3</v>
      </c>
      <c r="P284" s="5" t="n">
        <f aca="false">O284*(100-N284/0.5)*5000</f>
        <v>626910.773584906</v>
      </c>
      <c r="Q284" s="7" t="n">
        <f aca="false">N284</f>
        <v>1.77609433962264</v>
      </c>
      <c r="R284" s="5" t="n">
        <f aca="false">1.49*(100-Q284/0.5)*5000</f>
        <v>718536.194339623</v>
      </c>
      <c r="S284" s="5" t="str">
        <f aca="false">IF(P284&lt;M284,M284-P284," ")</f>
        <v> </v>
      </c>
      <c r="T284" s="8" t="n">
        <f aca="false">M284*5/P284</f>
        <v>2.63562687443432</v>
      </c>
      <c r="U284" s="8" t="n">
        <f aca="false">IF(T284&gt;5,S284*5/R284+5,T284)+20</f>
        <v>22.6356268744343</v>
      </c>
      <c r="V284" s="9" t="n">
        <f aca="false">G284/0.5*H284*20000</f>
        <v>123981.370827407</v>
      </c>
      <c r="W284" s="9" t="n">
        <f aca="false">H284*G284*20*1000</f>
        <v>61990.6854137037</v>
      </c>
      <c r="X284" s="5" t="n">
        <f aca="false">G284*H284*MIN(20,U284)*1000</f>
        <v>61990.6854137037</v>
      </c>
      <c r="Y284" s="5" t="n">
        <f aca="false">IF(20&lt;U284,N284*O284*MIN(5,U284-20)*1000,0)</f>
        <v>6085.45856495214</v>
      </c>
      <c r="Z284" s="5" t="n">
        <f aca="false">IF(U284&gt;25,(U284-25)*Q284*1.49*1000,0)</f>
        <v>0</v>
      </c>
      <c r="AA284" s="5" t="n">
        <f aca="false">X284+Y284+Z284</f>
        <v>68076.1439786558</v>
      </c>
    </row>
    <row r="285" customFormat="false" ht="15" hidden="false" customHeight="false" outlineLevel="0" collapsed="false">
      <c r="A285" s="0" t="n">
        <v>1974</v>
      </c>
      <c r="B285" s="0" t="s">
        <v>43</v>
      </c>
      <c r="D285" s="0" t="n">
        <v>0</v>
      </c>
      <c r="E285" s="1" t="n">
        <v>91.359375</v>
      </c>
      <c r="F285" s="4" t="n">
        <v>0.003047486</v>
      </c>
      <c r="G285" s="0" t="n">
        <v>1.85</v>
      </c>
      <c r="H285" s="0" t="n">
        <f aca="false">1.44*EXP(-F285*(A285-1956))</f>
        <v>1.36313659699087</v>
      </c>
      <c r="I285" s="0" t="n">
        <v>785</v>
      </c>
      <c r="J285" s="0" t="n">
        <f aca="false">I285*H285</f>
        <v>1070.06222863784</v>
      </c>
      <c r="K285" s="5" t="n">
        <f aca="false">K270+D270-J270-E285</f>
        <v>2789246.39417151</v>
      </c>
      <c r="L285" s="5" t="n">
        <f aca="false">H285*(100-G285/0.5)*20000</f>
        <v>2625401.08580442</v>
      </c>
      <c r="M285" s="5" t="n">
        <f aca="false">K285-L285</f>
        <v>163845.308367085</v>
      </c>
      <c r="N285" s="6" t="n">
        <f aca="false">1.6-0.4298/(2009-1956)*(A285-1956)</f>
        <v>1.45403018867925</v>
      </c>
      <c r="O285" s="7" t="n">
        <v>1.3</v>
      </c>
      <c r="P285" s="5" t="n">
        <f aca="false">O285*(100-N285/0.5)*5000</f>
        <v>631097.60754717</v>
      </c>
      <c r="Q285" s="7" t="n">
        <f aca="false">N285</f>
        <v>1.45403018867925</v>
      </c>
      <c r="R285" s="5" t="n">
        <f aca="false">1.49*(100-Q285/0.5)*5000</f>
        <v>723334.950188679</v>
      </c>
      <c r="S285" s="5" t="str">
        <f aca="false">IF(P285&lt;M285,M285-P285," ")</f>
        <v> </v>
      </c>
      <c r="T285" s="8" t="n">
        <f aca="false">M285*5/P285</f>
        <v>1.2980979994829</v>
      </c>
      <c r="U285" s="8" t="n">
        <f aca="false">IF(T285&gt;5,S285*5/R285+5,T285)+20</f>
        <v>21.2980979994829</v>
      </c>
      <c r="V285" s="9" t="n">
        <f aca="false">G285/0.5*H285*20000</f>
        <v>100872.108177325</v>
      </c>
      <c r="W285" s="9" t="n">
        <f aca="false">H285*G285*20*1000</f>
        <v>50436.0540886623</v>
      </c>
      <c r="X285" s="5" t="n">
        <f aca="false">G285*H285*MIN(20,U285)*1000</f>
        <v>50436.0540886623</v>
      </c>
      <c r="Y285" s="5" t="n">
        <f aca="false">IF(20&lt;U285,N285*O285*MIN(5,U285-20)*1000,0)</f>
        <v>2453.71578284595</v>
      </c>
      <c r="Z285" s="5" t="n">
        <f aca="false">IF(U285&gt;25,(U285-25)*Q285*1.49*1000,0)</f>
        <v>0</v>
      </c>
      <c r="AA285" s="5" t="n">
        <f aca="false">X285+Y285+Z285</f>
        <v>52889.7698715083</v>
      </c>
    </row>
    <row r="286" customFormat="false" ht="15" hidden="false" customHeight="false" outlineLevel="0" collapsed="false">
      <c r="A286" s="0" t="n">
        <v>1974</v>
      </c>
      <c r="B286" s="0" t="s">
        <v>44</v>
      </c>
      <c r="D286" s="0" t="n">
        <v>0</v>
      </c>
      <c r="E286" s="1" t="n">
        <v>146.25</v>
      </c>
      <c r="F286" s="4" t="n">
        <v>0.006595146</v>
      </c>
      <c r="G286" s="0" t="n">
        <v>2.37</v>
      </c>
      <c r="H286" s="0" t="n">
        <f aca="false">1.44*EXP(-F286*(A286-1956))</f>
        <v>1.27881067467967</v>
      </c>
      <c r="I286" s="0" t="n">
        <v>785</v>
      </c>
      <c r="J286" s="0" t="n">
        <f aca="false">I286*H286</f>
        <v>1003.86637962354</v>
      </c>
      <c r="K286" s="5" t="n">
        <f aca="false">K271+D271-J271-E286</f>
        <v>2817873.89264473</v>
      </c>
      <c r="L286" s="5" t="n">
        <f aca="false">H286*(100-G286/0.5)*20000</f>
        <v>2436390.09739971</v>
      </c>
      <c r="M286" s="5" t="n">
        <f aca="false">K286-L286</f>
        <v>381483.795245023</v>
      </c>
      <c r="N286" s="6" t="n">
        <f aca="false">1.6+0.062/(2009-1956)*(A286-1956)</f>
        <v>1.62105660377359</v>
      </c>
      <c r="O286" s="7" t="n">
        <v>1.3</v>
      </c>
      <c r="P286" s="5" t="n">
        <f aca="false">O286*(100-N286/0.5)*5000</f>
        <v>628926.264150944</v>
      </c>
      <c r="Q286" s="7" t="n">
        <f aca="false">N286</f>
        <v>1.62105660377359</v>
      </c>
      <c r="R286" s="5" t="n">
        <f aca="false">1.49*(100-Q286/0.5)*5000</f>
        <v>720846.256603774</v>
      </c>
      <c r="S286" s="5" t="str">
        <f aca="false">IF(P286&lt;M286,M286-P286," ")</f>
        <v> </v>
      </c>
      <c r="T286" s="8" t="n">
        <f aca="false">M286*5/P286</f>
        <v>3.03281812980119</v>
      </c>
      <c r="U286" s="8" t="n">
        <f aca="false">IF(T286&gt;5,S286*5/R286+5,T286)+20</f>
        <v>23.0328181298012</v>
      </c>
      <c r="V286" s="9" t="n">
        <f aca="false">G286/0.5*H286*20000</f>
        <v>121231.251959633</v>
      </c>
      <c r="W286" s="9" t="n">
        <f aca="false">H286*G286*20*1000</f>
        <v>60615.6259798165</v>
      </c>
      <c r="X286" s="5" t="n">
        <f aca="false">G286*H286*MIN(20,U286)*1000</f>
        <v>60615.6259798165</v>
      </c>
      <c r="Y286" s="5" t="n">
        <f aca="false">IF(20&lt;U286,N286*O286*MIN(5,U286-20)*1000,0)</f>
        <v>6391.28081456602</v>
      </c>
      <c r="Z286" s="5" t="n">
        <f aca="false">IF(U286&gt;25,(U286-25)*Q286*1.49*1000,0)</f>
        <v>0</v>
      </c>
      <c r="AA286" s="5" t="n">
        <f aca="false">X286+Y286+Z286</f>
        <v>67006.9067943825</v>
      </c>
    </row>
    <row r="287" customFormat="false" ht="15" hidden="false" customHeight="false" outlineLevel="0" collapsed="false">
      <c r="A287" s="0" t="n">
        <v>1975</v>
      </c>
      <c r="B287" s="0" t="s">
        <v>30</v>
      </c>
      <c r="D287" s="0" t="n">
        <v>0</v>
      </c>
      <c r="E287" s="1" t="n">
        <v>0</v>
      </c>
      <c r="F287" s="4" t="n">
        <v>0.000106134</v>
      </c>
      <c r="G287" s="0" t="n">
        <v>1.21</v>
      </c>
      <c r="H287" s="0" t="n">
        <f aca="false">1.44*EXP(-F287*(A287-1956))</f>
        <v>1.43709909964254</v>
      </c>
      <c r="I287" s="0" t="n">
        <v>785</v>
      </c>
      <c r="J287" s="0" t="n">
        <f aca="false">I287*H287</f>
        <v>1128.12279321939</v>
      </c>
      <c r="K287" s="5" t="n">
        <f aca="false">K272+D272-J272-E287</f>
        <v>2791112.27641079</v>
      </c>
      <c r="L287" s="5" t="n">
        <f aca="false">H287*(100-G287/0.5)*20000</f>
        <v>2804642.60286238</v>
      </c>
      <c r="M287" s="5" t="n">
        <f aca="false">K287-L287</f>
        <v>-13530.3264515921</v>
      </c>
      <c r="N287" s="6" t="n">
        <f aca="false">1.6-0.6824/(2009-1956)*(A287-1956)</f>
        <v>1.35536603773585</v>
      </c>
      <c r="O287" s="7" t="n">
        <v>1.3</v>
      </c>
      <c r="P287" s="5" t="n">
        <f aca="false">O287*(100-N287/0.5)*5000</f>
        <v>632380.241509434</v>
      </c>
      <c r="Q287" s="7" t="n">
        <f aca="false">N287</f>
        <v>1.35536603773585</v>
      </c>
      <c r="R287" s="5" t="n">
        <f aca="false">1.49*(100-Q287/0.5)*5000</f>
        <v>724805.046037736</v>
      </c>
      <c r="S287" s="5" t="str">
        <f aca="false">IF(P287&lt;M287,M287-P287," ")</f>
        <v> </v>
      </c>
      <c r="T287" s="8" t="n">
        <f aca="false">M287*5/P287</f>
        <v>-0.106979358014859</v>
      </c>
      <c r="U287" s="8" t="n">
        <f aca="false">IF(T287&gt;5,S287*5/R287+5,T287)+20</f>
        <v>19.8930206419851</v>
      </c>
      <c r="V287" s="9" t="n">
        <f aca="false">G287/0.5*H287*20000</f>
        <v>69555.5964226989</v>
      </c>
      <c r="W287" s="9" t="n">
        <f aca="false">H287*G287*20*1000</f>
        <v>34777.7982113494</v>
      </c>
      <c r="X287" s="5" t="n">
        <f aca="false">G287*H287*MIN(20,U287)*1000</f>
        <v>34591.7728850584</v>
      </c>
      <c r="Y287" s="5" t="n">
        <f aca="false">IF(20&lt;U287,N287*O287*MIN(5,U287-20)*1000,0)</f>
        <v>0</v>
      </c>
      <c r="Z287" s="5" t="n">
        <f aca="false">IF(U287&gt;25,(U287-25)*Q287*1.49*1000,0)</f>
        <v>0</v>
      </c>
      <c r="AA287" s="5" t="n">
        <f aca="false">X287+Y287+Z287</f>
        <v>34591.7728850584</v>
      </c>
    </row>
    <row r="288" customFormat="false" ht="15" hidden="false" customHeight="false" outlineLevel="0" collapsed="false">
      <c r="A288" s="0" t="n">
        <v>1975</v>
      </c>
      <c r="B288" s="0" t="s">
        <v>31</v>
      </c>
      <c r="D288" s="0" t="n">
        <v>0</v>
      </c>
      <c r="E288" s="1" t="n">
        <v>188.563125</v>
      </c>
      <c r="F288" s="4" t="n">
        <v>0.00054519</v>
      </c>
      <c r="G288" s="0" t="n">
        <v>1.32</v>
      </c>
      <c r="H288" s="0" t="n">
        <f aca="false">1.44*EXP(-F288*(A288-1956))</f>
        <v>1.42516059210928</v>
      </c>
      <c r="I288" s="0" t="n">
        <v>785</v>
      </c>
      <c r="J288" s="0" t="n">
        <f aca="false">I288*H288</f>
        <v>1118.75106480578</v>
      </c>
      <c r="K288" s="5" t="n">
        <f aca="false">K273+D273-J273-E288</f>
        <v>2788611.27516065</v>
      </c>
      <c r="L288" s="5" t="n">
        <f aca="false">H288*(100-G288/0.5)*20000</f>
        <v>2775072.70495518</v>
      </c>
      <c r="M288" s="5" t="n">
        <f aca="false">K288-L288</f>
        <v>13538.5702054636</v>
      </c>
      <c r="N288" s="6" t="n">
        <f aca="false">1.6-0.6216/(2009-1956)*(A288-1956)</f>
        <v>1.37716226415094</v>
      </c>
      <c r="O288" s="7" t="n">
        <v>1.3</v>
      </c>
      <c r="P288" s="5" t="n">
        <f aca="false">O288*(100-N288/0.5)*5000</f>
        <v>632096.890566038</v>
      </c>
      <c r="Q288" s="7" t="n">
        <f aca="false">N288</f>
        <v>1.37716226415094</v>
      </c>
      <c r="R288" s="5" t="n">
        <f aca="false">1.49*(100-Q288/0.5)*5000</f>
        <v>724480.282264151</v>
      </c>
      <c r="S288" s="5" t="str">
        <f aca="false">IF(P288&lt;M288,M288-P288," ")</f>
        <v> </v>
      </c>
      <c r="T288" s="8" t="n">
        <f aca="false">M288*5/P288</f>
        <v>0.107092523373591</v>
      </c>
      <c r="U288" s="8" t="n">
        <f aca="false">IF(T288&gt;5,S288*5/R288+5,T288)+20</f>
        <v>20.1070925233736</v>
      </c>
      <c r="V288" s="9" t="n">
        <f aca="false">G288/0.5*H288*20000</f>
        <v>75248.4792633699</v>
      </c>
      <c r="W288" s="9" t="n">
        <f aca="false">H288*G288*20*1000</f>
        <v>37624.2396316849</v>
      </c>
      <c r="X288" s="5" t="n">
        <f aca="false">G288*H288*MIN(20,U288)*1000</f>
        <v>37624.2396316849</v>
      </c>
      <c r="Y288" s="5" t="n">
        <f aca="false">IF(20&lt;U288,N288*O288*MIN(5,U288-20)*1000,0)</f>
        <v>191.728916551657</v>
      </c>
      <c r="Z288" s="5" t="n">
        <f aca="false">IF(U288&gt;25,(U288-25)*Q288*1.49*1000,0)</f>
        <v>0</v>
      </c>
      <c r="AA288" s="5" t="n">
        <f aca="false">X288+Y288+Z288</f>
        <v>37815.9685482366</v>
      </c>
    </row>
    <row r="289" customFormat="false" ht="15" hidden="false" customHeight="false" outlineLevel="0" collapsed="false">
      <c r="A289" s="0" t="n">
        <v>1975</v>
      </c>
      <c r="B289" s="0" t="s">
        <v>32</v>
      </c>
      <c r="D289" s="0" t="n">
        <v>0</v>
      </c>
      <c r="E289" s="1" t="n">
        <v>368.859375</v>
      </c>
      <c r="F289" s="4" t="n">
        <v>0.002161032</v>
      </c>
      <c r="G289" s="0" t="n">
        <v>1.38</v>
      </c>
      <c r="H289" s="0" t="n">
        <f aca="false">1.44*EXP(-F289*(A289-1956))</f>
        <v>1.38207156214778</v>
      </c>
      <c r="I289" s="0" t="n">
        <v>785</v>
      </c>
      <c r="J289" s="0" t="n">
        <f aca="false">I289*H289</f>
        <v>1084.926176286</v>
      </c>
      <c r="K289" s="5" t="n">
        <f aca="false">K274+D274-J274-E289</f>
        <v>2787185.47912379</v>
      </c>
      <c r="L289" s="5" t="n">
        <f aca="false">H289*(100-G289/0.5)*20000</f>
        <v>2687852.774065</v>
      </c>
      <c r="M289" s="5" t="n">
        <f aca="false">K289-L289</f>
        <v>99332.7050587963</v>
      </c>
      <c r="N289" s="6" t="n">
        <f aca="false">1.6-0.5691/(2009-1956)*(A289-1956)</f>
        <v>1.39598301886792</v>
      </c>
      <c r="O289" s="7" t="n">
        <v>1.3</v>
      </c>
      <c r="P289" s="5" t="n">
        <f aca="false">O289*(100-N289/0.5)*5000</f>
        <v>631852.220754717</v>
      </c>
      <c r="Q289" s="7" t="n">
        <f aca="false">N289</f>
        <v>1.39598301886792</v>
      </c>
      <c r="R289" s="5" t="n">
        <f aca="false">1.49*(100-Q289/0.5)*5000</f>
        <v>724199.853018868</v>
      </c>
      <c r="S289" s="5" t="str">
        <f aca="false">IF(P289&lt;M289,M289-P289," ")</f>
        <v> </v>
      </c>
      <c r="T289" s="8" t="n">
        <f aca="false">M289*5/P289</f>
        <v>0.786043807364863</v>
      </c>
      <c r="U289" s="8" t="n">
        <f aca="false">IF(T289&gt;5,S289*5/R289+5,T289)+20</f>
        <v>20.7860438073649</v>
      </c>
      <c r="V289" s="9" t="n">
        <f aca="false">G289/0.5*H289*20000</f>
        <v>76290.3502305573</v>
      </c>
      <c r="W289" s="9" t="n">
        <f aca="false">H289*G289*20*1000</f>
        <v>38145.1751152786</v>
      </c>
      <c r="X289" s="5" t="n">
        <f aca="false">G289*H289*MIN(20,U289)*1000</f>
        <v>38145.1751152786</v>
      </c>
      <c r="Y289" s="5" t="n">
        <f aca="false">IF(20&lt;U289,N289*O289*MIN(5,U289-20)*1000,0)</f>
        <v>1426.49494931793</v>
      </c>
      <c r="Z289" s="5" t="n">
        <f aca="false">IF(U289&gt;25,(U289-25)*Q289*1.49*1000,0)</f>
        <v>0</v>
      </c>
      <c r="AA289" s="5" t="n">
        <f aca="false">X289+Y289+Z289</f>
        <v>39571.6700645966</v>
      </c>
    </row>
    <row r="290" customFormat="false" ht="15" hidden="false" customHeight="false" outlineLevel="0" collapsed="false">
      <c r="A290" s="0" t="n">
        <v>1975</v>
      </c>
      <c r="B290" s="0" t="s">
        <v>33</v>
      </c>
      <c r="D290" s="0" t="n">
        <v>0</v>
      </c>
      <c r="E290" s="1" t="n">
        <v>303.23</v>
      </c>
      <c r="F290" s="4" t="n">
        <v>0.003311821</v>
      </c>
      <c r="G290" s="0" t="n">
        <v>1.49</v>
      </c>
      <c r="H290" s="0" t="n">
        <f aca="false">1.44*EXP(-F290*(A290-1956))</f>
        <v>1.35218055403462</v>
      </c>
      <c r="I290" s="0" t="n">
        <v>785</v>
      </c>
      <c r="J290" s="0" t="n">
        <f aca="false">I290*H290</f>
        <v>1061.46173491718</v>
      </c>
      <c r="K290" s="5" t="n">
        <f aca="false">K275+D275-J275-E290</f>
        <v>2787459.62524612</v>
      </c>
      <c r="L290" s="5" t="n">
        <f aca="false">H290*(100-G290/0.5)*20000</f>
        <v>2623771.14704878</v>
      </c>
      <c r="M290" s="5" t="n">
        <f aca="false">K290-L290</f>
        <v>163688.478197347</v>
      </c>
      <c r="N290" s="6" t="n">
        <f aca="false">1.6-0.6/(2009-1956)*(A290-1956)</f>
        <v>1.38490566037736</v>
      </c>
      <c r="O290" s="7" t="n">
        <v>1.3</v>
      </c>
      <c r="P290" s="5" t="n">
        <f aca="false">O290*(100-N290/0.5)*5000</f>
        <v>631996.226415095</v>
      </c>
      <c r="Q290" s="7" t="n">
        <f aca="false">N290</f>
        <v>1.38490566037736</v>
      </c>
      <c r="R290" s="5" t="n">
        <f aca="false">1.49*(100-Q290/0.5)*5000</f>
        <v>724364.905660377</v>
      </c>
      <c r="S290" s="5" t="str">
        <f aca="false">IF(P290&lt;M290,M290-P290," ")</f>
        <v> </v>
      </c>
      <c r="T290" s="8" t="n">
        <f aca="false">M290*5/P290</f>
        <v>1.29501151554216</v>
      </c>
      <c r="U290" s="8" t="n">
        <f aca="false">IF(T290&gt;5,S290*5/R290+5,T290)+20</f>
        <v>21.2950115155422</v>
      </c>
      <c r="V290" s="9" t="n">
        <f aca="false">G290/0.5*H290*20000</f>
        <v>80589.9610204633</v>
      </c>
      <c r="W290" s="9" t="n">
        <f aca="false">H290*G290*20*1000</f>
        <v>40294.9805102317</v>
      </c>
      <c r="X290" s="5" t="n">
        <f aca="false">G290*H290*MIN(20,U290)*1000</f>
        <v>40294.9805102317</v>
      </c>
      <c r="Y290" s="5" t="n">
        <f aca="false">IF(20&lt;U290,N290*O290*MIN(5,U290-20)*1000,0)</f>
        <v>2331.50941156665</v>
      </c>
      <c r="Z290" s="5" t="n">
        <f aca="false">IF(U290&gt;25,(U290-25)*Q290*1.49*1000,0)</f>
        <v>0</v>
      </c>
      <c r="AA290" s="5" t="n">
        <f aca="false">X290+Y290+Z290</f>
        <v>42626.4899217983</v>
      </c>
    </row>
    <row r="291" customFormat="false" ht="15" hidden="false" customHeight="false" outlineLevel="0" collapsed="false">
      <c r="A291" s="0" t="n">
        <v>1975</v>
      </c>
      <c r="B291" s="0" t="s">
        <v>34</v>
      </c>
      <c r="D291" s="0" t="n">
        <v>0</v>
      </c>
      <c r="E291" s="1" t="n">
        <v>358.409375</v>
      </c>
      <c r="F291" s="4" t="n">
        <v>0.003564392</v>
      </c>
      <c r="G291" s="0" t="n">
        <v>1.44</v>
      </c>
      <c r="H291" s="0" t="n">
        <f aca="false">1.44*EXP(-F291*(A291-1956))</f>
        <v>1.34570718850981</v>
      </c>
      <c r="I291" s="0" t="n">
        <v>785</v>
      </c>
      <c r="J291" s="0" t="n">
        <f aca="false">I291*H291</f>
        <v>1056.3801429802</v>
      </c>
      <c r="K291" s="5" t="n">
        <f aca="false">K276+D276-J276-E291</f>
        <v>2787246.53372941</v>
      </c>
      <c r="L291" s="5" t="n">
        <f aca="false">H291*(100-G291/0.5)*20000</f>
        <v>2613901.64296145</v>
      </c>
      <c r="M291" s="5" t="n">
        <f aca="false">K291-L291</f>
        <v>173344.890767958</v>
      </c>
      <c r="N291" s="6" t="n">
        <f aca="false">1.6-0.5/(2009-1956)*(A291-1956)</f>
        <v>1.42075471698113</v>
      </c>
      <c r="O291" s="7" t="n">
        <v>1.3</v>
      </c>
      <c r="P291" s="5" t="n">
        <f aca="false">O291*(100-N291/0.5)*5000</f>
        <v>631530.188679245</v>
      </c>
      <c r="Q291" s="7" t="n">
        <f aca="false">N291</f>
        <v>1.42075471698113</v>
      </c>
      <c r="R291" s="5" t="n">
        <f aca="false">1.49*(100-Q291/0.5)*5000</f>
        <v>723830.754716981</v>
      </c>
      <c r="S291" s="5" t="str">
        <f aca="false">IF(P291&lt;M291,M291-P291," ")</f>
        <v> </v>
      </c>
      <c r="T291" s="8" t="n">
        <f aca="false">M291*5/P291</f>
        <v>1.37241967110459</v>
      </c>
      <c r="U291" s="8" t="n">
        <f aca="false">IF(T291&gt;5,S291*5/R291+5,T291)+20</f>
        <v>21.3724196711046</v>
      </c>
      <c r="V291" s="9" t="n">
        <f aca="false">G291/0.5*H291*20000</f>
        <v>77512.7340581648</v>
      </c>
      <c r="W291" s="9" t="n">
        <f aca="false">H291*G291*20*1000</f>
        <v>38756.3670290824</v>
      </c>
      <c r="X291" s="5" t="n">
        <f aca="false">G291*H291*MIN(20,U291)*1000</f>
        <v>38756.3670290824</v>
      </c>
      <c r="Y291" s="5" t="n">
        <f aca="false">IF(20&lt;U291,N291*O291*MIN(5,U291-20)*1000,0)</f>
        <v>2534.8332378194</v>
      </c>
      <c r="Z291" s="5" t="n">
        <f aca="false">IF(U291&gt;25,(U291-25)*Q291*1.49*1000,0)</f>
        <v>0</v>
      </c>
      <c r="AA291" s="5" t="n">
        <f aca="false">X291+Y291+Z291</f>
        <v>41291.2002669018</v>
      </c>
    </row>
    <row r="292" customFormat="false" ht="15" hidden="false" customHeight="false" outlineLevel="0" collapsed="false">
      <c r="A292" s="0" t="n">
        <v>1975</v>
      </c>
      <c r="B292" s="0" t="s">
        <v>35</v>
      </c>
      <c r="D292" s="0" t="n">
        <v>585.152838427948</v>
      </c>
      <c r="E292" s="1" t="n">
        <v>190.974375</v>
      </c>
      <c r="F292" s="4" t="n">
        <v>0.00095987</v>
      </c>
      <c r="G292" s="0" t="n">
        <v>1.63</v>
      </c>
      <c r="H292" s="0" t="n">
        <f aca="false">1.44*EXP(-F292*(A292-1956))</f>
        <v>1.41397598498846</v>
      </c>
      <c r="I292" s="0" t="n">
        <v>785</v>
      </c>
      <c r="J292" s="0" t="n">
        <f aca="false">I292*H292</f>
        <v>1109.97114821594</v>
      </c>
      <c r="K292" s="5" t="n">
        <f aca="false">K277+D277-J277-E292</f>
        <v>2793209.93310424</v>
      </c>
      <c r="L292" s="5" t="n">
        <f aca="false">H292*(100-G292/0.5)*20000</f>
        <v>2735760.73575568</v>
      </c>
      <c r="M292" s="5" t="n">
        <f aca="false">K292-L292</f>
        <v>57449.1973485616</v>
      </c>
      <c r="N292" s="6" t="n">
        <f aca="false">1.6-0.5691/(2009-1956)*(A292-1956)</f>
        <v>1.39598301886792</v>
      </c>
      <c r="O292" s="7" t="n">
        <v>1.3</v>
      </c>
      <c r="P292" s="5" t="n">
        <f aca="false">O292*(100-N292/0.5)*5000</f>
        <v>631852.220754717</v>
      </c>
      <c r="Q292" s="7" t="n">
        <f aca="false">N292</f>
        <v>1.39598301886792</v>
      </c>
      <c r="R292" s="5" t="n">
        <f aca="false">1.49*(100-Q292/0.5)*5000</f>
        <v>724199.853018868</v>
      </c>
      <c r="S292" s="5" t="str">
        <f aca="false">IF(P292&lt;M292,M292-P292," ")</f>
        <v> </v>
      </c>
      <c r="T292" s="8" t="n">
        <f aca="false">M292*5/P292</f>
        <v>0.454609443960973</v>
      </c>
      <c r="U292" s="8" t="n">
        <f aca="false">IF(T292&gt;5,S292*5/R292+5,T292)+20</f>
        <v>20.454609443961</v>
      </c>
      <c r="V292" s="9" t="n">
        <f aca="false">G292/0.5*H292*20000</f>
        <v>92191.2342212478</v>
      </c>
      <c r="W292" s="9" t="n">
        <f aca="false">H292*G292*20*1000</f>
        <v>46095.6171106239</v>
      </c>
      <c r="X292" s="5" t="n">
        <f aca="false">G292*H292*MIN(20,U292)*1000</f>
        <v>46095.6171106239</v>
      </c>
      <c r="Y292" s="5" t="n">
        <f aca="false">IF(20&lt;U292,N292*O292*MIN(5,U292-20)*1000,0)</f>
        <v>825.015183182459</v>
      </c>
      <c r="Z292" s="5" t="n">
        <f aca="false">IF(U292&gt;25,(U292-25)*Q292*1.49*1000,0)</f>
        <v>0</v>
      </c>
      <c r="AA292" s="5" t="n">
        <f aca="false">X292+Y292+Z292</f>
        <v>46920.6322938064</v>
      </c>
    </row>
    <row r="293" customFormat="false" ht="15" hidden="false" customHeight="false" outlineLevel="0" collapsed="false">
      <c r="A293" s="0" t="n">
        <v>1975</v>
      </c>
      <c r="B293" s="0" t="s">
        <v>36</v>
      </c>
      <c r="D293" s="0" t="n">
        <v>585.152838427948</v>
      </c>
      <c r="E293" s="1" t="n">
        <v>400.420625</v>
      </c>
      <c r="F293" s="4" t="n">
        <v>0.003306066</v>
      </c>
      <c r="G293" s="0" t="n">
        <v>1.7</v>
      </c>
      <c r="H293" s="0" t="n">
        <f aca="false">1.44*EXP(-F293*(A293-1956))</f>
        <v>1.35232841630115</v>
      </c>
      <c r="I293" s="0" t="n">
        <v>785</v>
      </c>
      <c r="J293" s="0" t="n">
        <f aca="false">I293*H293</f>
        <v>1061.57780679641</v>
      </c>
      <c r="K293" s="5" t="n">
        <f aca="false">K278+D278-J278-E293</f>
        <v>2791725.48411536</v>
      </c>
      <c r="L293" s="5" t="n">
        <f aca="false">H293*(100-G293/0.5)*20000</f>
        <v>2612698.50029383</v>
      </c>
      <c r="M293" s="5" t="n">
        <f aca="false">K293-L293</f>
        <v>179026.983821532</v>
      </c>
      <c r="N293" s="6" t="n">
        <f aca="false">1.6-0.5691/(2009-1956)*(A293-1956)</f>
        <v>1.39598301886792</v>
      </c>
      <c r="O293" s="7" t="n">
        <v>1.3</v>
      </c>
      <c r="P293" s="5" t="n">
        <f aca="false">O293*(100-N293/0.5)*5000</f>
        <v>631852.220754717</v>
      </c>
      <c r="Q293" s="7" t="n">
        <f aca="false">N293</f>
        <v>1.39598301886792</v>
      </c>
      <c r="R293" s="5" t="n">
        <f aca="false">1.49*(100-Q293/0.5)*5000</f>
        <v>724199.853018868</v>
      </c>
      <c r="S293" s="5" t="str">
        <f aca="false">IF(P293&lt;M293,M293-P293," ")</f>
        <v> </v>
      </c>
      <c r="T293" s="8" t="n">
        <f aca="false">M293*5/P293</f>
        <v>1.41668398037513</v>
      </c>
      <c r="U293" s="8" t="n">
        <f aca="false">IF(T293&gt;5,S293*5/R293+5,T293)+20</f>
        <v>21.4166839803751</v>
      </c>
      <c r="V293" s="9" t="n">
        <f aca="false">G293/0.5*H293*20000</f>
        <v>91958.3323084784</v>
      </c>
      <c r="W293" s="9" t="n">
        <f aca="false">H293*G293*20*1000</f>
        <v>45979.1661542392</v>
      </c>
      <c r="X293" s="5" t="n">
        <f aca="false">G293*H293*MIN(20,U293)*1000</f>
        <v>45979.1661542392</v>
      </c>
      <c r="Y293" s="5" t="n">
        <f aca="false">IF(20&lt;U293,N293*O293*MIN(5,U293-20)*1000,0)</f>
        <v>2570.96681361768</v>
      </c>
      <c r="Z293" s="5" t="n">
        <f aca="false">IF(U293&gt;25,(U293-25)*Q293*1.49*1000,0)</f>
        <v>0</v>
      </c>
      <c r="AA293" s="5" t="n">
        <f aca="false">X293+Y293+Z293</f>
        <v>48550.1329678569</v>
      </c>
    </row>
    <row r="294" customFormat="false" ht="15" hidden="false" customHeight="false" outlineLevel="0" collapsed="false">
      <c r="A294" s="0" t="n">
        <v>1975</v>
      </c>
      <c r="B294" s="0" t="s">
        <v>37</v>
      </c>
      <c r="D294" s="0" t="n">
        <v>577.494692144374</v>
      </c>
      <c r="E294" s="1" t="n">
        <v>288.55875</v>
      </c>
      <c r="F294" s="4" t="n">
        <v>0.001301856</v>
      </c>
      <c r="G294" s="0" t="n">
        <v>1.62</v>
      </c>
      <c r="H294" s="0" t="n">
        <f aca="false">1.44*EXP(-F294*(A294-1956))</f>
        <v>1.40481813002917</v>
      </c>
      <c r="I294" s="0" t="n">
        <v>785</v>
      </c>
      <c r="J294" s="0" t="n">
        <f aca="false">I294*H294</f>
        <v>1102.7822320729</v>
      </c>
      <c r="K294" s="5" t="n">
        <f aca="false">K279+D279-J279-E294</f>
        <v>2792503.14298969</v>
      </c>
      <c r="L294" s="5" t="n">
        <f aca="false">H294*(100-G294/0.5)*20000</f>
        <v>2718604.04523245</v>
      </c>
      <c r="M294" s="5" t="n">
        <f aca="false">K294-L294</f>
        <v>73899.0977572426</v>
      </c>
      <c r="N294" s="6" t="n">
        <f aca="false">1.6-0.5691/(2009-1956)*(A294-1956)</f>
        <v>1.39598301886792</v>
      </c>
      <c r="O294" s="7" t="n">
        <v>1.3</v>
      </c>
      <c r="P294" s="5" t="n">
        <f aca="false">O294*(100-N294/0.5)*5000</f>
        <v>631852.220754717</v>
      </c>
      <c r="Q294" s="7" t="n">
        <f aca="false">N294</f>
        <v>1.39598301886792</v>
      </c>
      <c r="R294" s="5" t="n">
        <f aca="false">1.49*(100-Q294/0.5)*5000</f>
        <v>724199.853018868</v>
      </c>
      <c r="S294" s="5" t="str">
        <f aca="false">IF(P294&lt;M294,M294-P294," ")</f>
        <v> </v>
      </c>
      <c r="T294" s="8" t="n">
        <f aca="false">M294*5/P294</f>
        <v>0.584781498979095</v>
      </c>
      <c r="U294" s="8" t="n">
        <f aca="false">IF(T294&gt;5,S294*5/R294+5,T294)+20</f>
        <v>20.5847814989791</v>
      </c>
      <c r="V294" s="9" t="n">
        <f aca="false">G294/0.5*H294*20000</f>
        <v>91032.2148258902</v>
      </c>
      <c r="W294" s="9" t="n">
        <f aca="false">H294*G294*20*1000</f>
        <v>45516.1074129451</v>
      </c>
      <c r="X294" s="5" t="n">
        <f aca="false">G294*H294*MIN(20,U294)*1000</f>
        <v>45516.1074129451</v>
      </c>
      <c r="Y294" s="5" t="n">
        <f aca="false">IF(20&lt;U294,N294*O294*MIN(5,U294-20)*1000,0)</f>
        <v>1061.24855501983</v>
      </c>
      <c r="Z294" s="5" t="n">
        <f aca="false">IF(U294&gt;25,(U294-25)*Q294*1.49*1000,0)</f>
        <v>0</v>
      </c>
      <c r="AA294" s="5" t="n">
        <f aca="false">X294+Y294+Z294</f>
        <v>46577.3559679649</v>
      </c>
    </row>
    <row r="295" customFormat="false" ht="15" hidden="false" customHeight="false" outlineLevel="0" collapsed="false">
      <c r="A295" s="0" t="n">
        <v>1975</v>
      </c>
      <c r="B295" s="0" t="s">
        <v>38</v>
      </c>
      <c r="D295" s="0" t="n">
        <v>137.512639029323</v>
      </c>
      <c r="E295" s="1" t="n">
        <v>188.268125</v>
      </c>
      <c r="F295" s="4" t="n">
        <v>0.00474323</v>
      </c>
      <c r="G295" s="0" t="n">
        <v>2.21</v>
      </c>
      <c r="H295" s="0" t="n">
        <f aca="false">1.44*EXP(-F295*(A295-1956))</f>
        <v>1.31590118617115</v>
      </c>
      <c r="I295" s="0" t="n">
        <v>785</v>
      </c>
      <c r="J295" s="0" t="n">
        <f aca="false">I295*H295</f>
        <v>1032.98243114436</v>
      </c>
      <c r="K295" s="5" t="n">
        <f aca="false">K280+D280-J280-E295</f>
        <v>2789856.68150963</v>
      </c>
      <c r="L295" s="5" t="n">
        <f aca="false">H295*(100-G295/0.5)*20000</f>
        <v>2515476.70748478</v>
      </c>
      <c r="M295" s="5" t="n">
        <f aca="false">K295-L295</f>
        <v>274379.974024855</v>
      </c>
      <c r="N295" s="6" t="n">
        <f aca="false">1.6+0.3/(2009-1956)*(A295-1956)</f>
        <v>1.70754716981132</v>
      </c>
      <c r="O295" s="7" t="n">
        <v>1.3</v>
      </c>
      <c r="P295" s="5" t="n">
        <f aca="false">O295*(100-N295/0.5)*5000</f>
        <v>627801.886792453</v>
      </c>
      <c r="Q295" s="7" t="n">
        <f aca="false">N295</f>
        <v>1.70754716981132</v>
      </c>
      <c r="R295" s="5" t="n">
        <f aca="false">1.49*(100-Q295/0.5)*5000</f>
        <v>719557.547169811</v>
      </c>
      <c r="S295" s="5" t="str">
        <f aca="false">IF(P295&lt;M295,M295-P295," ")</f>
        <v> </v>
      </c>
      <c r="T295" s="8" t="n">
        <f aca="false">M295*5/P295</f>
        <v>2.18524330523049</v>
      </c>
      <c r="U295" s="8" t="n">
        <f aca="false">IF(T295&gt;5,S295*5/R295+5,T295)+20</f>
        <v>22.1852433052305</v>
      </c>
      <c r="V295" s="9" t="n">
        <f aca="false">G295/0.5*H295*20000</f>
        <v>116325.66485753</v>
      </c>
      <c r="W295" s="9" t="n">
        <f aca="false">H295*G295*20*1000</f>
        <v>58162.832428765</v>
      </c>
      <c r="X295" s="5" t="n">
        <f aca="false">G295*H295*MIN(20,U295)*1000</f>
        <v>58162.832428765</v>
      </c>
      <c r="Y295" s="5" t="n">
        <f aca="false">IF(20&lt;U295,N295*O295*MIN(5,U295-20)*1000,0)</f>
        <v>4850.82782755409</v>
      </c>
      <c r="Z295" s="5" t="n">
        <f aca="false">IF(U295&gt;25,(U295-25)*Q295*1.49*1000,0)</f>
        <v>0</v>
      </c>
      <c r="AA295" s="5" t="n">
        <f aca="false">X295+Y295+Z295</f>
        <v>63013.6602563191</v>
      </c>
    </row>
    <row r="296" customFormat="false" ht="15" hidden="false" customHeight="false" outlineLevel="0" collapsed="false">
      <c r="A296" s="0" t="n">
        <v>1975</v>
      </c>
      <c r="B296" s="0" t="s">
        <v>39</v>
      </c>
      <c r="D296" s="0" t="n">
        <v>1237.02031602709</v>
      </c>
      <c r="E296" s="1" t="n">
        <v>299.26875</v>
      </c>
      <c r="F296" s="4" t="n">
        <v>0.00288361</v>
      </c>
      <c r="G296" s="0" t="n">
        <v>1.89</v>
      </c>
      <c r="H296" s="0" t="n">
        <f aca="false">1.44*EXP(-F296*(A296-1956))</f>
        <v>1.36322678236507</v>
      </c>
      <c r="I296" s="0" t="n">
        <v>785</v>
      </c>
      <c r="J296" s="0" t="n">
        <f aca="false">I296*H296</f>
        <v>1070.13302415658</v>
      </c>
      <c r="K296" s="5" t="n">
        <f aca="false">K281+D281-J281-E296</f>
        <v>2798302.85804554</v>
      </c>
      <c r="L296" s="5" t="n">
        <f aca="false">H296*(100-G296/0.5)*20000</f>
        <v>2623393.61998333</v>
      </c>
      <c r="M296" s="5" t="n">
        <f aca="false">K296-L296</f>
        <v>174909.238062207</v>
      </c>
      <c r="N296" s="6" t="n">
        <f aca="false">1.6-0.5691/(2009-1956)*(A296-1956)</f>
        <v>1.39598301886792</v>
      </c>
      <c r="O296" s="7" t="n">
        <v>1.3</v>
      </c>
      <c r="P296" s="5" t="n">
        <f aca="false">O296*(100-N296/0.5)*5000</f>
        <v>631852.220754717</v>
      </c>
      <c r="Q296" s="7" t="n">
        <f aca="false">N296</f>
        <v>1.39598301886792</v>
      </c>
      <c r="R296" s="5" t="n">
        <f aca="false">1.49*(100-Q296/0.5)*5000</f>
        <v>724199.853018868</v>
      </c>
      <c r="S296" s="5" t="str">
        <f aca="false">IF(P296&lt;M296,M296-P296," ")</f>
        <v> </v>
      </c>
      <c r="T296" s="8" t="n">
        <f aca="false">M296*5/P296</f>
        <v>1.38409925863112</v>
      </c>
      <c r="U296" s="8" t="n">
        <f aca="false">IF(T296&gt;5,S296*5/R296+5,T296)+20</f>
        <v>21.3840992586311</v>
      </c>
      <c r="V296" s="9" t="n">
        <f aca="false">G296/0.5*H296*20000</f>
        <v>103059.944746799</v>
      </c>
      <c r="W296" s="9" t="n">
        <f aca="false">H296*G296*20*1000</f>
        <v>51529.9723733995</v>
      </c>
      <c r="X296" s="5" t="n">
        <f aca="false">G296*H296*MIN(20,U296)*1000</f>
        <v>51529.9723733995</v>
      </c>
      <c r="Y296" s="5" t="n">
        <f aca="false">IF(20&lt;U296,N296*O296*MIN(5,U296-20)*1000,0)</f>
        <v>2511.83277991975</v>
      </c>
      <c r="Z296" s="5" t="n">
        <f aca="false">IF(U296&gt;25,(U296-25)*Q296*1.49*1000,0)</f>
        <v>0</v>
      </c>
      <c r="AA296" s="5" t="n">
        <f aca="false">X296+Y296+Z296</f>
        <v>54041.8051533193</v>
      </c>
    </row>
    <row r="297" customFormat="false" ht="15" hidden="false" customHeight="false" outlineLevel="0" collapsed="false">
      <c r="A297" s="0" t="n">
        <v>1975</v>
      </c>
      <c r="B297" s="0" t="s">
        <v>40</v>
      </c>
      <c r="D297" s="0" t="n">
        <v>1237.02031602709</v>
      </c>
      <c r="E297" s="1" t="n">
        <v>271.701875</v>
      </c>
      <c r="F297" s="4" t="n">
        <v>0.003435973</v>
      </c>
      <c r="G297" s="0" t="n">
        <v>1.88</v>
      </c>
      <c r="H297" s="0" t="n">
        <f aca="false">1.44*EXP(-F297*(A297-1956))</f>
        <v>1.34899467060026</v>
      </c>
      <c r="I297" s="0" t="n">
        <v>785</v>
      </c>
      <c r="J297" s="0" t="n">
        <f aca="false">I297*H297</f>
        <v>1058.9608164212</v>
      </c>
      <c r="K297" s="5" t="n">
        <f aca="false">K282+D282-J282-E297</f>
        <v>2798448.96067148</v>
      </c>
      <c r="L297" s="5" t="n">
        <f aca="false">H297*(100-G297/0.5)*20000</f>
        <v>2596544.94197137</v>
      </c>
      <c r="M297" s="5" t="n">
        <f aca="false">K297-L297</f>
        <v>201904.01870011</v>
      </c>
      <c r="N297" s="6" t="n">
        <f aca="false">1.6+0.1/(2009-1956)*(A297-1956)</f>
        <v>1.63584905660377</v>
      </c>
      <c r="O297" s="7" t="n">
        <v>1.3</v>
      </c>
      <c r="P297" s="5" t="n">
        <f aca="false">O297*(100-N297/0.5)*5000</f>
        <v>628733.962264151</v>
      </c>
      <c r="Q297" s="7" t="n">
        <f aca="false">N297</f>
        <v>1.63584905660377</v>
      </c>
      <c r="R297" s="5" t="n">
        <f aca="false">1.49*(100-Q297/0.5)*5000</f>
        <v>720625.849056604</v>
      </c>
      <c r="S297" s="5" t="str">
        <f aca="false">IF(P297&lt;M297,M297-P297," ")</f>
        <v> </v>
      </c>
      <c r="T297" s="8" t="n">
        <f aca="false">M297*5/P297</f>
        <v>1.60563951383371</v>
      </c>
      <c r="U297" s="8" t="n">
        <f aca="false">IF(T297&gt;5,S297*5/R297+5,T297)+20</f>
        <v>21.6056395138337</v>
      </c>
      <c r="V297" s="9" t="n">
        <f aca="false">G297/0.5*H297*20000</f>
        <v>101444.399229139</v>
      </c>
      <c r="W297" s="9" t="n">
        <f aca="false">H297*G297*20*1000</f>
        <v>50722.1996145697</v>
      </c>
      <c r="X297" s="5" t="n">
        <f aca="false">G297*H297*MIN(20,U297)*1000</f>
        <v>50722.1996145697</v>
      </c>
      <c r="Y297" s="5" t="n">
        <f aca="false">IF(20&lt;U297,N297*O297*MIN(5,U297-20)*1000,0)</f>
        <v>3414.5590491358</v>
      </c>
      <c r="Z297" s="5" t="n">
        <f aca="false">IF(U297&gt;25,(U297-25)*Q297*1.49*1000,0)</f>
        <v>0</v>
      </c>
      <c r="AA297" s="5" t="n">
        <f aca="false">X297+Y297+Z297</f>
        <v>54136.7586637055</v>
      </c>
    </row>
    <row r="298" customFormat="false" ht="15" hidden="false" customHeight="false" outlineLevel="0" collapsed="false">
      <c r="A298" s="0" t="n">
        <v>1975</v>
      </c>
      <c r="B298" s="0" t="s">
        <v>41</v>
      </c>
      <c r="D298" s="0" t="n">
        <v>64.1282565130261</v>
      </c>
      <c r="E298" s="1" t="n">
        <v>161.288125</v>
      </c>
      <c r="F298" s="4" t="n">
        <v>0.002290988</v>
      </c>
      <c r="G298" s="0" t="n">
        <v>1.7</v>
      </c>
      <c r="H298" s="0" t="n">
        <f aca="false">1.44*EXP(-F298*(A298-1956))</f>
        <v>1.37866321042245</v>
      </c>
      <c r="I298" s="0" t="n">
        <v>785</v>
      </c>
      <c r="J298" s="0" t="n">
        <f aca="false">I298*H298</f>
        <v>1082.25062018162</v>
      </c>
      <c r="K298" s="5" t="n">
        <f aca="false">K283+D283-J283-E298</f>
        <v>2789605.01808824</v>
      </c>
      <c r="L298" s="5" t="n">
        <f aca="false">H298*(100-G298/0.5)*20000</f>
        <v>2663577.32253617</v>
      </c>
      <c r="M298" s="5" t="n">
        <f aca="false">K298-L298</f>
        <v>126027.695552065</v>
      </c>
      <c r="N298" s="6" t="n">
        <f aca="false">1.6-0.4/(2009-1956)*(A298-1956)</f>
        <v>1.45660377358491</v>
      </c>
      <c r="O298" s="7" t="n">
        <v>1.3</v>
      </c>
      <c r="P298" s="5" t="n">
        <f aca="false">O298*(100-N298/0.5)*5000</f>
        <v>631064.150943396</v>
      </c>
      <c r="Q298" s="7" t="n">
        <f aca="false">N298</f>
        <v>1.45660377358491</v>
      </c>
      <c r="R298" s="5" t="n">
        <f aca="false">1.49*(100-Q298/0.5)*5000</f>
        <v>723296.603773585</v>
      </c>
      <c r="S298" s="5" t="str">
        <f aca="false">IF(P298&lt;M298,M298-P298," ")</f>
        <v> </v>
      </c>
      <c r="T298" s="8" t="n">
        <f aca="false">M298*5/P298</f>
        <v>0.998533155176558</v>
      </c>
      <c r="U298" s="8" t="n">
        <f aca="false">IF(T298&gt;5,S298*5/R298+5,T298)+20</f>
        <v>20.9985331551766</v>
      </c>
      <c r="V298" s="9" t="n">
        <f aca="false">G298/0.5*H298*20000</f>
        <v>93749.0983087265</v>
      </c>
      <c r="W298" s="9" t="n">
        <f aca="false">H298*G298*20*1000</f>
        <v>46874.5491543633</v>
      </c>
      <c r="X298" s="5" t="n">
        <f aca="false">G298*H298*MIN(20,U298)*1000</f>
        <v>46874.5491543633</v>
      </c>
      <c r="Y298" s="5" t="n">
        <f aca="false">IF(20&lt;U298,N298*O298*MIN(5,U298-20)*1000,0)</f>
        <v>1890.80731044377</v>
      </c>
      <c r="Z298" s="5" t="n">
        <f aca="false">IF(U298&gt;25,(U298-25)*Q298*1.49*1000,0)</f>
        <v>0</v>
      </c>
      <c r="AA298" s="5" t="n">
        <f aca="false">X298+Y298+Z298</f>
        <v>48765.356464807</v>
      </c>
    </row>
    <row r="299" customFormat="false" ht="15" hidden="false" customHeight="false" outlineLevel="0" collapsed="false">
      <c r="A299" s="0" t="n">
        <v>1975</v>
      </c>
      <c r="B299" s="0" t="s">
        <v>42</v>
      </c>
      <c r="D299" s="0" t="n">
        <v>137.512639029323</v>
      </c>
      <c r="E299" s="1" t="n">
        <v>393.8425</v>
      </c>
      <c r="F299" s="4" t="n">
        <v>0.006047777</v>
      </c>
      <c r="G299" s="0" t="n">
        <v>2.37</v>
      </c>
      <c r="H299" s="0" t="n">
        <f aca="false">1.44*EXP(-F299*(A299-1956))</f>
        <v>1.28368564507827</v>
      </c>
      <c r="I299" s="0" t="n">
        <v>785</v>
      </c>
      <c r="J299" s="0" t="n">
        <f aca="false">I299*H299</f>
        <v>1007.69323138644</v>
      </c>
      <c r="K299" s="5" t="n">
        <f aca="false">K284+D284-J284-E299</f>
        <v>2788016.7827891</v>
      </c>
      <c r="L299" s="5" t="n">
        <f aca="false">H299*(100-G299/0.5)*20000</f>
        <v>2445677.89100311</v>
      </c>
      <c r="M299" s="5" t="n">
        <f aca="false">K299-L299</f>
        <v>342338.891785985</v>
      </c>
      <c r="N299" s="6" t="n">
        <f aca="false">1.6+0.5185/(2009-1956)*(A299-1956)</f>
        <v>1.78587735849057</v>
      </c>
      <c r="O299" s="7" t="n">
        <v>1.3</v>
      </c>
      <c r="P299" s="5" t="n">
        <f aca="false">O299*(100-N299/0.5)*5000</f>
        <v>626783.594339623</v>
      </c>
      <c r="Q299" s="7" t="n">
        <f aca="false">N299</f>
        <v>1.78587735849057</v>
      </c>
      <c r="R299" s="5" t="n">
        <f aca="false">1.49*(100-Q299/0.5)*5000</f>
        <v>718390.427358491</v>
      </c>
      <c r="S299" s="5" t="str">
        <f aca="false">IF(P299&lt;M299,M299-P299," ")</f>
        <v> </v>
      </c>
      <c r="T299" s="8" t="n">
        <f aca="false">M299*5/P299</f>
        <v>2.73091777511082</v>
      </c>
      <c r="U299" s="8" t="n">
        <f aca="false">IF(T299&gt;5,S299*5/R299+5,T299)+20</f>
        <v>22.7309177751108</v>
      </c>
      <c r="V299" s="9" t="n">
        <f aca="false">G299/0.5*H299*20000</f>
        <v>121693.39915342</v>
      </c>
      <c r="W299" s="9" t="n">
        <f aca="false">H299*G299*20*1000</f>
        <v>60846.6995767099</v>
      </c>
      <c r="X299" s="5" t="n">
        <f aca="false">G299*H299*MIN(20,U299)*1000</f>
        <v>60846.6995767099</v>
      </c>
      <c r="Y299" s="5" t="n">
        <f aca="false">IF(20&lt;U299,N299*O299*MIN(5,U299-20)*1000,0)</f>
        <v>6340.2094892108</v>
      </c>
      <c r="Z299" s="5" t="n">
        <f aca="false">IF(U299&gt;25,(U299-25)*Q299*1.49*1000,0)</f>
        <v>0</v>
      </c>
      <c r="AA299" s="5" t="n">
        <f aca="false">X299+Y299+Z299</f>
        <v>67186.9090659207</v>
      </c>
    </row>
    <row r="300" customFormat="false" ht="15" hidden="false" customHeight="false" outlineLevel="0" collapsed="false">
      <c r="A300" s="0" t="n">
        <v>1975</v>
      </c>
      <c r="B300" s="0" t="s">
        <v>43</v>
      </c>
      <c r="D300" s="0" t="n">
        <v>64.1282565130261</v>
      </c>
      <c r="E300" s="1" t="n">
        <v>368.53625</v>
      </c>
      <c r="F300" s="4" t="n">
        <v>0.003047486</v>
      </c>
      <c r="G300" s="0" t="n">
        <v>1.65</v>
      </c>
      <c r="H300" s="0" t="n">
        <f aca="false">1.44*EXP(-F300*(A300-1956))</f>
        <v>1.3589887807116</v>
      </c>
      <c r="I300" s="0" t="n">
        <v>785</v>
      </c>
      <c r="J300" s="0" t="n">
        <f aca="false">I300*H300</f>
        <v>1066.80619285861</v>
      </c>
      <c r="K300" s="5" t="n">
        <f aca="false">K285+D285-J285-E300</f>
        <v>2787807.79569287</v>
      </c>
      <c r="L300" s="5" t="n">
        <f aca="false">H300*(100-G300/0.5)*20000</f>
        <v>2628284.30189623</v>
      </c>
      <c r="M300" s="5" t="n">
        <f aca="false">K300-L300</f>
        <v>159523.493796635</v>
      </c>
      <c r="N300" s="6" t="n">
        <f aca="false">1.6-0.4298/(2009-1956)*(A300-1956)</f>
        <v>1.44592075471698</v>
      </c>
      <c r="O300" s="7" t="n">
        <v>1.3</v>
      </c>
      <c r="P300" s="5" t="n">
        <f aca="false">O300*(100-N300/0.5)*5000</f>
        <v>631203.030188679</v>
      </c>
      <c r="Q300" s="7" t="n">
        <f aca="false">N300</f>
        <v>1.44592075471698</v>
      </c>
      <c r="R300" s="5" t="n">
        <f aca="false">1.49*(100-Q300/0.5)*5000</f>
        <v>723455.780754717</v>
      </c>
      <c r="S300" s="5" t="str">
        <f aca="false">IF(P300&lt;M300,M300-P300," ")</f>
        <v> </v>
      </c>
      <c r="T300" s="8" t="n">
        <f aca="false">M300*5/P300</f>
        <v>1.2636464510393</v>
      </c>
      <c r="U300" s="8" t="n">
        <f aca="false">IF(T300&gt;5,S300*5/R300+5,T300)+20</f>
        <v>21.2636464510393</v>
      </c>
      <c r="V300" s="9" t="n">
        <f aca="false">G300/0.5*H300*20000</f>
        <v>89693.2595269656</v>
      </c>
      <c r="W300" s="9" t="n">
        <f aca="false">H300*G300*20*1000</f>
        <v>44846.6297634828</v>
      </c>
      <c r="X300" s="5" t="n">
        <f aca="false">G300*H300*MIN(20,U300)*1000</f>
        <v>44846.6297634828</v>
      </c>
      <c r="Y300" s="5" t="n">
        <f aca="false">IF(20&lt;U300,N300*O300*MIN(5,U300-20)*1000,0)</f>
        <v>2375.27241923683</v>
      </c>
      <c r="Z300" s="5" t="n">
        <f aca="false">IF(U300&gt;25,(U300-25)*Q300*1.49*1000,0)</f>
        <v>0</v>
      </c>
      <c r="AA300" s="5" t="n">
        <f aca="false">X300+Y300+Z300</f>
        <v>47221.9021827196</v>
      </c>
    </row>
    <row r="301" customFormat="false" ht="15" hidden="false" customHeight="false" outlineLevel="0" collapsed="false">
      <c r="A301" s="0" t="n">
        <v>1975</v>
      </c>
      <c r="B301" s="0" t="s">
        <v>44</v>
      </c>
      <c r="D301" s="0" t="n">
        <v>4059.50413223141</v>
      </c>
      <c r="E301" s="1" t="n">
        <v>362.201875</v>
      </c>
      <c r="F301" s="4" t="n">
        <v>0.006595146</v>
      </c>
      <c r="G301" s="0" t="n">
        <v>2.23</v>
      </c>
      <c r="H301" s="0" t="n">
        <f aca="false">1.44*EXP(-F301*(A301-1956))</f>
        <v>1.27040448207715</v>
      </c>
      <c r="I301" s="0" t="n">
        <v>785</v>
      </c>
      <c r="J301" s="0" t="n">
        <f aca="false">I301*H301</f>
        <v>997.267518430562</v>
      </c>
      <c r="K301" s="5" t="n">
        <f aca="false">K286+D286-J286-E301</f>
        <v>2816507.82439011</v>
      </c>
      <c r="L301" s="5" t="n">
        <f aca="false">H301*(100-G301/0.5)*20000</f>
        <v>2427488.88435302</v>
      </c>
      <c r="M301" s="5" t="n">
        <f aca="false">K301-L301</f>
        <v>389018.940037093</v>
      </c>
      <c r="N301" s="6" t="n">
        <f aca="false">1.6+0.062/(2009-1956)*(A301-1956)</f>
        <v>1.62222641509434</v>
      </c>
      <c r="O301" s="7" t="n">
        <v>1.3</v>
      </c>
      <c r="P301" s="5" t="n">
        <f aca="false">O301*(100-N301/0.5)*5000</f>
        <v>628911.056603774</v>
      </c>
      <c r="Q301" s="7" t="n">
        <f aca="false">N301</f>
        <v>1.62222641509434</v>
      </c>
      <c r="R301" s="5" t="n">
        <f aca="false">1.49*(100-Q301/0.5)*5000</f>
        <v>720828.826415094</v>
      </c>
      <c r="S301" s="5" t="str">
        <f aca="false">IF(P301&lt;M301,M301-P301," ")</f>
        <v> </v>
      </c>
      <c r="T301" s="8" t="n">
        <f aca="false">M301*5/P301</f>
        <v>3.09279774900016</v>
      </c>
      <c r="U301" s="8" t="n">
        <f aca="false">IF(T301&gt;5,S301*5/R301+5,T301)+20</f>
        <v>23.0927977490002</v>
      </c>
      <c r="V301" s="9" t="n">
        <f aca="false">G301/0.5*H301*20000</f>
        <v>113320.079801282</v>
      </c>
      <c r="W301" s="9" t="n">
        <f aca="false">H301*G301*20*1000</f>
        <v>56660.0399006409</v>
      </c>
      <c r="X301" s="5" t="n">
        <f aca="false">G301*H301*MIN(20,U301)*1000</f>
        <v>56660.0399006409</v>
      </c>
      <c r="Y301" s="5" t="n">
        <f aca="false">IF(20&lt;U301,N301*O301*MIN(5,U301-20)*1000,0)</f>
        <v>6522.38366646409</v>
      </c>
      <c r="Z301" s="5" t="n">
        <f aca="false">IF(U301&gt;25,(U301-25)*Q301*1.49*1000,0)</f>
        <v>0</v>
      </c>
      <c r="AA301" s="5" t="n">
        <f aca="false">X301+Y301+Z301</f>
        <v>63182.423567105</v>
      </c>
    </row>
    <row r="302" customFormat="false" ht="15" hidden="false" customHeight="false" outlineLevel="0" collapsed="false">
      <c r="A302" s="0" t="n">
        <v>1976</v>
      </c>
      <c r="B302" s="0" t="s">
        <v>30</v>
      </c>
      <c r="D302" s="0" t="n">
        <v>0</v>
      </c>
      <c r="E302" s="1" t="n">
        <v>0</v>
      </c>
      <c r="F302" s="4" t="n">
        <v>0.000106134</v>
      </c>
      <c r="G302" s="0" t="n">
        <v>1.21</v>
      </c>
      <c r="H302" s="0" t="n">
        <f aca="false">1.44*EXP(-F302*(A302-1956))</f>
        <v>1.43694658266046</v>
      </c>
      <c r="J302" s="0" t="n">
        <f aca="false">I302*H302</f>
        <v>0</v>
      </c>
      <c r="K302" s="5" t="n">
        <f aca="false">K287+D287-J287-E302</f>
        <v>2789984.15361757</v>
      </c>
      <c r="L302" s="5" t="n">
        <f aca="false">H302*(100-G302/0.5)*20000</f>
        <v>2804344.95072015</v>
      </c>
      <c r="M302" s="5" t="n">
        <f aca="false">K302-L302</f>
        <v>-14360.797102585</v>
      </c>
      <c r="N302" s="6" t="n">
        <f aca="false">1.6-0.6824/(2009-1956)*(A302-1956)</f>
        <v>1.34249056603774</v>
      </c>
      <c r="O302" s="7" t="n">
        <v>1.3</v>
      </c>
      <c r="P302" s="5" t="n">
        <f aca="false">O302*(100-N302/0.5)*5000</f>
        <v>632547.622641509</v>
      </c>
      <c r="Q302" s="7" t="n">
        <f aca="false">N302</f>
        <v>1.34249056603774</v>
      </c>
      <c r="R302" s="5" t="n">
        <f aca="false">1.49*(100-Q302/0.5)*5000</f>
        <v>724996.890566038</v>
      </c>
      <c r="S302" s="5" t="str">
        <f aca="false">IF(P302&lt;M302,M302-P302," ")</f>
        <v> </v>
      </c>
      <c r="T302" s="8" t="n">
        <f aca="false">M302*5/P302</f>
        <v>-0.113515540874334</v>
      </c>
      <c r="U302" s="8" t="n">
        <f aca="false">IF(T302&gt;5,S302*5/R302+5,T302)+20</f>
        <v>19.8864844591257</v>
      </c>
      <c r="V302" s="9" t="n">
        <f aca="false">G302/0.5*H302*20000</f>
        <v>69548.2146007662</v>
      </c>
      <c r="W302" s="9" t="n">
        <f aca="false">H302*G302*20*1000</f>
        <v>34774.1073003831</v>
      </c>
      <c r="X302" s="5" t="n">
        <f aca="false">G302*H302*MIN(20,U302)*1000</f>
        <v>34576.7372204518</v>
      </c>
      <c r="Y302" s="5" t="n">
        <f aca="false">IF(20&lt;U302,N302*O302*MIN(5,U302-20)*1000,0)</f>
        <v>0</v>
      </c>
      <c r="Z302" s="5" t="n">
        <f aca="false">IF(U302&gt;25,(U302-25)*Q302*1.49*1000,0)</f>
        <v>0</v>
      </c>
      <c r="AA302" s="5" t="n">
        <f aca="false">X302+Y302+Z302</f>
        <v>34576.7372204518</v>
      </c>
    </row>
    <row r="303" customFormat="false" ht="15" hidden="false" customHeight="false" outlineLevel="0" collapsed="false">
      <c r="A303" s="0" t="n">
        <v>1976</v>
      </c>
      <c r="B303" s="0" t="s">
        <v>31</v>
      </c>
      <c r="D303" s="0" t="n">
        <v>0</v>
      </c>
      <c r="E303" s="1" t="n">
        <v>27.9765625</v>
      </c>
      <c r="F303" s="4" t="n">
        <v>0.00054519</v>
      </c>
      <c r="G303" s="0" t="n">
        <v>1.305</v>
      </c>
      <c r="H303" s="0" t="n">
        <f aca="false">1.44*EXP(-F303*(A303-1956))</f>
        <v>1.42438382056934</v>
      </c>
      <c r="J303" s="0" t="n">
        <f aca="false">I303*H303</f>
        <v>0</v>
      </c>
      <c r="K303" s="5" t="n">
        <f aca="false">K288+D288-J288-E303</f>
        <v>2787464.54753334</v>
      </c>
      <c r="L303" s="5" t="n">
        <f aca="false">H303*(100-G303/0.5)*20000</f>
        <v>2774414.80570497</v>
      </c>
      <c r="M303" s="5" t="n">
        <f aca="false">K303-L303</f>
        <v>13049.7418283755</v>
      </c>
      <c r="N303" s="6" t="n">
        <f aca="false">1.6-0.6216/(2009-1956)*(A303-1956)</f>
        <v>1.36543396226415</v>
      </c>
      <c r="O303" s="7" t="n">
        <v>1.3</v>
      </c>
      <c r="P303" s="5" t="n">
        <f aca="false">O303*(100-N303/0.5)*5000</f>
        <v>632249.358490566</v>
      </c>
      <c r="Q303" s="7" t="n">
        <f aca="false">N303</f>
        <v>1.36543396226415</v>
      </c>
      <c r="R303" s="5" t="n">
        <f aca="false">1.49*(100-Q303/0.5)*5000</f>
        <v>724655.033962264</v>
      </c>
      <c r="S303" s="5" t="str">
        <f aca="false">IF(P303&lt;M303,M303-P303," ")</f>
        <v> </v>
      </c>
      <c r="T303" s="8" t="n">
        <f aca="false">M303*5/P303</f>
        <v>0.103200909997999</v>
      </c>
      <c r="U303" s="8" t="n">
        <f aca="false">IF(T303&gt;5,S303*5/R303+5,T303)+20</f>
        <v>20.103200909998</v>
      </c>
      <c r="V303" s="9" t="n">
        <f aca="false">G303/0.5*H303*20000</f>
        <v>74352.8354337197</v>
      </c>
      <c r="W303" s="9" t="n">
        <f aca="false">H303*G303*20*1000</f>
        <v>37176.4177168599</v>
      </c>
      <c r="X303" s="5" t="n">
        <f aca="false">G303*H303*MIN(20,U303)*1000</f>
        <v>37176.4177168599</v>
      </c>
      <c r="Y303" s="5" t="n">
        <f aca="false">IF(20&lt;U303,N303*O303*MIN(5,U303-20)*1000,0)</f>
        <v>183.188235682182</v>
      </c>
      <c r="Z303" s="5" t="n">
        <f aca="false">IF(U303&gt;25,(U303-25)*Q303*1.49*1000,0)</f>
        <v>0</v>
      </c>
      <c r="AA303" s="5" t="n">
        <f aca="false">X303+Y303+Z303</f>
        <v>37359.6059525421</v>
      </c>
    </row>
    <row r="304" customFormat="false" ht="15" hidden="false" customHeight="false" outlineLevel="0" collapsed="false">
      <c r="A304" s="0" t="n">
        <v>1976</v>
      </c>
      <c r="B304" s="0" t="s">
        <v>32</v>
      </c>
      <c r="D304" s="0" t="n">
        <v>0</v>
      </c>
      <c r="E304" s="1" t="n">
        <v>76.34375</v>
      </c>
      <c r="F304" s="4" t="n">
        <v>0.002161032</v>
      </c>
      <c r="G304" s="0" t="n">
        <v>1.39</v>
      </c>
      <c r="H304" s="0" t="n">
        <f aca="false">1.44*EXP(-F304*(A304-1956))</f>
        <v>1.37908808613034</v>
      </c>
      <c r="J304" s="0" t="n">
        <f aca="false">I304*H304</f>
        <v>0</v>
      </c>
      <c r="K304" s="5" t="n">
        <f aca="false">K289+D289-J289-E304</f>
        <v>2786024.20919751</v>
      </c>
      <c r="L304" s="5" t="n">
        <f aca="false">H304*(100-G304/0.5)*20000</f>
        <v>2681498.87467184</v>
      </c>
      <c r="M304" s="5" t="n">
        <f aca="false">K304-L304</f>
        <v>104525.334525669</v>
      </c>
      <c r="N304" s="6" t="n">
        <f aca="false">1.6-0.5691/(2009-1956)*(A304-1956)</f>
        <v>1.38524528301887</v>
      </c>
      <c r="O304" s="7" t="n">
        <v>1.3</v>
      </c>
      <c r="P304" s="5" t="n">
        <f aca="false">O304*(100-N304/0.5)*5000</f>
        <v>631991.811320755</v>
      </c>
      <c r="Q304" s="7" t="n">
        <f aca="false">N304</f>
        <v>1.38524528301887</v>
      </c>
      <c r="R304" s="5" t="n">
        <f aca="false">1.49*(100-Q304/0.5)*5000</f>
        <v>724359.845283019</v>
      </c>
      <c r="S304" s="5" t="str">
        <f aca="false">IF(P304&lt;M304,M304-P304," ")</f>
        <v> </v>
      </c>
      <c r="T304" s="8" t="n">
        <f aca="false">M304*5/P304</f>
        <v>0.826951652326233</v>
      </c>
      <c r="U304" s="8" t="n">
        <f aca="false">IF(T304&gt;5,S304*5/R304+5,T304)+20</f>
        <v>20.8269516523262</v>
      </c>
      <c r="V304" s="9" t="n">
        <f aca="false">G304/0.5*H304*20000</f>
        <v>76677.297588847</v>
      </c>
      <c r="W304" s="9" t="n">
        <f aca="false">H304*G304*20*1000</f>
        <v>38338.6487944235</v>
      </c>
      <c r="X304" s="5" t="n">
        <f aca="false">G304*H304*MIN(20,U304)*1000</f>
        <v>38338.6487944235</v>
      </c>
      <c r="Y304" s="5" t="n">
        <f aca="false">IF(20&lt;U304,N304*O304*MIN(5,U304-20)*1000,0)</f>
        <v>1489.19013837045</v>
      </c>
      <c r="Z304" s="5" t="n">
        <f aca="false">IF(U304&gt;25,(U304-25)*Q304*1.49*1000,0)</f>
        <v>0</v>
      </c>
      <c r="AA304" s="5" t="n">
        <f aca="false">X304+Y304+Z304</f>
        <v>39827.838932794</v>
      </c>
    </row>
    <row r="305" customFormat="false" ht="15" hidden="false" customHeight="false" outlineLevel="0" collapsed="false">
      <c r="A305" s="0" t="n">
        <v>1976</v>
      </c>
      <c r="B305" s="0" t="s">
        <v>33</v>
      </c>
      <c r="D305" s="0" t="n">
        <v>0</v>
      </c>
      <c r="E305" s="1" t="n">
        <v>76.8203125</v>
      </c>
      <c r="F305" s="4" t="n">
        <v>0.003311821</v>
      </c>
      <c r="G305" s="0" t="n">
        <v>1.47</v>
      </c>
      <c r="H305" s="0" t="n">
        <f aca="false">1.44*EXP(-F305*(A305-1956))</f>
        <v>1.34770978136573</v>
      </c>
      <c r="J305" s="0" t="n">
        <f aca="false">I305*H305</f>
        <v>0</v>
      </c>
      <c r="K305" s="5" t="n">
        <f aca="false">K290+D290-J290-E305</f>
        <v>2786321.34319871</v>
      </c>
      <c r="L305" s="5" t="n">
        <f aca="false">H305*(100-G305/0.5)*20000</f>
        <v>2616174.22758715</v>
      </c>
      <c r="M305" s="5" t="n">
        <f aca="false">K305-L305</f>
        <v>170147.115611558</v>
      </c>
      <c r="N305" s="6" t="n">
        <f aca="false">1.6-0.6/(2009-1956)*(A305-1956)</f>
        <v>1.37358490566038</v>
      </c>
      <c r="O305" s="7" t="n">
        <v>1.3</v>
      </c>
      <c r="P305" s="5" t="n">
        <f aca="false">O305*(100-N305/0.5)*5000</f>
        <v>632143.396226415</v>
      </c>
      <c r="Q305" s="7" t="n">
        <f aca="false">N305</f>
        <v>1.37358490566038</v>
      </c>
      <c r="R305" s="5" t="n">
        <f aca="false">1.49*(100-Q305/0.5)*5000</f>
        <v>724533.58490566</v>
      </c>
      <c r="S305" s="5" t="str">
        <f aca="false">IF(P305&lt;M305,M305-P305," ")</f>
        <v> </v>
      </c>
      <c r="T305" s="8" t="n">
        <f aca="false">M305*5/P305</f>
        <v>1.34579524699026</v>
      </c>
      <c r="U305" s="8" t="n">
        <f aca="false">IF(T305&gt;5,S305*5/R305+5,T305)+20</f>
        <v>21.3457952469903</v>
      </c>
      <c r="V305" s="9" t="n">
        <f aca="false">G305/0.5*H305*20000</f>
        <v>79245.3351443047</v>
      </c>
      <c r="W305" s="9" t="n">
        <f aca="false">H305*G305*20*1000</f>
        <v>39622.6675721523</v>
      </c>
      <c r="X305" s="5" t="n">
        <f aca="false">G305*H305*MIN(20,U305)*1000</f>
        <v>39622.6675721523</v>
      </c>
      <c r="Y305" s="5" t="n">
        <f aca="false">IF(20&lt;U305,N305*O305*MIN(5,U305-20)*1000,0)</f>
        <v>2403.13324858789</v>
      </c>
      <c r="Z305" s="5" t="n">
        <f aca="false">IF(U305&gt;25,(U305-25)*Q305*1.49*1000,0)</f>
        <v>0</v>
      </c>
      <c r="AA305" s="5" t="n">
        <f aca="false">X305+Y305+Z305</f>
        <v>42025.8008207402</v>
      </c>
    </row>
    <row r="306" customFormat="false" ht="15" hidden="false" customHeight="false" outlineLevel="0" collapsed="false">
      <c r="A306" s="0" t="n">
        <v>1976</v>
      </c>
      <c r="B306" s="0" t="s">
        <v>34</v>
      </c>
      <c r="D306" s="0" t="n">
        <v>0</v>
      </c>
      <c r="E306" s="1" t="n">
        <v>63.7734375</v>
      </c>
      <c r="F306" s="4" t="n">
        <v>0.003564392</v>
      </c>
      <c r="G306" s="0" t="n">
        <v>1.445</v>
      </c>
      <c r="H306" s="0" t="n">
        <f aca="false">1.44*EXP(-F306*(A306-1956))</f>
        <v>1.34091909895613</v>
      </c>
      <c r="J306" s="0" t="n">
        <f aca="false">I306*H306</f>
        <v>0</v>
      </c>
      <c r="K306" s="5" t="n">
        <f aca="false">K291+D291-J291-E306</f>
        <v>2786126.38014893</v>
      </c>
      <c r="L306" s="5" t="n">
        <f aca="false">H306*(100-G306/0.5)*20000</f>
        <v>2604333.0739926</v>
      </c>
      <c r="M306" s="5" t="n">
        <f aca="false">K306-L306</f>
        <v>181793.306156321</v>
      </c>
      <c r="N306" s="6" t="n">
        <f aca="false">1.6-0.5/(2009-1956)*(A306-1956)</f>
        <v>1.41132075471698</v>
      </c>
      <c r="O306" s="7" t="n">
        <v>1.3</v>
      </c>
      <c r="P306" s="5" t="n">
        <f aca="false">O306*(100-N306/0.5)*5000</f>
        <v>631652.830188679</v>
      </c>
      <c r="Q306" s="7" t="n">
        <f aca="false">N306</f>
        <v>1.41132075471698</v>
      </c>
      <c r="R306" s="5" t="n">
        <f aca="false">1.49*(100-Q306/0.5)*5000</f>
        <v>723971.320754717</v>
      </c>
      <c r="S306" s="5" t="str">
        <f aca="false">IF(P306&lt;M306,M306-P306," ")</f>
        <v> </v>
      </c>
      <c r="T306" s="8" t="n">
        <f aca="false">M306*5/P306</f>
        <v>1.43902866786822</v>
      </c>
      <c r="U306" s="8" t="n">
        <f aca="false">IF(T306&gt;5,S306*5/R306+5,T306)+20</f>
        <v>21.4390286678682</v>
      </c>
      <c r="V306" s="9" t="n">
        <f aca="false">G306/0.5*H306*20000</f>
        <v>77505.1239196646</v>
      </c>
      <c r="W306" s="9" t="n">
        <f aca="false">H306*G306*20*1000</f>
        <v>38752.5619598323</v>
      </c>
      <c r="X306" s="5" t="n">
        <f aca="false">G306*H306*MIN(20,U306)*1000</f>
        <v>38752.5619598323</v>
      </c>
      <c r="Y306" s="5" t="n">
        <f aca="false">IF(20&lt;U306,N306*O306*MIN(5,U306-20)*1000,0)</f>
        <v>2640.21033327369</v>
      </c>
      <c r="Z306" s="5" t="n">
        <f aca="false">IF(U306&gt;25,(U306-25)*Q306*1.49*1000,0)</f>
        <v>0</v>
      </c>
      <c r="AA306" s="5" t="n">
        <f aca="false">X306+Y306+Z306</f>
        <v>41392.772293106</v>
      </c>
    </row>
    <row r="307" customFormat="false" ht="15" hidden="false" customHeight="false" outlineLevel="0" collapsed="false">
      <c r="A307" s="0" t="n">
        <v>1976</v>
      </c>
      <c r="B307" s="0" t="s">
        <v>35</v>
      </c>
      <c r="D307" s="0" t="n">
        <v>0</v>
      </c>
      <c r="E307" s="1" t="n">
        <v>33.171875</v>
      </c>
      <c r="F307" s="4" t="n">
        <v>0.00095987</v>
      </c>
      <c r="G307" s="0" t="n">
        <v>1.6</v>
      </c>
      <c r="H307" s="0" t="n">
        <f aca="false">1.44*EXP(-F307*(A307-1956))</f>
        <v>1.41261940303507</v>
      </c>
      <c r="J307" s="0" t="n">
        <f aca="false">I307*H307</f>
        <v>0</v>
      </c>
      <c r="K307" s="5" t="n">
        <f aca="false">K292+D292-J292-E307</f>
        <v>2792651.94291945</v>
      </c>
      <c r="L307" s="5" t="n">
        <f aca="false">H307*(100-G307/0.5)*20000</f>
        <v>2734831.16427589</v>
      </c>
      <c r="M307" s="5" t="n">
        <f aca="false">K307-L307</f>
        <v>57820.7786435573</v>
      </c>
      <c r="N307" s="6" t="n">
        <f aca="false">1.6-0.5691/(2009-1956)*(A307-1956)</f>
        <v>1.38524528301887</v>
      </c>
      <c r="O307" s="7" t="n">
        <v>1.3</v>
      </c>
      <c r="P307" s="5" t="n">
        <f aca="false">O307*(100-N307/0.5)*5000</f>
        <v>631991.811320755</v>
      </c>
      <c r="Q307" s="7" t="n">
        <f aca="false">N307</f>
        <v>1.38524528301887</v>
      </c>
      <c r="R307" s="5" t="n">
        <f aca="false">1.49*(100-Q307/0.5)*5000</f>
        <v>724359.845283019</v>
      </c>
      <c r="S307" s="5" t="str">
        <f aca="false">IF(P307&lt;M307,M307-P307," ")</f>
        <v> </v>
      </c>
      <c r="T307" s="8" t="n">
        <f aca="false">M307*5/P307</f>
        <v>0.457448796074761</v>
      </c>
      <c r="U307" s="8" t="n">
        <f aca="false">IF(T307&gt;5,S307*5/R307+5,T307)+20</f>
        <v>20.4574487960748</v>
      </c>
      <c r="V307" s="9" t="n">
        <f aca="false">G307/0.5*H307*20000</f>
        <v>90407.6417942445</v>
      </c>
      <c r="W307" s="9" t="n">
        <f aca="false">H307*G307*20*1000</f>
        <v>45203.8208971222</v>
      </c>
      <c r="X307" s="5" t="n">
        <f aca="false">G307*H307*MIN(20,U307)*1000</f>
        <v>45203.8208971222</v>
      </c>
      <c r="Y307" s="5" t="n">
        <f aca="false">IF(20&lt;U307,N307*O307*MIN(5,U307-20)*1000,0)</f>
        <v>823.78242308079</v>
      </c>
      <c r="Z307" s="5" t="n">
        <f aca="false">IF(U307&gt;25,(U307-25)*Q307*1.49*1000,0)</f>
        <v>0</v>
      </c>
      <c r="AA307" s="5" t="n">
        <f aca="false">X307+Y307+Z307</f>
        <v>46027.603320203</v>
      </c>
    </row>
    <row r="308" customFormat="false" ht="15" hidden="false" customHeight="false" outlineLevel="0" collapsed="false">
      <c r="A308" s="0" t="n">
        <v>1976</v>
      </c>
      <c r="B308" s="0" t="s">
        <v>36</v>
      </c>
      <c r="D308" s="0" t="n">
        <v>0</v>
      </c>
      <c r="E308" s="1" t="n">
        <v>82.421875</v>
      </c>
      <c r="F308" s="4" t="n">
        <v>0.003306066</v>
      </c>
      <c r="G308" s="0" t="n">
        <v>1.705</v>
      </c>
      <c r="H308" s="0" t="n">
        <f aca="false">1.44*EXP(-F308*(A308-1956))</f>
        <v>1.34786491168914</v>
      </c>
      <c r="J308" s="0" t="n">
        <f aca="false">I308*H308</f>
        <v>0</v>
      </c>
      <c r="K308" s="5" t="n">
        <f aca="false">K293+D293-J293-E308</f>
        <v>2791166.63727199</v>
      </c>
      <c r="L308" s="5" t="n">
        <f aca="false">H308*(100-G308/0.5)*20000</f>
        <v>2603805.43640108</v>
      </c>
      <c r="M308" s="5" t="n">
        <f aca="false">K308-L308</f>
        <v>187361.200870909</v>
      </c>
      <c r="N308" s="6" t="n">
        <f aca="false">1.6-0.5691/(2009-1956)*(A308-1956)</f>
        <v>1.38524528301887</v>
      </c>
      <c r="O308" s="7" t="n">
        <v>1.3</v>
      </c>
      <c r="P308" s="5" t="n">
        <f aca="false">O308*(100-N308/0.5)*5000</f>
        <v>631991.811320755</v>
      </c>
      <c r="Q308" s="7" t="n">
        <f aca="false">N308</f>
        <v>1.38524528301887</v>
      </c>
      <c r="R308" s="5" t="n">
        <f aca="false">1.49*(100-Q308/0.5)*5000</f>
        <v>724359.845283019</v>
      </c>
      <c r="S308" s="5" t="str">
        <f aca="false">IF(P308&lt;M308,M308-P308," ")</f>
        <v> </v>
      </c>
      <c r="T308" s="8" t="n">
        <f aca="false">M308*5/P308</f>
        <v>1.48230718748837</v>
      </c>
      <c r="U308" s="8" t="n">
        <f aca="false">IF(T308&gt;5,S308*5/R308+5,T308)+20</f>
        <v>21.4823071874884</v>
      </c>
      <c r="V308" s="9" t="n">
        <f aca="false">G308/0.5*H308*20000</f>
        <v>91924.3869771994</v>
      </c>
      <c r="W308" s="9" t="n">
        <f aca="false">H308*G308*20*1000</f>
        <v>45962.1934885997</v>
      </c>
      <c r="X308" s="5" t="n">
        <f aca="false">G308*H308*MIN(20,U308)*1000</f>
        <v>45962.1934885997</v>
      </c>
      <c r="Y308" s="5" t="n">
        <f aca="false">IF(20&lt;U308,N308*O308*MIN(5,U308-20)*1000,0)</f>
        <v>2669.36675128919</v>
      </c>
      <c r="Z308" s="5" t="n">
        <f aca="false">IF(U308&gt;25,(U308-25)*Q308*1.49*1000,0)</f>
        <v>0</v>
      </c>
      <c r="AA308" s="5" t="n">
        <f aca="false">X308+Y308+Z308</f>
        <v>48631.5602398889</v>
      </c>
    </row>
    <row r="309" customFormat="false" ht="15" hidden="false" customHeight="false" outlineLevel="0" collapsed="false">
      <c r="A309" s="0" t="n">
        <v>1976</v>
      </c>
      <c r="B309" s="0" t="s">
        <v>37</v>
      </c>
      <c r="D309" s="0" t="n">
        <v>0</v>
      </c>
      <c r="E309" s="1" t="n">
        <v>55.078125</v>
      </c>
      <c r="F309" s="4" t="n">
        <v>0.001301856</v>
      </c>
      <c r="G309" s="0" t="n">
        <v>1.63</v>
      </c>
      <c r="H309" s="0" t="n">
        <f aca="false">1.44*EXP(-F309*(A309-1956))</f>
        <v>1.40299044906453</v>
      </c>
      <c r="J309" s="0" t="n">
        <f aca="false">I309*H309</f>
        <v>0</v>
      </c>
      <c r="K309" s="5" t="n">
        <f aca="false">K294+D294-J294-E309</f>
        <v>2791922.77732476</v>
      </c>
      <c r="L309" s="5" t="n">
        <f aca="false">H309*(100-G309/0.5)*20000</f>
        <v>2714505.92085005</v>
      </c>
      <c r="M309" s="5" t="n">
        <f aca="false">K309-L309</f>
        <v>77416.8564747088</v>
      </c>
      <c r="N309" s="6" t="n">
        <f aca="false">1.6-0.5691/(2009-1956)*(A309-1956)</f>
        <v>1.38524528301887</v>
      </c>
      <c r="O309" s="7" t="n">
        <v>1.3</v>
      </c>
      <c r="P309" s="5" t="n">
        <f aca="false">O309*(100-N309/0.5)*5000</f>
        <v>631991.811320755</v>
      </c>
      <c r="Q309" s="7" t="n">
        <f aca="false">N309</f>
        <v>1.38524528301887</v>
      </c>
      <c r="R309" s="5" t="n">
        <f aca="false">1.49*(100-Q309/0.5)*5000</f>
        <v>724359.845283019</v>
      </c>
      <c r="S309" s="5" t="str">
        <f aca="false">IF(P309&lt;M309,M309-P309," ")</f>
        <v> </v>
      </c>
      <c r="T309" s="8" t="n">
        <f aca="false">M309*5/P309</f>
        <v>0.612483066140689</v>
      </c>
      <c r="U309" s="8" t="n">
        <f aca="false">IF(T309&gt;5,S309*5/R309+5,T309)+20</f>
        <v>20.6124830661407</v>
      </c>
      <c r="V309" s="9" t="n">
        <f aca="false">G309/0.5*H309*20000</f>
        <v>91474.9772790074</v>
      </c>
      <c r="W309" s="9" t="n">
        <f aca="false">H309*G309*20*1000</f>
        <v>45737.4886395037</v>
      </c>
      <c r="X309" s="5" t="n">
        <f aca="false">G309*H309*MIN(20,U309)*1000</f>
        <v>45737.4886395037</v>
      </c>
      <c r="Y309" s="5" t="n">
        <f aca="false">IF(20&lt;U309,N309*O309*MIN(5,U309-20)*1000,0)</f>
        <v>1102.97106179042</v>
      </c>
      <c r="Z309" s="5" t="n">
        <f aca="false">IF(U309&gt;25,(U309-25)*Q309*1.49*1000,0)</f>
        <v>0</v>
      </c>
      <c r="AA309" s="5" t="n">
        <f aca="false">X309+Y309+Z309</f>
        <v>46840.4597012941</v>
      </c>
    </row>
    <row r="310" customFormat="false" ht="15" hidden="false" customHeight="false" outlineLevel="0" collapsed="false">
      <c r="A310" s="0" t="n">
        <v>1976</v>
      </c>
      <c r="B310" s="0" t="s">
        <v>38</v>
      </c>
      <c r="D310" s="0" t="n">
        <v>0</v>
      </c>
      <c r="E310" s="1" t="n">
        <v>26.1484375</v>
      </c>
      <c r="F310" s="4" t="n">
        <v>0.00474323</v>
      </c>
      <c r="G310" s="0" t="n">
        <v>2.24</v>
      </c>
      <c r="H310" s="0" t="n">
        <f aca="false">1.44*EXP(-F310*(A310-1956))</f>
        <v>1.30967434353568</v>
      </c>
      <c r="J310" s="0" t="n">
        <f aca="false">I310*H310</f>
        <v>0</v>
      </c>
      <c r="K310" s="5" t="n">
        <f aca="false">K295+D295-J295-E310</f>
        <v>2788935.06328002</v>
      </c>
      <c r="L310" s="5" t="n">
        <f aca="false">H310*(100-G310/0.5)*20000</f>
        <v>2502001.86589055</v>
      </c>
      <c r="M310" s="5" t="n">
        <f aca="false">K310-L310</f>
        <v>286933.197389462</v>
      </c>
      <c r="N310" s="6" t="n">
        <f aca="false">1.6+0.3/(2009-1956)*(A310-1956)</f>
        <v>1.71320754716981</v>
      </c>
      <c r="O310" s="7" t="n">
        <v>1.3</v>
      </c>
      <c r="P310" s="5" t="n">
        <f aca="false">O310*(100-N310/0.5)*5000</f>
        <v>627728.301886793</v>
      </c>
      <c r="Q310" s="7" t="n">
        <f aca="false">N310</f>
        <v>1.71320754716981</v>
      </c>
      <c r="R310" s="5" t="n">
        <f aca="false">1.49*(100-Q310/0.5)*5000</f>
        <v>719473.20754717</v>
      </c>
      <c r="S310" s="5" t="str">
        <f aca="false">IF(P310&lt;M310,M310-P310," ")</f>
        <v> </v>
      </c>
      <c r="T310" s="8" t="n">
        <f aca="false">M310*5/P310</f>
        <v>2.2854887737817</v>
      </c>
      <c r="U310" s="8" t="n">
        <f aca="false">IF(T310&gt;5,S310*5/R310+5,T310)+20</f>
        <v>22.2854887737817</v>
      </c>
      <c r="V310" s="9" t="n">
        <f aca="false">G310/0.5*H310*20000</f>
        <v>117346.821180797</v>
      </c>
      <c r="W310" s="9" t="n">
        <f aca="false">H310*G310*20*1000</f>
        <v>58673.4105903983</v>
      </c>
      <c r="X310" s="5" t="n">
        <f aca="false">G310*H310*MIN(20,U310)*1000</f>
        <v>58673.4105903983</v>
      </c>
      <c r="Y310" s="5" t="n">
        <f aca="false">IF(20&lt;U310,N310*O310*MIN(5,U310-20)*1000,0)</f>
        <v>5090.17160107909</v>
      </c>
      <c r="Z310" s="5" t="n">
        <f aca="false">IF(U310&gt;25,(U310-25)*Q310*1.49*1000,0)</f>
        <v>0</v>
      </c>
      <c r="AA310" s="5" t="n">
        <f aca="false">X310+Y310+Z310</f>
        <v>63763.5821914773</v>
      </c>
    </row>
    <row r="311" customFormat="false" ht="15" hidden="false" customHeight="false" outlineLevel="0" collapsed="false">
      <c r="A311" s="0" t="n">
        <v>1976</v>
      </c>
      <c r="B311" s="0" t="s">
        <v>39</v>
      </c>
      <c r="D311" s="0" t="n">
        <v>0</v>
      </c>
      <c r="E311" s="1" t="n">
        <v>49.96875</v>
      </c>
      <c r="F311" s="4" t="n">
        <v>0.00288361</v>
      </c>
      <c r="G311" s="0" t="n">
        <v>1.91</v>
      </c>
      <c r="H311" s="0" t="n">
        <f aca="false">1.44*EXP(-F311*(A311-1956))</f>
        <v>1.35930143029542</v>
      </c>
      <c r="J311" s="0" t="n">
        <f aca="false">I311*H311</f>
        <v>0</v>
      </c>
      <c r="K311" s="5" t="n">
        <f aca="false">K296+D296-J296-E311</f>
        <v>2798419.77658741</v>
      </c>
      <c r="L311" s="5" t="n">
        <f aca="false">H311*(100-G311/0.5)*20000</f>
        <v>2614752.23131627</v>
      </c>
      <c r="M311" s="5" t="n">
        <f aca="false">K311-L311</f>
        <v>183667.545271141</v>
      </c>
      <c r="N311" s="6" t="n">
        <f aca="false">1.6-0.5691/(2009-1956)*(A311-1956)</f>
        <v>1.38524528301887</v>
      </c>
      <c r="O311" s="7" t="n">
        <v>1.3</v>
      </c>
      <c r="P311" s="5" t="n">
        <f aca="false">O311*(100-N311/0.5)*5000</f>
        <v>631991.811320755</v>
      </c>
      <c r="Q311" s="7" t="n">
        <f aca="false">N311</f>
        <v>1.38524528301887</v>
      </c>
      <c r="R311" s="5" t="n">
        <f aca="false">1.49*(100-Q311/0.5)*5000</f>
        <v>724359.845283019</v>
      </c>
      <c r="S311" s="5" t="str">
        <f aca="false">IF(P311&lt;M311,M311-P311," ")</f>
        <v> </v>
      </c>
      <c r="T311" s="8" t="n">
        <f aca="false">M311*5/P311</f>
        <v>1.4530848500023</v>
      </c>
      <c r="U311" s="8" t="n">
        <f aca="false">IF(T311&gt;5,S311*5/R311+5,T311)+20</f>
        <v>21.4530848500023</v>
      </c>
      <c r="V311" s="9" t="n">
        <f aca="false">G311/0.5*H311*20000</f>
        <v>103850.62927457</v>
      </c>
      <c r="W311" s="9" t="n">
        <f aca="false">H311*G311*20*1000</f>
        <v>51925.3146372851</v>
      </c>
      <c r="X311" s="5" t="n">
        <f aca="false">G311*H311*MIN(20,U311)*1000</f>
        <v>51925.3146372851</v>
      </c>
      <c r="Y311" s="5" t="n">
        <f aca="false">IF(20&lt;U311,N311*O311*MIN(5,U311-20)*1000,0)</f>
        <v>2616.74261457943</v>
      </c>
      <c r="Z311" s="5" t="n">
        <f aca="false">IF(U311&gt;25,(U311-25)*Q311*1.49*1000,0)</f>
        <v>0</v>
      </c>
      <c r="AA311" s="5" t="n">
        <f aca="false">X311+Y311+Z311</f>
        <v>54542.0572518645</v>
      </c>
    </row>
    <row r="312" customFormat="false" ht="15" hidden="false" customHeight="false" outlineLevel="0" collapsed="false">
      <c r="A312" s="0" t="n">
        <v>1976</v>
      </c>
      <c r="B312" s="0" t="s">
        <v>40</v>
      </c>
      <c r="D312" s="0" t="n">
        <v>0</v>
      </c>
      <c r="E312" s="1" t="n">
        <v>47.84375</v>
      </c>
      <c r="F312" s="4" t="n">
        <v>0.003435973</v>
      </c>
      <c r="G312" s="0" t="n">
        <v>1.87</v>
      </c>
      <c r="H312" s="0" t="n">
        <f aca="false">1.44*EXP(-F312*(A312-1956))</f>
        <v>1.34436751527762</v>
      </c>
      <c r="J312" s="0" t="n">
        <f aca="false">I312*H312</f>
        <v>0</v>
      </c>
      <c r="K312" s="5" t="n">
        <f aca="false">K297+D297-J297-E312</f>
        <v>2798579.17642109</v>
      </c>
      <c r="L312" s="5" t="n">
        <f aca="false">H312*(100-G312/0.5)*20000</f>
        <v>2588176.34041248</v>
      </c>
      <c r="M312" s="5" t="n">
        <f aca="false">K312-L312</f>
        <v>210402.836008611</v>
      </c>
      <c r="N312" s="6" t="n">
        <f aca="false">1.6+0.1/(2009-1956)*(A312-1956)</f>
        <v>1.6377358490566</v>
      </c>
      <c r="O312" s="7" t="n">
        <v>1.3</v>
      </c>
      <c r="P312" s="5" t="n">
        <f aca="false">O312*(100-N312/0.5)*5000</f>
        <v>628709.433962264</v>
      </c>
      <c r="Q312" s="7" t="n">
        <f aca="false">N312</f>
        <v>1.6377358490566</v>
      </c>
      <c r="R312" s="5" t="n">
        <f aca="false">1.49*(100-Q312/0.5)*5000</f>
        <v>720597.735849057</v>
      </c>
      <c r="S312" s="5" t="str">
        <f aca="false">IF(P312&lt;M312,M312-P312," ")</f>
        <v> </v>
      </c>
      <c r="T312" s="8" t="n">
        <f aca="false">M312*5/P312</f>
        <v>1.67329154489226</v>
      </c>
      <c r="U312" s="8" t="n">
        <f aca="false">IF(T312&gt;5,S312*5/R312+5,T312)+20</f>
        <v>21.6732915448923</v>
      </c>
      <c r="V312" s="9" t="n">
        <f aca="false">G312/0.5*H312*20000</f>
        <v>100558.690142766</v>
      </c>
      <c r="W312" s="9" t="n">
        <f aca="false">H312*G312*20*1000</f>
        <v>50279.3450713831</v>
      </c>
      <c r="X312" s="5" t="n">
        <f aca="false">G312*H312*MIN(20,U312)*1000</f>
        <v>50279.3450713831</v>
      </c>
      <c r="Y312" s="5" t="n">
        <f aca="false">IF(20&lt;U312,N312*O312*MIN(5,U312-20)*1000,0)</f>
        <v>3562.53241369137</v>
      </c>
      <c r="Z312" s="5" t="n">
        <f aca="false">IF(U312&gt;25,(U312-25)*Q312*1.49*1000,0)</f>
        <v>0</v>
      </c>
      <c r="AA312" s="5" t="n">
        <f aca="false">X312+Y312+Z312</f>
        <v>53841.8774850745</v>
      </c>
    </row>
    <row r="313" customFormat="false" ht="15" hidden="false" customHeight="false" outlineLevel="0" collapsed="false">
      <c r="A313" s="0" t="n">
        <v>1976</v>
      </c>
      <c r="B313" s="0" t="s">
        <v>41</v>
      </c>
      <c r="D313" s="0" t="n">
        <v>0</v>
      </c>
      <c r="E313" s="1" t="n">
        <v>24.859375</v>
      </c>
      <c r="F313" s="4" t="n">
        <v>0.002290988</v>
      </c>
      <c r="G313" s="0" t="n">
        <v>1.675</v>
      </c>
      <c r="H313" s="0" t="n">
        <f aca="false">1.44*EXP(-F313*(A313-1956))</f>
        <v>1.37550832483374</v>
      </c>
      <c r="J313" s="0" t="n">
        <f aca="false">I313*H313</f>
        <v>0</v>
      </c>
      <c r="K313" s="5" t="n">
        <f aca="false">K298+D298-J298-E313</f>
        <v>2788562.03634957</v>
      </c>
      <c r="L313" s="5" t="n">
        <f aca="false">H313*(100-G313/0.5)*20000</f>
        <v>2658857.59190363</v>
      </c>
      <c r="M313" s="5" t="n">
        <f aca="false">K313-L313</f>
        <v>129704.444445941</v>
      </c>
      <c r="N313" s="6" t="n">
        <f aca="false">1.6-0.4/(2009-1956)*(A313-1956)</f>
        <v>1.44905660377359</v>
      </c>
      <c r="O313" s="7" t="n">
        <v>1.3</v>
      </c>
      <c r="P313" s="5" t="n">
        <f aca="false">O313*(100-N313/0.5)*5000</f>
        <v>631162.264150944</v>
      </c>
      <c r="Q313" s="7" t="n">
        <f aca="false">N313</f>
        <v>1.44905660377359</v>
      </c>
      <c r="R313" s="5" t="n">
        <f aca="false">1.49*(100-Q313/0.5)*5000</f>
        <v>723409.056603774</v>
      </c>
      <c r="S313" s="5" t="str">
        <f aca="false">IF(P313&lt;M313,M313-P313," ")</f>
        <v> </v>
      </c>
      <c r="T313" s="8" t="n">
        <f aca="false">M313*5/P313</f>
        <v>1.02750474650463</v>
      </c>
      <c r="U313" s="8" t="n">
        <f aca="false">IF(T313&gt;5,S313*5/R313+5,T313)+20</f>
        <v>21.0275047465046</v>
      </c>
      <c r="V313" s="9" t="n">
        <f aca="false">G313/0.5*H313*20000</f>
        <v>92159.0577638608</v>
      </c>
      <c r="W313" s="9" t="n">
        <f aca="false">H313*G313*20*1000</f>
        <v>46079.5288819304</v>
      </c>
      <c r="X313" s="5" t="n">
        <f aca="false">G313*H313*MIN(20,U313)*1000</f>
        <v>46079.5288819304</v>
      </c>
      <c r="Y313" s="5" t="n">
        <f aca="false">IF(20&lt;U313,N313*O313*MIN(5,U313-20)*1000,0)</f>
        <v>1935.58629983061</v>
      </c>
      <c r="Z313" s="5" t="n">
        <f aca="false">IF(U313&gt;25,(U313-25)*Q313*1.49*1000,0)</f>
        <v>0</v>
      </c>
      <c r="AA313" s="5" t="n">
        <f aca="false">X313+Y313+Z313</f>
        <v>48015.115181761</v>
      </c>
    </row>
    <row r="314" customFormat="false" ht="15" hidden="false" customHeight="false" outlineLevel="0" collapsed="false">
      <c r="A314" s="0" t="n">
        <v>1976</v>
      </c>
      <c r="B314" s="0" t="s">
        <v>42</v>
      </c>
      <c r="D314" s="0" t="n">
        <v>0</v>
      </c>
      <c r="E314" s="1" t="n">
        <v>81.3828125</v>
      </c>
      <c r="F314" s="4" t="n">
        <v>0.006047777</v>
      </c>
      <c r="G314" s="0" t="n">
        <v>2.395</v>
      </c>
      <c r="H314" s="0" t="n">
        <f aca="false">1.44*EXP(-F314*(A314-1956))</f>
        <v>1.27594562909535</v>
      </c>
      <c r="J314" s="0" t="n">
        <f aca="false">I314*H314</f>
        <v>0</v>
      </c>
      <c r="K314" s="5" t="n">
        <f aca="false">K299+D299-J299-E314</f>
        <v>2787065.21938424</v>
      </c>
      <c r="L314" s="5" t="n">
        <f aca="false">H314*(100-G314/0.5)*20000</f>
        <v>2429655.66692337</v>
      </c>
      <c r="M314" s="5" t="n">
        <f aca="false">K314-L314</f>
        <v>357409.552460871</v>
      </c>
      <c r="N314" s="6" t="n">
        <f aca="false">1.6+0.5185/(2009-1956)*(A314-1956)</f>
        <v>1.79566037735849</v>
      </c>
      <c r="O314" s="7" t="n">
        <v>1.3</v>
      </c>
      <c r="P314" s="5" t="n">
        <f aca="false">O314*(100-N314/0.5)*5000</f>
        <v>626656.41509434</v>
      </c>
      <c r="Q314" s="7" t="n">
        <f aca="false">N314</f>
        <v>1.79566037735849</v>
      </c>
      <c r="R314" s="5" t="n">
        <f aca="false">1.49*(100-Q314/0.5)*5000</f>
        <v>718244.660377359</v>
      </c>
      <c r="S314" s="5" t="str">
        <f aca="false">IF(P314&lt;M314,M314-P314," ")</f>
        <v> </v>
      </c>
      <c r="T314" s="8" t="n">
        <f aca="false">M314*5/P314</f>
        <v>2.85171861208079</v>
      </c>
      <c r="U314" s="8" t="n">
        <f aca="false">IF(T314&gt;5,S314*5/R314+5,T314)+20</f>
        <v>22.8517186120808</v>
      </c>
      <c r="V314" s="9" t="n">
        <f aca="false">G314/0.5*H314*20000</f>
        <v>122235.591267335</v>
      </c>
      <c r="W314" s="9" t="n">
        <f aca="false">H314*G314*20*1000</f>
        <v>61117.7956336674</v>
      </c>
      <c r="X314" s="5" t="n">
        <f aca="false">G314*H314*MIN(20,U314)*1000</f>
        <v>61117.7956336674</v>
      </c>
      <c r="Y314" s="5" t="n">
        <f aca="false">IF(20&lt;U314,N314*O314*MIN(5,U314-20)*1000,0)</f>
        <v>6656.93355481599</v>
      </c>
      <c r="Z314" s="5" t="n">
        <f aca="false">IF(U314&gt;25,(U314-25)*Q314*1.49*1000,0)</f>
        <v>0</v>
      </c>
      <c r="AA314" s="5" t="n">
        <f aca="false">X314+Y314+Z314</f>
        <v>67774.7291884834</v>
      </c>
    </row>
    <row r="315" customFormat="false" ht="15" hidden="false" customHeight="false" outlineLevel="0" collapsed="false">
      <c r="A315" s="0" t="n">
        <v>1976</v>
      </c>
      <c r="B315" s="0" t="s">
        <v>43</v>
      </c>
      <c r="D315" s="0" t="n">
        <v>0</v>
      </c>
      <c r="E315" s="1" t="n">
        <v>78.75</v>
      </c>
      <c r="F315" s="4" t="n">
        <v>0.003047486</v>
      </c>
      <c r="G315" s="0" t="n">
        <v>1.74</v>
      </c>
      <c r="H315" s="0" t="n">
        <f aca="false">1.44*EXP(-F315*(A315-1956))</f>
        <v>1.35485358560318</v>
      </c>
      <c r="J315" s="0" t="n">
        <f aca="false">I315*H315</f>
        <v>0</v>
      </c>
      <c r="K315" s="5" t="n">
        <f aca="false">K300+D300-J300-E315</f>
        <v>2786726.36775652</v>
      </c>
      <c r="L315" s="5" t="n">
        <f aca="false">H315*(100-G315/0.5)*20000</f>
        <v>2615409.36164838</v>
      </c>
      <c r="M315" s="5" t="n">
        <f aca="false">K315-L315</f>
        <v>171317.006108147</v>
      </c>
      <c r="N315" s="6" t="n">
        <f aca="false">1.6-0.4298/(2009-1956)*(A315-1956)</f>
        <v>1.43781132075472</v>
      </c>
      <c r="O315" s="7" t="n">
        <v>1.3</v>
      </c>
      <c r="P315" s="5" t="n">
        <f aca="false">O315*(100-N315/0.5)*5000</f>
        <v>631308.452830189</v>
      </c>
      <c r="Q315" s="7" t="n">
        <f aca="false">N315</f>
        <v>1.43781132075472</v>
      </c>
      <c r="R315" s="5" t="n">
        <f aca="false">1.49*(100-Q315/0.5)*5000</f>
        <v>723576.611320755</v>
      </c>
      <c r="S315" s="5" t="str">
        <f aca="false">IF(P315&lt;M315,M315-P315," ")</f>
        <v> </v>
      </c>
      <c r="T315" s="8" t="n">
        <f aca="false">M315*5/P315</f>
        <v>1.35684074353926</v>
      </c>
      <c r="U315" s="8" t="n">
        <f aca="false">IF(T315&gt;5,S315*5/R315+5,T315)+20</f>
        <v>21.3568407435393</v>
      </c>
      <c r="V315" s="9" t="n">
        <f aca="false">G315/0.5*H315*20000</f>
        <v>94297.8095579812</v>
      </c>
      <c r="W315" s="9" t="n">
        <f aca="false">H315*G315*20*1000</f>
        <v>47148.9047789906</v>
      </c>
      <c r="X315" s="5" t="n">
        <f aca="false">G315*H315*MIN(20,U315)*1000</f>
        <v>47148.9047789906</v>
      </c>
      <c r="Y315" s="5" t="n">
        <f aca="false">IF(20&lt;U315,N315*O315*MIN(5,U315-20)*1000,0)</f>
        <v>2536.14527597859</v>
      </c>
      <c r="Z315" s="5" t="n">
        <f aca="false">IF(U315&gt;25,(U315-25)*Q315*1.49*1000,0)</f>
        <v>0</v>
      </c>
      <c r="AA315" s="5" t="n">
        <f aca="false">X315+Y315+Z315</f>
        <v>49685.0500549692</v>
      </c>
    </row>
    <row r="316" customFormat="false" ht="15" hidden="false" customHeight="false" outlineLevel="0" collapsed="false">
      <c r="A316" s="0" t="n">
        <v>1976</v>
      </c>
      <c r="B316" s="0" t="s">
        <v>44</v>
      </c>
      <c r="D316" s="0" t="n">
        <v>0</v>
      </c>
      <c r="E316" s="1" t="n">
        <v>87.8828125</v>
      </c>
      <c r="F316" s="4" t="n">
        <v>0.006595146</v>
      </c>
      <c r="G316" s="0" t="n">
        <v>2.23</v>
      </c>
      <c r="H316" s="0" t="n">
        <f aca="false">1.44*EXP(-F316*(A316-1956))</f>
        <v>1.26205354712572</v>
      </c>
      <c r="J316" s="0" t="n">
        <f aca="false">I316*H316</f>
        <v>0</v>
      </c>
      <c r="K316" s="5" t="n">
        <f aca="false">K301+D301-J301-E316</f>
        <v>2819482.17819141</v>
      </c>
      <c r="L316" s="5" t="n">
        <f aca="false">H316*(100-G316/0.5)*20000</f>
        <v>2411531.91784782</v>
      </c>
      <c r="M316" s="5" t="n">
        <f aca="false">K316-L316</f>
        <v>407950.260343593</v>
      </c>
      <c r="N316" s="6" t="n">
        <f aca="false">1.6+0.062/(2009-1956)*(A316-1956)</f>
        <v>1.62339622641509</v>
      </c>
      <c r="O316" s="7" t="n">
        <v>1.3</v>
      </c>
      <c r="P316" s="5" t="n">
        <f aca="false">O316*(100-N316/0.5)*5000</f>
        <v>628895.849056604</v>
      </c>
      <c r="Q316" s="7" t="n">
        <f aca="false">N316</f>
        <v>1.62339622641509</v>
      </c>
      <c r="R316" s="5" t="n">
        <f aca="false">1.49*(100-Q316/0.5)*5000</f>
        <v>720811.396226415</v>
      </c>
      <c r="S316" s="5" t="str">
        <f aca="false">IF(P316&lt;M316,M316-P316," ")</f>
        <v> </v>
      </c>
      <c r="T316" s="8" t="n">
        <f aca="false">M316*5/P316</f>
        <v>3.24338490193211</v>
      </c>
      <c r="U316" s="8" t="n">
        <f aca="false">IF(T316&gt;5,S316*5/R316+5,T316)+20</f>
        <v>23.2433849019321</v>
      </c>
      <c r="V316" s="9" t="n">
        <f aca="false">G316/0.5*H316*20000</f>
        <v>112575.176403614</v>
      </c>
      <c r="W316" s="9" t="n">
        <f aca="false">H316*G316*20*1000</f>
        <v>56287.588201807</v>
      </c>
      <c r="X316" s="5" t="n">
        <f aca="false">G316*H316*MIN(20,U316)*1000</f>
        <v>56287.588201807</v>
      </c>
      <c r="Y316" s="5" t="n">
        <f aca="false">IF(20&lt;U316,N316*O316*MIN(5,U316-20)*1000,0)</f>
        <v>6844.88845379076</v>
      </c>
      <c r="Z316" s="5" t="n">
        <f aca="false">IF(U316&gt;25,(U316-25)*Q316*1.49*1000,0)</f>
        <v>0</v>
      </c>
      <c r="AA316" s="5" t="n">
        <f aca="false">X316+Y316+Z316</f>
        <v>63132.4766555977</v>
      </c>
    </row>
    <row r="317" customFormat="false" ht="15" hidden="false" customHeight="false" outlineLevel="0" collapsed="false">
      <c r="A317" s="0" t="n">
        <v>1977</v>
      </c>
      <c r="B317" s="0" t="s">
        <v>30</v>
      </c>
      <c r="D317" s="0" t="n">
        <v>0</v>
      </c>
      <c r="E317" s="1" t="n">
        <v>0</v>
      </c>
      <c r="F317" s="4" t="n">
        <v>0.000106134</v>
      </c>
      <c r="G317" s="0" t="n">
        <v>1.21</v>
      </c>
      <c r="H317" s="0" t="n">
        <f aca="false">1.44*EXP(-F317*(A317-1956))</f>
        <v>1.43679408186476</v>
      </c>
      <c r="I317" s="0" t="n">
        <v>785</v>
      </c>
      <c r="J317" s="0" t="n">
        <f aca="false">I317*H317</f>
        <v>1127.88335426383</v>
      </c>
      <c r="K317" s="5" t="n">
        <f aca="false">K302+D302-J302-E317</f>
        <v>2789984.15361757</v>
      </c>
      <c r="L317" s="5" t="n">
        <f aca="false">H317*(100-G317/0.5)*20000</f>
        <v>2804047.33016726</v>
      </c>
      <c r="M317" s="5" t="n">
        <f aca="false">K317-L317</f>
        <v>-14063.1765496945</v>
      </c>
      <c r="N317" s="6" t="n">
        <f aca="false">1.6-0.6824/(2009-1956)*(A317-1956)</f>
        <v>1.32961509433962</v>
      </c>
      <c r="O317" s="7" t="n">
        <v>1.3</v>
      </c>
      <c r="P317" s="5" t="n">
        <f aca="false">O317*(100-N317/0.5)*5000</f>
        <v>632715.003773585</v>
      </c>
      <c r="Q317" s="7" t="n">
        <f aca="false">N317</f>
        <v>1.32961509433962</v>
      </c>
      <c r="R317" s="5" t="n">
        <f aca="false">1.49*(100-Q317/0.5)*5000</f>
        <v>725188.73509434</v>
      </c>
      <c r="S317" s="5" t="str">
        <f aca="false">IF(P317&lt;M317,M317-P317," ")</f>
        <v> </v>
      </c>
      <c r="T317" s="8" t="n">
        <f aca="false">M317*5/P317</f>
        <v>-0.11113357882949</v>
      </c>
      <c r="U317" s="8" t="n">
        <f aca="false">IF(T317&gt;5,S317*5/R317+5,T317)+20</f>
        <v>19.8888664211705</v>
      </c>
      <c r="V317" s="9" t="n">
        <f aca="false">G317/0.5*H317*20000</f>
        <v>69540.8335622543</v>
      </c>
      <c r="W317" s="9" t="n">
        <f aca="false">H317*G317*20*1000</f>
        <v>34770.4167811271</v>
      </c>
      <c r="X317" s="5" t="n">
        <f aca="false">G317*H317*MIN(20,U317)*1000</f>
        <v>34577.2087384131</v>
      </c>
      <c r="Y317" s="5" t="n">
        <f aca="false">IF(20&lt;U317,N317*O317*MIN(5,U317-20)*1000,0)</f>
        <v>0</v>
      </c>
      <c r="Z317" s="5" t="n">
        <f aca="false">IF(U317&gt;25,(U317-25)*Q317*1.49*1000,0)</f>
        <v>0</v>
      </c>
      <c r="AA317" s="5" t="n">
        <f aca="false">X317+Y317+Z317</f>
        <v>34577.2087384131</v>
      </c>
    </row>
    <row r="318" customFormat="false" ht="15" hidden="false" customHeight="false" outlineLevel="0" collapsed="false">
      <c r="A318" s="0" t="n">
        <v>1977</v>
      </c>
      <c r="B318" s="0" t="s">
        <v>31</v>
      </c>
      <c r="D318" s="0" t="n">
        <v>0</v>
      </c>
      <c r="E318" s="1" t="n">
        <v>55.953125</v>
      </c>
      <c r="F318" s="4" t="n">
        <v>0.00054519</v>
      </c>
      <c r="G318" s="0" t="n">
        <v>1.29</v>
      </c>
      <c r="H318" s="0" t="n">
        <f aca="false">1.44*EXP(-F318*(A318-1956))</f>
        <v>1.42360747240207</v>
      </c>
      <c r="I318" s="0" t="n">
        <v>785</v>
      </c>
      <c r="J318" s="0" t="n">
        <f aca="false">I318*H318</f>
        <v>1117.53186583562</v>
      </c>
      <c r="K318" s="5" t="n">
        <f aca="false">K303+D303-J303-E318</f>
        <v>2787408.59440834</v>
      </c>
      <c r="L318" s="5" t="n">
        <f aca="false">H318*(100-G318/0.5)*20000</f>
        <v>2773756.79922818</v>
      </c>
      <c r="M318" s="5" t="n">
        <f aca="false">K318-L318</f>
        <v>13651.7951801582</v>
      </c>
      <c r="N318" s="6" t="n">
        <f aca="false">1.6-0.6216/(2009-1956)*(A318-1956)</f>
        <v>1.35370566037736</v>
      </c>
      <c r="O318" s="7" t="n">
        <v>1.3</v>
      </c>
      <c r="P318" s="5" t="n">
        <f aca="false">O318*(100-N318/0.5)*5000</f>
        <v>632401.826415094</v>
      </c>
      <c r="Q318" s="7" t="n">
        <f aca="false">N318</f>
        <v>1.35370566037736</v>
      </c>
      <c r="R318" s="5" t="n">
        <f aca="false">1.49*(100-Q318/0.5)*5000</f>
        <v>724829.785660377</v>
      </c>
      <c r="S318" s="5" t="str">
        <f aca="false">IF(P318&lt;M318,M318-P318," ")</f>
        <v> </v>
      </c>
      <c r="T318" s="8" t="n">
        <f aca="false">M318*5/P318</f>
        <v>0.107936082803131</v>
      </c>
      <c r="U318" s="8" t="n">
        <f aca="false">IF(T318&gt;5,S318*5/R318+5,T318)+20</f>
        <v>20.1079360828031</v>
      </c>
      <c r="V318" s="9" t="n">
        <f aca="false">G318/0.5*H318*20000</f>
        <v>73458.1455759466</v>
      </c>
      <c r="W318" s="9" t="n">
        <f aca="false">H318*G318*20*1000</f>
        <v>36729.0727879733</v>
      </c>
      <c r="X318" s="5" t="n">
        <f aca="false">G318*H318*MIN(20,U318)*1000</f>
        <v>36729.0727879733</v>
      </c>
      <c r="Y318" s="5" t="n">
        <f aca="false">IF(20&lt;U318,N318*O318*MIN(5,U318-20)*1000,0)</f>
        <v>189.947792124427</v>
      </c>
      <c r="Z318" s="5" t="n">
        <f aca="false">IF(U318&gt;25,(U318-25)*Q318*1.49*1000,0)</f>
        <v>0</v>
      </c>
      <c r="AA318" s="5" t="n">
        <f aca="false">X318+Y318+Z318</f>
        <v>36919.0205800977</v>
      </c>
    </row>
    <row r="319" customFormat="false" ht="15" hidden="false" customHeight="false" outlineLevel="0" collapsed="false">
      <c r="A319" s="0" t="n">
        <v>1977</v>
      </c>
      <c r="B319" s="0" t="s">
        <v>32</v>
      </c>
      <c r="D319" s="0" t="n">
        <v>0</v>
      </c>
      <c r="E319" s="1" t="n">
        <v>152.6875</v>
      </c>
      <c r="F319" s="4" t="n">
        <v>0.002161032</v>
      </c>
      <c r="G319" s="0" t="n">
        <v>1.4</v>
      </c>
      <c r="H319" s="0" t="n">
        <f aca="false">1.44*EXP(-F319*(A319-1956))</f>
        <v>1.37611105053856</v>
      </c>
      <c r="I319" s="0" t="n">
        <v>785</v>
      </c>
      <c r="J319" s="0" t="n">
        <f aca="false">I319*H319</f>
        <v>1080.24717467277</v>
      </c>
      <c r="K319" s="5" t="n">
        <f aca="false">K304+D304-J304-E319</f>
        <v>2785871.52169751</v>
      </c>
      <c r="L319" s="5" t="n">
        <f aca="false">H319*(100-G319/0.5)*20000</f>
        <v>2675159.88224696</v>
      </c>
      <c r="M319" s="5" t="n">
        <f aca="false">K319-L319</f>
        <v>110711.639450541</v>
      </c>
      <c r="N319" s="6" t="n">
        <f aca="false">1.6-0.5691/(2009-1956)*(A319-1956)</f>
        <v>1.37450754716981</v>
      </c>
      <c r="O319" s="7" t="n">
        <v>1.3</v>
      </c>
      <c r="P319" s="5" t="n">
        <f aca="false">O319*(100-N319/0.5)*5000</f>
        <v>632131.401886793</v>
      </c>
      <c r="Q319" s="7" t="n">
        <f aca="false">N319</f>
        <v>1.37450754716981</v>
      </c>
      <c r="R319" s="5" t="n">
        <f aca="false">1.49*(100-Q319/0.5)*5000</f>
        <v>724519.83754717</v>
      </c>
      <c r="S319" s="5" t="str">
        <f aca="false">IF(P319&lt;M319,M319-P319," ")</f>
        <v> </v>
      </c>
      <c r="T319" s="8" t="n">
        <f aca="false">M319*5/P319</f>
        <v>0.875701152640792</v>
      </c>
      <c r="U319" s="8" t="n">
        <f aca="false">IF(T319&gt;5,S319*5/R319+5,T319)+20</f>
        <v>20.8757011526408</v>
      </c>
      <c r="V319" s="9" t="n">
        <f aca="false">G319/0.5*H319*20000</f>
        <v>77062.2188301595</v>
      </c>
      <c r="W319" s="9" t="n">
        <f aca="false">H319*G319*20*1000</f>
        <v>38531.1094150798</v>
      </c>
      <c r="X319" s="5" t="n">
        <f aca="false">G319*H319*MIN(20,U319)*1000</f>
        <v>38531.1094150798</v>
      </c>
      <c r="Y319" s="5" t="n">
        <f aca="false">IF(20&lt;U319,N319*O319*MIN(5,U319-20)*1000,0)</f>
        <v>1564.7551963811</v>
      </c>
      <c r="Z319" s="5" t="n">
        <f aca="false">IF(U319&gt;25,(U319-25)*Q319*1.49*1000,0)</f>
        <v>0</v>
      </c>
      <c r="AA319" s="5" t="n">
        <f aca="false">X319+Y319+Z319</f>
        <v>40095.8646114608</v>
      </c>
    </row>
    <row r="320" customFormat="false" ht="15" hidden="false" customHeight="false" outlineLevel="0" collapsed="false">
      <c r="A320" s="0" t="n">
        <v>1977</v>
      </c>
      <c r="B320" s="0" t="s">
        <v>33</v>
      </c>
      <c r="D320" s="0" t="n">
        <v>0</v>
      </c>
      <c r="E320" s="1" t="n">
        <v>153.640625</v>
      </c>
      <c r="F320" s="4" t="n">
        <v>0.003311821</v>
      </c>
      <c r="G320" s="0" t="n">
        <v>1.45</v>
      </c>
      <c r="H320" s="0" t="n">
        <f aca="false">1.44*EXP(-F320*(A320-1956))</f>
        <v>1.34325379060462</v>
      </c>
      <c r="I320" s="0" t="n">
        <v>785</v>
      </c>
      <c r="J320" s="0" t="n">
        <f aca="false">I320*H320</f>
        <v>1054.45422562462</v>
      </c>
      <c r="K320" s="5" t="n">
        <f aca="false">K305+D305-J305-E320</f>
        <v>2786167.70257371</v>
      </c>
      <c r="L320" s="5" t="n">
        <f aca="false">H320*(100-G320/0.5)*20000</f>
        <v>2608598.86135417</v>
      </c>
      <c r="M320" s="5" t="n">
        <f aca="false">K320-L320</f>
        <v>177568.841219541</v>
      </c>
      <c r="N320" s="6" t="n">
        <f aca="false">1.6-0.6/(2009-1956)*(A320-1956)</f>
        <v>1.3622641509434</v>
      </c>
      <c r="O320" s="7" t="n">
        <v>1.3</v>
      </c>
      <c r="P320" s="5" t="n">
        <f aca="false">O320*(100-N320/0.5)*5000</f>
        <v>632290.566037736</v>
      </c>
      <c r="Q320" s="7" t="n">
        <f aca="false">N320</f>
        <v>1.3622641509434</v>
      </c>
      <c r="R320" s="5" t="n">
        <f aca="false">1.49*(100-Q320/0.5)*5000</f>
        <v>724702.264150944</v>
      </c>
      <c r="S320" s="5" t="str">
        <f aca="false">IF(P320&lt;M320,M320-P320," ")</f>
        <v> </v>
      </c>
      <c r="T320" s="8" t="n">
        <f aca="false">M320*5/P320</f>
        <v>1.40417120511761</v>
      </c>
      <c r="U320" s="8" t="n">
        <f aca="false">IF(T320&gt;5,S320*5/R320+5,T320)+20</f>
        <v>21.4041712051176</v>
      </c>
      <c r="V320" s="9" t="n">
        <f aca="false">G320/0.5*H320*20000</f>
        <v>77908.7198550678</v>
      </c>
      <c r="W320" s="9" t="n">
        <f aca="false">H320*G320*20*1000</f>
        <v>38954.3599275339</v>
      </c>
      <c r="X320" s="5" t="n">
        <f aca="false">G320*H320*MIN(20,U320)*1000</f>
        <v>38954.3599275339</v>
      </c>
      <c r="Y320" s="5" t="n">
        <f aca="false">IF(20&lt;U320,N320*O320*MIN(5,U320-20)*1000,0)</f>
        <v>2486.70772287432</v>
      </c>
      <c r="Z320" s="5" t="n">
        <f aca="false">IF(U320&gt;25,(U320-25)*Q320*1.49*1000,0)</f>
        <v>0</v>
      </c>
      <c r="AA320" s="5" t="n">
        <f aca="false">X320+Y320+Z320</f>
        <v>41441.0676504082</v>
      </c>
    </row>
    <row r="321" customFormat="false" ht="15" hidden="false" customHeight="false" outlineLevel="0" collapsed="false">
      <c r="A321" s="0" t="n">
        <v>1977</v>
      </c>
      <c r="B321" s="0" t="s">
        <v>34</v>
      </c>
      <c r="D321" s="0" t="n">
        <v>0</v>
      </c>
      <c r="E321" s="1" t="n">
        <v>127.546875</v>
      </c>
      <c r="F321" s="4" t="n">
        <v>0.003564392</v>
      </c>
      <c r="G321" s="0" t="n">
        <v>1.45</v>
      </c>
      <c r="H321" s="0" t="n">
        <f aca="false">1.44*EXP(-F321*(A321-1956))</f>
        <v>1.33614804565059</v>
      </c>
      <c r="I321" s="0" t="n">
        <v>785</v>
      </c>
      <c r="J321" s="0" t="n">
        <f aca="false">I321*H321</f>
        <v>1048.87621583572</v>
      </c>
      <c r="K321" s="5" t="n">
        <f aca="false">K306+D306-J306-E321</f>
        <v>2785998.83327393</v>
      </c>
      <c r="L321" s="5" t="n">
        <f aca="false">H321*(100-G321/0.5)*20000</f>
        <v>2594799.50465345</v>
      </c>
      <c r="M321" s="5" t="n">
        <f aca="false">K321-L321</f>
        <v>191199.328620474</v>
      </c>
      <c r="N321" s="6" t="n">
        <f aca="false">1.6-0.5/(2009-1956)*(A321-1956)</f>
        <v>1.40188679245283</v>
      </c>
      <c r="O321" s="7" t="n">
        <v>1.3</v>
      </c>
      <c r="P321" s="5" t="n">
        <f aca="false">O321*(100-N321/0.5)*5000</f>
        <v>631775.471698113</v>
      </c>
      <c r="Q321" s="7" t="n">
        <f aca="false">N321</f>
        <v>1.40188679245283</v>
      </c>
      <c r="R321" s="5" t="n">
        <f aca="false">1.49*(100-Q321/0.5)*5000</f>
        <v>724111.886792453</v>
      </c>
      <c r="S321" s="5" t="str">
        <f aca="false">IF(P321&lt;M321,M321-P321," ")</f>
        <v> </v>
      </c>
      <c r="T321" s="8" t="n">
        <f aca="false">M321*5/P321</f>
        <v>1.51319050189271</v>
      </c>
      <c r="U321" s="8" t="n">
        <f aca="false">IF(T321&gt;5,S321*5/R321+5,T321)+20</f>
        <v>21.5131905018927</v>
      </c>
      <c r="V321" s="9" t="n">
        <f aca="false">G321/0.5*H321*20000</f>
        <v>77496.5866477344</v>
      </c>
      <c r="W321" s="9" t="n">
        <f aca="false">H321*G321*20*1000</f>
        <v>38748.2933238672</v>
      </c>
      <c r="X321" s="5" t="n">
        <f aca="false">G321*H321*MIN(20,U321)*1000</f>
        <v>38748.2933238672</v>
      </c>
      <c r="Y321" s="5" t="n">
        <f aca="false">IF(20&lt;U321,N321*O321*MIN(5,U321-20)*1000,0)</f>
        <v>2757.71831278899</v>
      </c>
      <c r="Z321" s="5" t="n">
        <f aca="false">IF(U321&gt;25,(U321-25)*Q321*1.49*1000,0)</f>
        <v>0</v>
      </c>
      <c r="AA321" s="5" t="n">
        <f aca="false">X321+Y321+Z321</f>
        <v>41506.0116366562</v>
      </c>
    </row>
    <row r="322" customFormat="false" ht="15" hidden="false" customHeight="false" outlineLevel="0" collapsed="false">
      <c r="A322" s="0" t="n">
        <v>1977</v>
      </c>
      <c r="B322" s="0" t="s">
        <v>35</v>
      </c>
      <c r="D322" s="0" t="n">
        <v>590.959206174201</v>
      </c>
      <c r="E322" s="1" t="n">
        <v>66.34375</v>
      </c>
      <c r="F322" s="4" t="n">
        <v>0.00095987</v>
      </c>
      <c r="G322" s="0" t="n">
        <v>1.57</v>
      </c>
      <c r="H322" s="0" t="n">
        <f aca="false">1.44*EXP(-F322*(A322-1956))</f>
        <v>1.41126412259925</v>
      </c>
      <c r="I322" s="0" t="n">
        <v>785</v>
      </c>
      <c r="J322" s="0" t="n">
        <f aca="false">I322*H322</f>
        <v>1107.84233624041</v>
      </c>
      <c r="K322" s="5" t="n">
        <f aca="false">K307+D307-J307-E322</f>
        <v>2792585.59916945</v>
      </c>
      <c r="L322" s="5" t="n">
        <f aca="false">H322*(100-G322/0.5)*20000</f>
        <v>2733900.85829927</v>
      </c>
      <c r="M322" s="5" t="n">
        <f aca="false">K322-L322</f>
        <v>58684.7408701819</v>
      </c>
      <c r="N322" s="6" t="n">
        <f aca="false">1.6-0.5691/(2009-1956)*(A322-1956)</f>
        <v>1.37450754716981</v>
      </c>
      <c r="O322" s="7" t="n">
        <v>1.3</v>
      </c>
      <c r="P322" s="5" t="n">
        <f aca="false">O322*(100-N322/0.5)*5000</f>
        <v>632131.401886793</v>
      </c>
      <c r="Q322" s="7" t="n">
        <f aca="false">N322</f>
        <v>1.37450754716981</v>
      </c>
      <c r="R322" s="5" t="n">
        <f aca="false">1.49*(100-Q322/0.5)*5000</f>
        <v>724519.83754717</v>
      </c>
      <c r="S322" s="5" t="str">
        <f aca="false">IF(P322&lt;M322,M322-P322," ")</f>
        <v> </v>
      </c>
      <c r="T322" s="8" t="n">
        <f aca="false">M322*5/P322</f>
        <v>0.464181503205023</v>
      </c>
      <c r="U322" s="8" t="n">
        <f aca="false">IF(T322&gt;5,S322*5/R322+5,T322)+20</f>
        <v>20.464181503205</v>
      </c>
      <c r="V322" s="9" t="n">
        <f aca="false">G322/0.5*H322*20000</f>
        <v>88627.386899233</v>
      </c>
      <c r="W322" s="9" t="n">
        <f aca="false">H322*G322*20*1000</f>
        <v>44313.6934496165</v>
      </c>
      <c r="X322" s="5" t="n">
        <f aca="false">G322*H322*MIN(20,U322)*1000</f>
        <v>44313.6934496165</v>
      </c>
      <c r="Y322" s="5" t="n">
        <f aca="false">IF(20&lt;U322,N322*O322*MIN(5,U322-20)*1000,0)</f>
        <v>829.427273235511</v>
      </c>
      <c r="Z322" s="5" t="n">
        <f aca="false">IF(U322&gt;25,(U322-25)*Q322*1.49*1000,0)</f>
        <v>0</v>
      </c>
      <c r="AA322" s="5" t="n">
        <f aca="false">X322+Y322+Z322</f>
        <v>45143.120722852</v>
      </c>
    </row>
    <row r="323" customFormat="false" ht="15" hidden="false" customHeight="false" outlineLevel="0" collapsed="false">
      <c r="A323" s="0" t="n">
        <v>1977</v>
      </c>
      <c r="B323" s="0" t="s">
        <v>36</v>
      </c>
      <c r="D323" s="0" t="n">
        <v>590.959206174201</v>
      </c>
      <c r="E323" s="1" t="n">
        <v>164.84375</v>
      </c>
      <c r="F323" s="4" t="n">
        <v>0.003306066</v>
      </c>
      <c r="G323" s="0" t="n">
        <v>1.71</v>
      </c>
      <c r="H323" s="0" t="n">
        <f aca="false">1.44*EXP(-F323*(A323-1956))</f>
        <v>1.34341613935161</v>
      </c>
      <c r="I323" s="0" t="n">
        <v>785</v>
      </c>
      <c r="J323" s="0" t="n">
        <f aca="false">I323*H323</f>
        <v>1054.58166939102</v>
      </c>
      <c r="K323" s="5" t="n">
        <f aca="false">K308+D308-J308-E323</f>
        <v>2791001.79352199</v>
      </c>
      <c r="L323" s="5" t="n">
        <f aca="false">H323*(100-G323/0.5)*20000</f>
        <v>2594942.61477157</v>
      </c>
      <c r="M323" s="5" t="n">
        <f aca="false">K323-L323</f>
        <v>196059.178750418</v>
      </c>
      <c r="N323" s="6" t="n">
        <f aca="false">1.6-0.5691/(2009-1956)*(A323-1956)</f>
        <v>1.37450754716981</v>
      </c>
      <c r="O323" s="7" t="n">
        <v>1.3</v>
      </c>
      <c r="P323" s="5" t="n">
        <f aca="false">O323*(100-N323/0.5)*5000</f>
        <v>632131.401886793</v>
      </c>
      <c r="Q323" s="7" t="n">
        <f aca="false">N323</f>
        <v>1.37450754716981</v>
      </c>
      <c r="R323" s="5" t="n">
        <f aca="false">1.49*(100-Q323/0.5)*5000</f>
        <v>724519.83754717</v>
      </c>
      <c r="S323" s="5" t="str">
        <f aca="false">IF(P323&lt;M323,M323-P323," ")</f>
        <v> </v>
      </c>
      <c r="T323" s="8" t="n">
        <f aca="false">M323*5/P323</f>
        <v>1.55077866852698</v>
      </c>
      <c r="U323" s="8" t="n">
        <f aca="false">IF(T323&gt;5,S323*5/R323+5,T323)+20</f>
        <v>21.550778668527</v>
      </c>
      <c r="V323" s="9" t="n">
        <f aca="false">G323/0.5*H323*20000</f>
        <v>91889.6639316502</v>
      </c>
      <c r="W323" s="9" t="n">
        <f aca="false">H323*G323*20*1000</f>
        <v>45944.8319658251</v>
      </c>
      <c r="X323" s="5" t="n">
        <f aca="false">G323*H323*MIN(20,U323)*1000</f>
        <v>45944.8319658251</v>
      </c>
      <c r="Y323" s="5" t="n">
        <f aca="false">IF(20&lt;U323,N323*O323*MIN(5,U323-20)*1000,0)</f>
        <v>2771.02407904437</v>
      </c>
      <c r="Z323" s="5" t="n">
        <f aca="false">IF(U323&gt;25,(U323-25)*Q323*1.49*1000,0)</f>
        <v>0</v>
      </c>
      <c r="AA323" s="5" t="n">
        <f aca="false">X323+Y323+Z323</f>
        <v>48715.8560448695</v>
      </c>
    </row>
    <row r="324" customFormat="false" ht="15" hidden="false" customHeight="false" outlineLevel="0" collapsed="false">
      <c r="A324" s="0" t="n">
        <v>1977</v>
      </c>
      <c r="B324" s="0" t="s">
        <v>37</v>
      </c>
      <c r="D324" s="0" t="n">
        <v>615.384615384615</v>
      </c>
      <c r="E324" s="1" t="n">
        <v>110.15625</v>
      </c>
      <c r="F324" s="4" t="n">
        <v>0.001301856</v>
      </c>
      <c r="G324" s="0" t="n">
        <v>1.64</v>
      </c>
      <c r="H324" s="0" t="n">
        <f aca="false">1.44*EXP(-F324*(A324-1956))</f>
        <v>1.40116514592919</v>
      </c>
      <c r="I324" s="0" t="n">
        <v>785</v>
      </c>
      <c r="J324" s="0" t="n">
        <f aca="false">I324*H324</f>
        <v>1099.91463955442</v>
      </c>
      <c r="K324" s="5" t="n">
        <f aca="false">K309+D309-J309-E324</f>
        <v>2791812.62107476</v>
      </c>
      <c r="L324" s="5" t="n">
        <f aca="false">H324*(100-G324/0.5)*20000</f>
        <v>2710413.85828543</v>
      </c>
      <c r="M324" s="5" t="n">
        <f aca="false">K324-L324</f>
        <v>81398.7627893356</v>
      </c>
      <c r="N324" s="6" t="n">
        <f aca="false">1.6-0.5691/(2009-1956)*(A324-1956)</f>
        <v>1.37450754716981</v>
      </c>
      <c r="O324" s="7" t="n">
        <v>1.3</v>
      </c>
      <c r="P324" s="5" t="n">
        <f aca="false">O324*(100-N324/0.5)*5000</f>
        <v>632131.401886793</v>
      </c>
      <c r="Q324" s="7" t="n">
        <f aca="false">N324</f>
        <v>1.37450754716981</v>
      </c>
      <c r="R324" s="5" t="n">
        <f aca="false">1.49*(100-Q324/0.5)*5000</f>
        <v>724519.83754717</v>
      </c>
      <c r="S324" s="5" t="str">
        <f aca="false">IF(P324&lt;M324,M324-P324," ")</f>
        <v> </v>
      </c>
      <c r="T324" s="8" t="n">
        <f aca="false">M324*5/P324</f>
        <v>0.643843689353002</v>
      </c>
      <c r="U324" s="8" t="n">
        <f aca="false">IF(T324&gt;5,S324*5/R324+5,T324)+20</f>
        <v>20.643843689353</v>
      </c>
      <c r="V324" s="9" t="n">
        <f aca="false">G324/0.5*H324*20000</f>
        <v>91916.433572955</v>
      </c>
      <c r="W324" s="9" t="n">
        <f aca="false">H324*G324*20*1000</f>
        <v>45958.2167864775</v>
      </c>
      <c r="X324" s="5" t="n">
        <f aca="false">G324*H324*MIN(20,U324)*1000</f>
        <v>45958.2167864775</v>
      </c>
      <c r="Y324" s="5" t="n">
        <f aca="false">IF(20&lt;U324,N324*O324*MIN(5,U324-20)*1000,0)</f>
        <v>1150.45841327736</v>
      </c>
      <c r="Z324" s="5" t="n">
        <f aca="false">IF(U324&gt;25,(U324-25)*Q324*1.49*1000,0)</f>
        <v>0</v>
      </c>
      <c r="AA324" s="5" t="n">
        <f aca="false">X324+Y324+Z324</f>
        <v>47108.6751997548</v>
      </c>
    </row>
    <row r="325" customFormat="false" ht="15" hidden="false" customHeight="false" outlineLevel="0" collapsed="false">
      <c r="A325" s="0" t="n">
        <v>1977</v>
      </c>
      <c r="B325" s="0" t="s">
        <v>38</v>
      </c>
      <c r="D325" s="0" t="n">
        <v>137.651821862348</v>
      </c>
      <c r="E325" s="1" t="n">
        <v>52.296875</v>
      </c>
      <c r="F325" s="4" t="n">
        <v>0.00474323</v>
      </c>
      <c r="G325" s="0" t="n">
        <v>2.27</v>
      </c>
      <c r="H325" s="0" t="n">
        <f aca="false">1.44*EXP(-F325*(A325-1956))</f>
        <v>1.30347696631114</v>
      </c>
      <c r="I325" s="0" t="n">
        <v>785</v>
      </c>
      <c r="J325" s="0" t="n">
        <f aca="false">I325*H325</f>
        <v>1023.22941855424</v>
      </c>
      <c r="K325" s="5" t="n">
        <f aca="false">K310+D310-J310-E325</f>
        <v>2788882.76640502</v>
      </c>
      <c r="L325" s="5" t="n">
        <f aca="false">H325*(100-G325/0.5)*20000</f>
        <v>2488598.22408122</v>
      </c>
      <c r="M325" s="5" t="n">
        <f aca="false">K325-L325</f>
        <v>300284.542323794</v>
      </c>
      <c r="N325" s="6" t="n">
        <f aca="false">1.6+0.3/(2009-1956)*(A325-1956)</f>
        <v>1.7188679245283</v>
      </c>
      <c r="O325" s="7" t="n">
        <v>1.3</v>
      </c>
      <c r="P325" s="5" t="n">
        <f aca="false">O325*(100-N325/0.5)*5000</f>
        <v>627654.716981132</v>
      </c>
      <c r="Q325" s="7" t="n">
        <f aca="false">N325</f>
        <v>1.7188679245283</v>
      </c>
      <c r="R325" s="5" t="n">
        <f aca="false">1.49*(100-Q325/0.5)*5000</f>
        <v>719388.867924528</v>
      </c>
      <c r="S325" s="5" t="str">
        <f aca="false">IF(P325&lt;M325,M325-P325," ")</f>
        <v> </v>
      </c>
      <c r="T325" s="8" t="n">
        <f aca="false">M325*5/P325</f>
        <v>2.39211571425839</v>
      </c>
      <c r="U325" s="8" t="n">
        <f aca="false">IF(T325&gt;5,S325*5/R325+5,T325)+20</f>
        <v>22.3921157142584</v>
      </c>
      <c r="V325" s="9" t="n">
        <f aca="false">G325/0.5*H325*20000</f>
        <v>118355.708541051</v>
      </c>
      <c r="W325" s="9" t="n">
        <f aca="false">H325*G325*20*1000</f>
        <v>59177.8542705256</v>
      </c>
      <c r="X325" s="5" t="n">
        <f aca="false">G325*H325*MIN(20,U325)*1000</f>
        <v>59177.8542705256</v>
      </c>
      <c r="Y325" s="5" t="n">
        <f aca="false">IF(20&lt;U325,N325*O325*MIN(5,U325-20)*1000,0)</f>
        <v>5345.25026489852</v>
      </c>
      <c r="Z325" s="5" t="n">
        <f aca="false">IF(U325&gt;25,(U325-25)*Q325*1.49*1000,0)</f>
        <v>0</v>
      </c>
      <c r="AA325" s="5" t="n">
        <f aca="false">X325+Y325+Z325</f>
        <v>64523.1045354241</v>
      </c>
    </row>
    <row r="326" customFormat="false" ht="15" hidden="false" customHeight="false" outlineLevel="0" collapsed="false">
      <c r="A326" s="0" t="n">
        <v>1977</v>
      </c>
      <c r="B326" s="0" t="s">
        <v>39</v>
      </c>
      <c r="D326" s="0" t="n">
        <v>1265.58891454965</v>
      </c>
      <c r="E326" s="1" t="n">
        <v>99.9375</v>
      </c>
      <c r="F326" s="4" t="n">
        <v>0.00288361</v>
      </c>
      <c r="G326" s="0" t="n">
        <v>1.93</v>
      </c>
      <c r="H326" s="0" t="n">
        <f aca="false">1.44*EXP(-F326*(A326-1956))</f>
        <v>1.35538738110587</v>
      </c>
      <c r="I326" s="0" t="n">
        <v>785</v>
      </c>
      <c r="J326" s="0" t="n">
        <f aca="false">I326*H326</f>
        <v>1063.97909416811</v>
      </c>
      <c r="K326" s="5" t="n">
        <f aca="false">K311+D311-J311-E326</f>
        <v>2798319.83908741</v>
      </c>
      <c r="L326" s="5" t="n">
        <f aca="false">H326*(100-G326/0.5)*20000</f>
        <v>2606138.85639038</v>
      </c>
      <c r="M326" s="5" t="n">
        <f aca="false">K326-L326</f>
        <v>192180.982697035</v>
      </c>
      <c r="N326" s="6" t="n">
        <f aca="false">1.6-0.5691/(2009-1956)*(A326-1956)</f>
        <v>1.37450754716981</v>
      </c>
      <c r="O326" s="7" t="n">
        <v>1.3</v>
      </c>
      <c r="P326" s="5" t="n">
        <f aca="false">O326*(100-N326/0.5)*5000</f>
        <v>632131.401886793</v>
      </c>
      <c r="Q326" s="7" t="n">
        <f aca="false">N326</f>
        <v>1.37450754716981</v>
      </c>
      <c r="R326" s="5" t="n">
        <f aca="false">1.49*(100-Q326/0.5)*5000</f>
        <v>724519.83754717</v>
      </c>
      <c r="S326" s="5" t="str">
        <f aca="false">IF(P326&lt;M326,M326-P326," ")</f>
        <v> </v>
      </c>
      <c r="T326" s="8" t="n">
        <f aca="false">M326*5/P326</f>
        <v>1.52010311561339</v>
      </c>
      <c r="U326" s="8" t="n">
        <f aca="false">IF(T326&gt;5,S326*5/R326+5,T326)+20</f>
        <v>21.5201031156134</v>
      </c>
      <c r="V326" s="9" t="n">
        <f aca="false">G326/0.5*H326*20000</f>
        <v>104635.905821374</v>
      </c>
      <c r="W326" s="9" t="n">
        <f aca="false">H326*G326*20*1000</f>
        <v>52317.9529106868</v>
      </c>
      <c r="X326" s="5" t="n">
        <f aca="false">G326*H326*MIN(20,U326)*1000</f>
        <v>52317.9529106868</v>
      </c>
      <c r="Y326" s="5" t="n">
        <f aca="false">IF(20&lt;U326,N326*O326*MIN(5,U326-20)*1000,0)</f>
        <v>2716.21116635304</v>
      </c>
      <c r="Z326" s="5" t="n">
        <f aca="false">IF(U326&gt;25,(U326-25)*Q326*1.49*1000,0)</f>
        <v>0</v>
      </c>
      <c r="AA326" s="5" t="n">
        <f aca="false">X326+Y326+Z326</f>
        <v>55034.1640770398</v>
      </c>
    </row>
    <row r="327" customFormat="false" ht="15" hidden="false" customHeight="false" outlineLevel="0" collapsed="false">
      <c r="A327" s="0" t="n">
        <v>1977</v>
      </c>
      <c r="B327" s="0" t="s">
        <v>40</v>
      </c>
      <c r="D327" s="0" t="n">
        <v>1265.58891454965</v>
      </c>
      <c r="E327" s="1" t="n">
        <v>95.6875</v>
      </c>
      <c r="F327" s="4" t="n">
        <v>0.003435973</v>
      </c>
      <c r="G327" s="0" t="n">
        <v>1.86</v>
      </c>
      <c r="H327" s="0" t="n">
        <f aca="false">1.44*EXP(-F327*(A327-1956))</f>
        <v>1.33975623145311</v>
      </c>
      <c r="I327" s="0" t="n">
        <v>785</v>
      </c>
      <c r="J327" s="0" t="n">
        <f aca="false">I327*H327</f>
        <v>1051.70864169069</v>
      </c>
      <c r="K327" s="5" t="n">
        <f aca="false">K312+D312-J312-E327</f>
        <v>2798483.48892109</v>
      </c>
      <c r="L327" s="5" t="n">
        <f aca="false">H327*(100-G327/0.5)*20000</f>
        <v>2579834.59928611</v>
      </c>
      <c r="M327" s="5" t="n">
        <f aca="false">K327-L327</f>
        <v>218648.889634984</v>
      </c>
      <c r="N327" s="6" t="n">
        <f aca="false">1.6+0.1/(2009-1956)*(A327-1956)</f>
        <v>1.63962264150943</v>
      </c>
      <c r="O327" s="7" t="n">
        <v>1.3</v>
      </c>
      <c r="P327" s="5" t="n">
        <f aca="false">O327*(100-N327/0.5)*5000</f>
        <v>628684.905660377</v>
      </c>
      <c r="Q327" s="7" t="n">
        <f aca="false">N327</f>
        <v>1.63962264150943</v>
      </c>
      <c r="R327" s="5" t="n">
        <f aca="false">1.49*(100-Q327/0.5)*5000</f>
        <v>720569.622641509</v>
      </c>
      <c r="S327" s="5" t="str">
        <f aca="false">IF(P327&lt;M327,M327-P327," ")</f>
        <v> </v>
      </c>
      <c r="T327" s="8" t="n">
        <f aca="false">M327*5/P327</f>
        <v>1.73893859758978</v>
      </c>
      <c r="U327" s="8" t="n">
        <f aca="false">IF(T327&gt;5,S327*5/R327+5,T327)+20</f>
        <v>21.7389385975898</v>
      </c>
      <c r="V327" s="9" t="n">
        <f aca="false">G327/0.5*H327*20000</f>
        <v>99677.8636201113</v>
      </c>
      <c r="W327" s="9" t="n">
        <f aca="false">H327*G327*20*1000</f>
        <v>49838.9318100557</v>
      </c>
      <c r="X327" s="5" t="n">
        <f aca="false">G327*H327*MIN(20,U327)*1000</f>
        <v>49838.9318100557</v>
      </c>
      <c r="Y327" s="5" t="n">
        <f aca="false">IF(20&lt;U327,N327*O327*MIN(5,U327-20)*1000,0)</f>
        <v>3706.56402584372</v>
      </c>
      <c r="Z327" s="5" t="n">
        <f aca="false">IF(U327&gt;25,(U327-25)*Q327*1.49*1000,0)</f>
        <v>0</v>
      </c>
      <c r="AA327" s="5" t="n">
        <f aca="false">X327+Y327+Z327</f>
        <v>53545.4958358994</v>
      </c>
    </row>
    <row r="328" customFormat="false" ht="15" hidden="false" customHeight="false" outlineLevel="0" collapsed="false">
      <c r="A328" s="0" t="n">
        <v>1977</v>
      </c>
      <c r="B328" s="0" t="s">
        <v>41</v>
      </c>
      <c r="D328" s="0" t="n">
        <v>64.1282565130261</v>
      </c>
      <c r="E328" s="1" t="n">
        <v>49.71875</v>
      </c>
      <c r="F328" s="4" t="n">
        <v>0.002290988</v>
      </c>
      <c r="G328" s="0" t="n">
        <v>1.65</v>
      </c>
      <c r="H328" s="0" t="n">
        <f aca="false">1.44*EXP(-F328*(A328-1956))</f>
        <v>1.37236065877697</v>
      </c>
      <c r="I328" s="0" t="n">
        <v>785</v>
      </c>
      <c r="J328" s="0" t="n">
        <f aca="false">I328*H328</f>
        <v>1077.30311713992</v>
      </c>
      <c r="K328" s="5" t="n">
        <f aca="false">K313+D313-J313-E328</f>
        <v>2788512.31759957</v>
      </c>
      <c r="L328" s="5" t="n">
        <f aca="false">H328*(100-G328/0.5)*20000</f>
        <v>2654145.51407467</v>
      </c>
      <c r="M328" s="5" t="n">
        <f aca="false">K328-L328</f>
        <v>134366.803524899</v>
      </c>
      <c r="N328" s="6" t="n">
        <f aca="false">1.6-0.4/(2009-1956)*(A328-1956)</f>
        <v>1.44150943396226</v>
      </c>
      <c r="O328" s="7" t="n">
        <v>1.3</v>
      </c>
      <c r="P328" s="5" t="n">
        <f aca="false">O328*(100-N328/0.5)*5000</f>
        <v>631260.377358491</v>
      </c>
      <c r="Q328" s="7" t="n">
        <f aca="false">N328</f>
        <v>1.44150943396226</v>
      </c>
      <c r="R328" s="5" t="n">
        <f aca="false">1.49*(100-Q328/0.5)*5000</f>
        <v>723521.509433962</v>
      </c>
      <c r="S328" s="5" t="str">
        <f aca="false">IF(P328&lt;M328,M328-P328," ")</f>
        <v> </v>
      </c>
      <c r="T328" s="8" t="n">
        <f aca="false">M328*5/P328</f>
        <v>1.06427401706374</v>
      </c>
      <c r="U328" s="8" t="n">
        <f aca="false">IF(T328&gt;5,S328*5/R328+5,T328)+20</f>
        <v>21.0642740170637</v>
      </c>
      <c r="V328" s="9" t="n">
        <f aca="false">G328/0.5*H328*20000</f>
        <v>90575.8034792803</v>
      </c>
      <c r="W328" s="9" t="n">
        <f aca="false">H328*G328*20*1000</f>
        <v>45287.9017396401</v>
      </c>
      <c r="X328" s="5" t="n">
        <f aca="false">G328*H328*MIN(20,U328)*1000</f>
        <v>45287.9017396401</v>
      </c>
      <c r="Y328" s="5" t="n">
        <f aca="false">IF(20&lt;U328,N328*O328*MIN(5,U328-20)*1000,0)</f>
        <v>1994.40934669379</v>
      </c>
      <c r="Z328" s="5" t="n">
        <f aca="false">IF(U328&gt;25,(U328-25)*Q328*1.49*1000,0)</f>
        <v>0</v>
      </c>
      <c r="AA328" s="5" t="n">
        <f aca="false">X328+Y328+Z328</f>
        <v>47282.3110863339</v>
      </c>
    </row>
    <row r="329" customFormat="false" ht="15" hidden="false" customHeight="false" outlineLevel="0" collapsed="false">
      <c r="A329" s="0" t="n">
        <v>1977</v>
      </c>
      <c r="B329" s="0" t="s">
        <v>42</v>
      </c>
      <c r="D329" s="0" t="n">
        <v>137.651821862348</v>
      </c>
      <c r="E329" s="1" t="n">
        <v>162.765625</v>
      </c>
      <c r="F329" s="4" t="n">
        <v>0.006047777</v>
      </c>
      <c r="G329" s="0" t="n">
        <v>2.42</v>
      </c>
      <c r="H329" s="0" t="n">
        <f aca="false">1.44*EXP(-F329*(A329-1956))</f>
        <v>1.26825228174011</v>
      </c>
      <c r="I329" s="0" t="n">
        <v>785</v>
      </c>
      <c r="J329" s="0" t="n">
        <f aca="false">I329*H329</f>
        <v>995.578041165987</v>
      </c>
      <c r="K329" s="5" t="n">
        <f aca="false">K314+D314-J314-E329</f>
        <v>2786902.45375924</v>
      </c>
      <c r="L329" s="5" t="n">
        <f aca="false">H329*(100-G329/0.5)*20000</f>
        <v>2413737.74260778</v>
      </c>
      <c r="M329" s="5" t="n">
        <f aca="false">K329-L329</f>
        <v>373164.711151464</v>
      </c>
      <c r="N329" s="6" t="n">
        <f aca="false">1.6+0.5185/(2009-1956)*(A329-1956)</f>
        <v>1.80544339622642</v>
      </c>
      <c r="O329" s="7" t="n">
        <v>1.3</v>
      </c>
      <c r="P329" s="5" t="n">
        <f aca="false">O329*(100-N329/0.5)*5000</f>
        <v>626529.235849057</v>
      </c>
      <c r="Q329" s="7" t="n">
        <f aca="false">N329</f>
        <v>1.80544339622642</v>
      </c>
      <c r="R329" s="5" t="n">
        <f aca="false">1.49*(100-Q329/0.5)*5000</f>
        <v>718098.893396226</v>
      </c>
      <c r="S329" s="5" t="str">
        <f aca="false">IF(P329&lt;M329,M329-P329," ")</f>
        <v> </v>
      </c>
      <c r="T329" s="8" t="n">
        <f aca="false">M329*5/P329</f>
        <v>2.9780311101186</v>
      </c>
      <c r="U329" s="8" t="n">
        <f aca="false">IF(T329&gt;5,S329*5/R329+5,T329)+20</f>
        <v>22.9780311101186</v>
      </c>
      <c r="V329" s="9" t="n">
        <f aca="false">G329/0.5*H329*20000</f>
        <v>122766.820872443</v>
      </c>
      <c r="W329" s="9" t="n">
        <f aca="false">H329*G329*20*1000</f>
        <v>61383.4104362214</v>
      </c>
      <c r="X329" s="5" t="n">
        <f aca="false">G329*H329*MIN(20,U329)*1000</f>
        <v>61383.4104362214</v>
      </c>
      <c r="Y329" s="5" t="n">
        <f aca="false">IF(20&lt;U329,N329*O329*MIN(5,U329-20)*1000,0)</f>
        <v>6989.66658197657</v>
      </c>
      <c r="Z329" s="5" t="n">
        <f aca="false">IF(U329&gt;25,(U329-25)*Q329*1.49*1000,0)</f>
        <v>0</v>
      </c>
      <c r="AA329" s="5" t="n">
        <f aca="false">X329+Y329+Z329</f>
        <v>68373.0770181979</v>
      </c>
    </row>
    <row r="330" customFormat="false" ht="15" hidden="false" customHeight="false" outlineLevel="0" collapsed="false">
      <c r="A330" s="0" t="n">
        <v>1977</v>
      </c>
      <c r="B330" s="0" t="s">
        <v>43</v>
      </c>
      <c r="D330" s="0" t="n">
        <v>64.1282565130261</v>
      </c>
      <c r="E330" s="1" t="n">
        <v>157.5</v>
      </c>
      <c r="F330" s="4" t="n">
        <v>0.003047486</v>
      </c>
      <c r="G330" s="0" t="n">
        <v>1.83</v>
      </c>
      <c r="H330" s="0" t="n">
        <f aca="false">1.44*EXP(-F330*(A330-1956))</f>
        <v>1.35073097326132</v>
      </c>
      <c r="I330" s="0" t="n">
        <v>785</v>
      </c>
      <c r="J330" s="0" t="n">
        <f aca="false">I330*H330</f>
        <v>1060.32381401013</v>
      </c>
      <c r="K330" s="5" t="n">
        <f aca="false">K315+D315-J315-E330</f>
        <v>2786568.86775652</v>
      </c>
      <c r="L330" s="5" t="n">
        <f aca="false">H330*(100-G330/0.5)*20000</f>
        <v>2602588.43927991</v>
      </c>
      <c r="M330" s="5" t="n">
        <f aca="false">K330-L330</f>
        <v>183980.428476616</v>
      </c>
      <c r="N330" s="6" t="n">
        <f aca="false">1.6-0.4298/(2009-1956)*(A330-1956)</f>
        <v>1.42970188679245</v>
      </c>
      <c r="O330" s="7" t="n">
        <v>1.3</v>
      </c>
      <c r="P330" s="5" t="n">
        <f aca="false">O330*(100-N330/0.5)*5000</f>
        <v>631413.875471698</v>
      </c>
      <c r="Q330" s="7" t="n">
        <f aca="false">N330</f>
        <v>1.42970188679245</v>
      </c>
      <c r="R330" s="5" t="n">
        <f aca="false">1.49*(100-Q330/0.5)*5000</f>
        <v>723697.441886793</v>
      </c>
      <c r="S330" s="5" t="str">
        <f aca="false">IF(P330&lt;M330,M330-P330," ")</f>
        <v> </v>
      </c>
      <c r="T330" s="8" t="n">
        <f aca="false">M330*5/P330</f>
        <v>1.45689250445418</v>
      </c>
      <c r="U330" s="8" t="n">
        <f aca="false">IF(T330&gt;5,S330*5/R330+5,T330)+20</f>
        <v>21.4568925044542</v>
      </c>
      <c r="V330" s="9" t="n">
        <f aca="false">G330/0.5*H330*20000</f>
        <v>98873.5072427284</v>
      </c>
      <c r="W330" s="9" t="n">
        <f aca="false">H330*G330*20*1000</f>
        <v>49436.7536213642</v>
      </c>
      <c r="X330" s="5" t="n">
        <f aca="false">G330*H330*MIN(20,U330)*1000</f>
        <v>49436.7536213642</v>
      </c>
      <c r="Y330" s="5" t="n">
        <f aca="false">IF(20&lt;U330,N330*O330*MIN(5,U330-20)*1000,0)</f>
        <v>2707.7985512135</v>
      </c>
      <c r="Z330" s="5" t="n">
        <f aca="false">IF(U330&gt;25,(U330-25)*Q330*1.49*1000,0)</f>
        <v>0</v>
      </c>
      <c r="AA330" s="5" t="n">
        <f aca="false">X330+Y330+Z330</f>
        <v>52144.5521725777</v>
      </c>
    </row>
    <row r="331" customFormat="false" ht="15" hidden="false" customHeight="false" outlineLevel="0" collapsed="false">
      <c r="A331" s="0" t="n">
        <v>1977</v>
      </c>
      <c r="B331" s="0" t="s">
        <v>44</v>
      </c>
      <c r="D331" s="0" t="n">
        <v>4241.79620034542</v>
      </c>
      <c r="E331" s="1" t="n">
        <v>175.765625</v>
      </c>
      <c r="F331" s="4" t="n">
        <v>0.006595146</v>
      </c>
      <c r="G331" s="0" t="n">
        <v>2.23</v>
      </c>
      <c r="H331" s="0" t="n">
        <f aca="false">1.44*EXP(-F331*(A331-1956))</f>
        <v>1.2537575065922</v>
      </c>
      <c r="I331" s="0" t="n">
        <v>785</v>
      </c>
      <c r="J331" s="0" t="n">
        <f aca="false">I331*H331</f>
        <v>984.199642674877</v>
      </c>
      <c r="K331" s="5" t="n">
        <f aca="false">K316+D316-J316-E331</f>
        <v>2819306.41256641</v>
      </c>
      <c r="L331" s="5" t="n">
        <f aca="false">H331*(100-G331/0.5)*20000</f>
        <v>2395679.84359638</v>
      </c>
      <c r="M331" s="5" t="n">
        <f aca="false">K331-L331</f>
        <v>423626.568970035</v>
      </c>
      <c r="N331" s="6" t="n">
        <f aca="false">1.6+0.062/(2009-1956)*(A331-1956)</f>
        <v>1.62456603773585</v>
      </c>
      <c r="O331" s="7" t="n">
        <v>1.3</v>
      </c>
      <c r="P331" s="5" t="n">
        <f aca="false">O331*(100-N331/0.5)*5000</f>
        <v>628880.641509434</v>
      </c>
      <c r="Q331" s="7" t="n">
        <f aca="false">N331</f>
        <v>1.62456603773585</v>
      </c>
      <c r="R331" s="5" t="n">
        <f aca="false">1.49*(100-Q331/0.5)*5000</f>
        <v>720793.966037736</v>
      </c>
      <c r="S331" s="5" t="str">
        <f aca="false">IF(P331&lt;M331,M331-P331," ")</f>
        <v> </v>
      </c>
      <c r="T331" s="8" t="n">
        <f aca="false">M331*5/P331</f>
        <v>3.36809993032422</v>
      </c>
      <c r="U331" s="8" t="n">
        <f aca="false">IF(T331&gt;5,S331*5/R331+5,T331)+20</f>
        <v>23.3680999303242</v>
      </c>
      <c r="V331" s="9" t="n">
        <f aca="false">G331/0.5*H331*20000</f>
        <v>111835.169588024</v>
      </c>
      <c r="W331" s="9" t="n">
        <f aca="false">H331*G331*20*1000</f>
        <v>55917.5847940121</v>
      </c>
      <c r="X331" s="5" t="n">
        <f aca="false">G331*H331*MIN(20,U331)*1000</f>
        <v>55917.5847940121</v>
      </c>
      <c r="Y331" s="5" t="n">
        <f aca="false">IF(20&lt;U331,N331*O331*MIN(5,U331-20)*1000,0)</f>
        <v>7113.21098605676</v>
      </c>
      <c r="Z331" s="5" t="n">
        <f aca="false">IF(U331&gt;25,(U331-25)*Q331*1.49*1000,0)</f>
        <v>0</v>
      </c>
      <c r="AA331" s="5" t="n">
        <f aca="false">X331+Y331+Z331</f>
        <v>63030.7957800689</v>
      </c>
    </row>
    <row r="332" customFormat="false" ht="15" hidden="false" customHeight="false" outlineLevel="0" collapsed="false">
      <c r="A332" s="0" t="n">
        <v>1978</v>
      </c>
      <c r="B332" s="0" t="s">
        <v>30</v>
      </c>
      <c r="D332" s="0" t="n">
        <v>0</v>
      </c>
      <c r="E332" s="1" t="n">
        <v>0</v>
      </c>
      <c r="F332" s="4" t="n">
        <v>0.000106134</v>
      </c>
      <c r="G332" s="0" t="n">
        <v>1.215</v>
      </c>
      <c r="H332" s="0" t="n">
        <f aca="false">1.44*EXP(-F332*(A332-1956))</f>
        <v>1.43664159725372</v>
      </c>
      <c r="J332" s="0" t="n">
        <f aca="false">I332*H332</f>
        <v>0</v>
      </c>
      <c r="K332" s="5" t="n">
        <f aca="false">K317+D317-J317-E332</f>
        <v>2788856.2702633</v>
      </c>
      <c r="L332" s="5" t="n">
        <f aca="false">H332*(100-G332/0.5)*20000</f>
        <v>2803462.4128809</v>
      </c>
      <c r="M332" s="5" t="n">
        <f aca="false">K332-L332</f>
        <v>-14606.1426176005</v>
      </c>
      <c r="N332" s="6" t="n">
        <f aca="false">1.6-0.6824/(2009-1956)*(A332-1956)</f>
        <v>1.31673962264151</v>
      </c>
      <c r="O332" s="7" t="n">
        <v>1.3</v>
      </c>
      <c r="P332" s="5" t="n">
        <f aca="false">O332*(100-N332/0.5)*5000</f>
        <v>632882.38490566</v>
      </c>
      <c r="Q332" s="7" t="n">
        <f aca="false">N332</f>
        <v>1.31673962264151</v>
      </c>
      <c r="R332" s="5" t="n">
        <f aca="false">1.49*(100-Q332/0.5)*5000</f>
        <v>725380.579622642</v>
      </c>
      <c r="S332" s="5" t="str">
        <f aca="false">IF(P332&lt;M332,M332-P332," ")</f>
        <v> </v>
      </c>
      <c r="T332" s="8" t="n">
        <f aca="false">M332*5/P332</f>
        <v>-0.115393815390973</v>
      </c>
      <c r="U332" s="8" t="n">
        <f aca="false">IF(T332&gt;5,S332*5/R332+5,T332)+20</f>
        <v>19.884606184609</v>
      </c>
      <c r="V332" s="9" t="n">
        <f aca="false">G332/0.5*H332*20000</f>
        <v>69820.7816265307</v>
      </c>
      <c r="W332" s="9" t="n">
        <f aca="false">H332*G332*20*1000</f>
        <v>34910.3908132653</v>
      </c>
      <c r="X332" s="5" t="n">
        <f aca="false">G332*H332*MIN(20,U332)*1000</f>
        <v>34708.9686536287</v>
      </c>
      <c r="Y332" s="5" t="n">
        <f aca="false">IF(20&lt;U332,N332*O332*MIN(5,U332-20)*1000,0)</f>
        <v>0</v>
      </c>
      <c r="Z332" s="5" t="n">
        <f aca="false">IF(U332&gt;25,(U332-25)*Q332*1.49*1000,0)</f>
        <v>0</v>
      </c>
      <c r="AA332" s="5" t="n">
        <f aca="false">X332+Y332+Z332</f>
        <v>34708.9686536287</v>
      </c>
    </row>
    <row r="333" customFormat="false" ht="15" hidden="false" customHeight="false" outlineLevel="0" collapsed="false">
      <c r="A333" s="0" t="n">
        <v>1978</v>
      </c>
      <c r="B333" s="0" t="s">
        <v>31</v>
      </c>
      <c r="D333" s="0" t="n">
        <v>0</v>
      </c>
      <c r="E333" s="1" t="n">
        <v>159.228125</v>
      </c>
      <c r="F333" s="4" t="n">
        <v>0.00054519</v>
      </c>
      <c r="G333" s="0" t="n">
        <v>1.315</v>
      </c>
      <c r="H333" s="0" t="n">
        <f aca="false">1.44*EXP(-F333*(A333-1956))</f>
        <v>1.42283154737669</v>
      </c>
      <c r="J333" s="0" t="n">
        <f aca="false">I333*H333</f>
        <v>0</v>
      </c>
      <c r="K333" s="5" t="n">
        <f aca="false">K318+D318-J318-E333</f>
        <v>2786131.83441751</v>
      </c>
      <c r="L333" s="5" t="n">
        <f aca="false">H333*(100-G333/0.5)*20000</f>
        <v>2770822.15536136</v>
      </c>
      <c r="M333" s="5" t="n">
        <f aca="false">K333-L333</f>
        <v>15309.6790561448</v>
      </c>
      <c r="N333" s="6" t="n">
        <f aca="false">1.6-0.6216/(2009-1956)*(A333-1956)</f>
        <v>1.34197735849057</v>
      </c>
      <c r="O333" s="7" t="n">
        <v>1.3</v>
      </c>
      <c r="P333" s="5" t="n">
        <f aca="false">O333*(100-N333/0.5)*5000</f>
        <v>632554.294339623</v>
      </c>
      <c r="Q333" s="7" t="n">
        <f aca="false">N333</f>
        <v>1.34197735849057</v>
      </c>
      <c r="R333" s="5" t="n">
        <f aca="false">1.49*(100-Q333/0.5)*5000</f>
        <v>725004.537358491</v>
      </c>
      <c r="S333" s="5" t="str">
        <f aca="false">IF(P333&lt;M333,M333-P333," ")</f>
        <v> </v>
      </c>
      <c r="T333" s="8" t="n">
        <f aca="false">M333*5/P333</f>
        <v>0.121014742869842</v>
      </c>
      <c r="U333" s="8" t="n">
        <f aca="false">IF(T333&gt;5,S333*5/R333+5,T333)+20</f>
        <v>20.1210147428698</v>
      </c>
      <c r="V333" s="9" t="n">
        <f aca="false">G333/0.5*H333*20000</f>
        <v>74840.9393920138</v>
      </c>
      <c r="W333" s="9" t="n">
        <f aca="false">H333*G333*20*1000</f>
        <v>37420.4696960069</v>
      </c>
      <c r="X333" s="5" t="n">
        <f aca="false">G333*H333*MIN(20,U333)*1000</f>
        <v>37420.4696960069</v>
      </c>
      <c r="Y333" s="5" t="n">
        <f aca="false">IF(20&lt;U333,N333*O333*MIN(5,U333-20)*1000,0)</f>
        <v>211.118758467353</v>
      </c>
      <c r="Z333" s="5" t="n">
        <f aca="false">IF(U333&gt;25,(U333-25)*Q333*1.49*1000,0)</f>
        <v>0</v>
      </c>
      <c r="AA333" s="5" t="n">
        <f aca="false">X333+Y333+Z333</f>
        <v>37631.5884544743</v>
      </c>
    </row>
    <row r="334" customFormat="false" ht="15" hidden="false" customHeight="false" outlineLevel="0" collapsed="false">
      <c r="A334" s="0" t="n">
        <v>1978</v>
      </c>
      <c r="B334" s="0" t="s">
        <v>32</v>
      </c>
      <c r="D334" s="0" t="n">
        <v>0</v>
      </c>
      <c r="E334" s="1" t="n">
        <v>355.06625</v>
      </c>
      <c r="F334" s="4" t="n">
        <v>0.002161032</v>
      </c>
      <c r="G334" s="0" t="n">
        <v>1.415</v>
      </c>
      <c r="H334" s="0" t="n">
        <f aca="false">1.44*EXP(-F334*(A334-1956))</f>
        <v>1.3731404414695</v>
      </c>
      <c r="J334" s="0" t="n">
        <f aca="false">I334*H334</f>
        <v>0</v>
      </c>
      <c r="K334" s="5" t="n">
        <f aca="false">K319+D319-J319-E334</f>
        <v>2784436.20827283</v>
      </c>
      <c r="L334" s="5" t="n">
        <f aca="false">H334*(100-G334/0.5)*20000</f>
        <v>2668561.13395183</v>
      </c>
      <c r="M334" s="5" t="n">
        <f aca="false">K334-L334</f>
        <v>115875.074321006</v>
      </c>
      <c r="N334" s="6" t="n">
        <f aca="false">1.6-0.5691/(2009-1956)*(A334-1956)</f>
        <v>1.36376981132075</v>
      </c>
      <c r="O334" s="7" t="n">
        <v>1.3</v>
      </c>
      <c r="P334" s="5" t="n">
        <f aca="false">O334*(100-N334/0.5)*5000</f>
        <v>632270.99245283</v>
      </c>
      <c r="Q334" s="7" t="n">
        <f aca="false">N334</f>
        <v>1.36376981132075</v>
      </c>
      <c r="R334" s="5" t="n">
        <f aca="false">1.49*(100-Q334/0.5)*5000</f>
        <v>724679.829811321</v>
      </c>
      <c r="S334" s="5" t="str">
        <f aca="false">IF(P334&lt;M334,M334-P334," ")</f>
        <v> </v>
      </c>
      <c r="T334" s="8" t="n">
        <f aca="false">M334*5/P334</f>
        <v>0.916340269474332</v>
      </c>
      <c r="U334" s="8" t="n">
        <f aca="false">IF(T334&gt;5,S334*5/R334+5,T334)+20</f>
        <v>20.9163402694743</v>
      </c>
      <c r="V334" s="9" t="n">
        <f aca="false">G334/0.5*H334*20000</f>
        <v>77719.7489871737</v>
      </c>
      <c r="W334" s="9" t="n">
        <f aca="false">H334*G334*20*1000</f>
        <v>38859.8744935869</v>
      </c>
      <c r="X334" s="5" t="n">
        <f aca="false">G334*H334*MIN(20,U334)*1000</f>
        <v>38859.8744935869</v>
      </c>
      <c r="Y334" s="5" t="n">
        <f aca="false">IF(20&lt;U334,N334*O334*MIN(5,U334-20)*1000,0)</f>
        <v>1624.58035532861</v>
      </c>
      <c r="Z334" s="5" t="n">
        <f aca="false">IF(U334&gt;25,(U334-25)*Q334*1.49*1000,0)</f>
        <v>0</v>
      </c>
      <c r="AA334" s="5" t="n">
        <f aca="false">X334+Y334+Z334</f>
        <v>40484.4548489155</v>
      </c>
    </row>
    <row r="335" customFormat="false" ht="15" hidden="false" customHeight="false" outlineLevel="0" collapsed="false">
      <c r="A335" s="0" t="n">
        <v>1978</v>
      </c>
      <c r="B335" s="0" t="s">
        <v>33</v>
      </c>
      <c r="D335" s="0" t="n">
        <v>0</v>
      </c>
      <c r="E335" s="1" t="n">
        <v>289.184375</v>
      </c>
      <c r="F335" s="4" t="n">
        <v>0.003311821</v>
      </c>
      <c r="G335" s="0" t="n">
        <v>1.455</v>
      </c>
      <c r="H335" s="0" t="n">
        <f aca="false">1.44*EXP(-F335*(A335-1956))</f>
        <v>1.33881253287723</v>
      </c>
      <c r="J335" s="0" t="n">
        <f aca="false">I335*H335</f>
        <v>0</v>
      </c>
      <c r="K335" s="5" t="n">
        <f aca="false">K320+D320-J320-E335</f>
        <v>2784824.06397308</v>
      </c>
      <c r="L335" s="5" t="n">
        <f aca="false">H335*(100-G335/0.5)*20000</f>
        <v>2599706.17634101</v>
      </c>
      <c r="M335" s="5" t="n">
        <f aca="false">K335-L335</f>
        <v>185117.887632068</v>
      </c>
      <c r="N335" s="6" t="n">
        <f aca="false">1.6-0.6/(2009-1956)*(A335-1956)</f>
        <v>1.35094339622642</v>
      </c>
      <c r="O335" s="7" t="n">
        <v>1.3</v>
      </c>
      <c r="P335" s="5" t="n">
        <f aca="false">O335*(100-N335/0.5)*5000</f>
        <v>632437.735849057</v>
      </c>
      <c r="Q335" s="7" t="n">
        <f aca="false">N335</f>
        <v>1.35094339622642</v>
      </c>
      <c r="R335" s="5" t="n">
        <f aca="false">1.49*(100-Q335/0.5)*5000</f>
        <v>724870.943396226</v>
      </c>
      <c r="S335" s="5" t="str">
        <f aca="false">IF(P335&lt;M335,M335-P335," ")</f>
        <v> </v>
      </c>
      <c r="T335" s="8" t="n">
        <f aca="false">M335*5/P335</f>
        <v>1.46352658245119</v>
      </c>
      <c r="U335" s="8" t="n">
        <f aca="false">IF(T335&gt;5,S335*5/R335+5,T335)+20</f>
        <v>21.4635265824512</v>
      </c>
      <c r="V335" s="9" t="n">
        <f aca="false">G335/0.5*H335*20000</f>
        <v>77918.889413455</v>
      </c>
      <c r="W335" s="9" t="n">
        <f aca="false">H335*G335*20*1000</f>
        <v>38959.4447067275</v>
      </c>
      <c r="X335" s="5" t="n">
        <f aca="false">G335*H335*MIN(20,U335)*1000</f>
        <v>38959.4447067275</v>
      </c>
      <c r="Y335" s="5" t="n">
        <f aca="false">IF(20&lt;U335,N335*O335*MIN(5,U335-20)*1000,0)</f>
        <v>2570.28404329353</v>
      </c>
      <c r="Z335" s="5" t="n">
        <f aca="false">IF(U335&gt;25,(U335-25)*Q335*1.49*1000,0)</f>
        <v>0</v>
      </c>
      <c r="AA335" s="5" t="n">
        <f aca="false">X335+Y335+Z335</f>
        <v>41529.7287500211</v>
      </c>
    </row>
    <row r="336" customFormat="false" ht="15" hidden="false" customHeight="false" outlineLevel="0" collapsed="false">
      <c r="A336" s="0" t="n">
        <v>1978</v>
      </c>
      <c r="B336" s="0" t="s">
        <v>34</v>
      </c>
      <c r="D336" s="0" t="n">
        <v>0</v>
      </c>
      <c r="E336" s="1" t="n">
        <v>333.79125</v>
      </c>
      <c r="F336" s="4" t="n">
        <v>0.003564392</v>
      </c>
      <c r="G336" s="0" t="n">
        <v>1.475</v>
      </c>
      <c r="H336" s="0" t="n">
        <f aca="false">1.44*EXP(-F336*(A336-1956))</f>
        <v>1.33139396797741</v>
      </c>
      <c r="J336" s="0" t="n">
        <f aca="false">I336*H336</f>
        <v>0</v>
      </c>
      <c r="K336" s="5" t="n">
        <f aca="false">K321+D321-J321-E336</f>
        <v>2784616.16580809</v>
      </c>
      <c r="L336" s="5" t="n">
        <f aca="false">H336*(100-G336/0.5)*20000</f>
        <v>2584235.69184415</v>
      </c>
      <c r="M336" s="5" t="n">
        <f aca="false">K336-L336</f>
        <v>200380.47396394</v>
      </c>
      <c r="N336" s="6" t="n">
        <f aca="false">1.6-0.5/(2009-1956)*(A336-1956)</f>
        <v>1.39245283018868</v>
      </c>
      <c r="O336" s="7" t="n">
        <v>1.3</v>
      </c>
      <c r="P336" s="5" t="n">
        <f aca="false">O336*(100-N336/0.5)*5000</f>
        <v>631898.113207547</v>
      </c>
      <c r="Q336" s="7" t="n">
        <f aca="false">N336</f>
        <v>1.39245283018868</v>
      </c>
      <c r="R336" s="5" t="n">
        <f aca="false">1.49*(100-Q336/0.5)*5000</f>
        <v>724252.452830189</v>
      </c>
      <c r="S336" s="5" t="str">
        <f aca="false">IF(P336&lt;M336,M336-P336," ")</f>
        <v> </v>
      </c>
      <c r="T336" s="8" t="n">
        <f aca="false">M336*5/P336</f>
        <v>1.58554417061636</v>
      </c>
      <c r="U336" s="8" t="n">
        <f aca="false">IF(T336&gt;5,S336*5/R336+5,T336)+20</f>
        <v>21.5855441706164</v>
      </c>
      <c r="V336" s="9" t="n">
        <f aca="false">G336/0.5*H336*20000</f>
        <v>78552.2441106671</v>
      </c>
      <c r="W336" s="9" t="n">
        <f aca="false">H336*G336*20*1000</f>
        <v>39276.1220553335</v>
      </c>
      <c r="X336" s="5" t="n">
        <f aca="false">G336*H336*MIN(20,U336)*1000</f>
        <v>39276.1220553335</v>
      </c>
      <c r="Y336" s="5" t="n">
        <f aca="false">IF(20&lt;U336,N336*O336*MIN(5,U336-20)*1000,0)</f>
        <v>2870.13410809308</v>
      </c>
      <c r="Z336" s="5" t="n">
        <f aca="false">IF(U336&gt;25,(U336-25)*Q336*1.49*1000,0)</f>
        <v>0</v>
      </c>
      <c r="AA336" s="5" t="n">
        <f aca="false">X336+Y336+Z336</f>
        <v>42146.2561634266</v>
      </c>
    </row>
    <row r="337" customFormat="false" ht="15" hidden="false" customHeight="false" outlineLevel="0" collapsed="false">
      <c r="A337" s="0" t="n">
        <v>1978</v>
      </c>
      <c r="B337" s="0" t="s">
        <v>35</v>
      </c>
      <c r="D337" s="0" t="n">
        <v>0</v>
      </c>
      <c r="E337" s="1" t="n">
        <v>147.30625</v>
      </c>
      <c r="F337" s="4" t="n">
        <v>0.00095987</v>
      </c>
      <c r="G337" s="0" t="n">
        <v>1.58</v>
      </c>
      <c r="H337" s="0" t="n">
        <f aca="false">1.44*EXP(-F337*(A337-1956))</f>
        <v>1.40991014243232</v>
      </c>
      <c r="J337" s="0" t="n">
        <f aca="false">I337*H337</f>
        <v>0</v>
      </c>
      <c r="K337" s="5" t="n">
        <f aca="false">K322+D322-J322-E337</f>
        <v>2791921.40978939</v>
      </c>
      <c r="L337" s="5" t="n">
        <f aca="false">H337*(100-G337/0.5)*20000</f>
        <v>2730713.96386292</v>
      </c>
      <c r="M337" s="5" t="n">
        <f aca="false">K337-L337</f>
        <v>61207.445926466</v>
      </c>
      <c r="N337" s="6" t="n">
        <f aca="false">1.6-0.5691/(2009-1956)*(A337-1956)</f>
        <v>1.36376981132075</v>
      </c>
      <c r="O337" s="7" t="n">
        <v>1.3</v>
      </c>
      <c r="P337" s="5" t="n">
        <f aca="false">O337*(100-N337/0.5)*5000</f>
        <v>632270.99245283</v>
      </c>
      <c r="Q337" s="7" t="n">
        <f aca="false">N337</f>
        <v>1.36376981132075</v>
      </c>
      <c r="R337" s="5" t="n">
        <f aca="false">1.49*(100-Q337/0.5)*5000</f>
        <v>724679.829811321</v>
      </c>
      <c r="S337" s="5" t="str">
        <f aca="false">IF(P337&lt;M337,M337-P337," ")</f>
        <v> </v>
      </c>
      <c r="T337" s="8" t="n">
        <f aca="false">M337*5/P337</f>
        <v>0.484028578387078</v>
      </c>
      <c r="U337" s="8" t="n">
        <f aca="false">IF(T337&gt;5,S337*5/R337+5,T337)+20</f>
        <v>20.4840285783871</v>
      </c>
      <c r="V337" s="9" t="n">
        <f aca="false">G337/0.5*H337*20000</f>
        <v>89106.3210017227</v>
      </c>
      <c r="W337" s="9" t="n">
        <f aca="false">H337*G337*20*1000</f>
        <v>44553.1605008614</v>
      </c>
      <c r="X337" s="5" t="n">
        <f aca="false">G337*H337*MIN(20,U337)*1000</f>
        <v>44553.1605008614</v>
      </c>
      <c r="Y337" s="5" t="n">
        <f aca="false">IF(20&lt;U337,N337*O337*MIN(5,U337-20)*1000,0)</f>
        <v>858.13463192704</v>
      </c>
      <c r="Z337" s="5" t="n">
        <f aca="false">IF(U337&gt;25,(U337-25)*Q337*1.49*1000,0)</f>
        <v>0</v>
      </c>
      <c r="AA337" s="5" t="n">
        <f aca="false">X337+Y337+Z337</f>
        <v>45411.2951327884</v>
      </c>
    </row>
    <row r="338" customFormat="false" ht="15" hidden="false" customHeight="false" outlineLevel="0" collapsed="false">
      <c r="A338" s="0" t="n">
        <v>1978</v>
      </c>
      <c r="B338" s="0" t="s">
        <v>36</v>
      </c>
      <c r="D338" s="0" t="n">
        <v>0</v>
      </c>
      <c r="E338" s="1" t="n">
        <v>366.451875</v>
      </c>
      <c r="F338" s="4" t="n">
        <v>0.003306066</v>
      </c>
      <c r="G338" s="0" t="n">
        <v>1.73</v>
      </c>
      <c r="H338" s="0" t="n">
        <f aca="false">1.44*EXP(-F338*(A338-1956))</f>
        <v>1.33898205066312</v>
      </c>
      <c r="J338" s="0" t="n">
        <f aca="false">I338*H338</f>
        <v>0</v>
      </c>
      <c r="K338" s="5" t="n">
        <f aca="false">K323+D323-J323-E338</f>
        <v>2790171.71918377</v>
      </c>
      <c r="L338" s="5" t="n">
        <f aca="false">H338*(100-G338/0.5)*20000</f>
        <v>2585306.54342035</v>
      </c>
      <c r="M338" s="5" t="n">
        <f aca="false">K338-L338</f>
        <v>204865.175763424</v>
      </c>
      <c r="N338" s="6" t="n">
        <f aca="false">1.6-0.5691/(2009-1956)*(A338-1956)</f>
        <v>1.36376981132075</v>
      </c>
      <c r="O338" s="7" t="n">
        <v>1.3</v>
      </c>
      <c r="P338" s="5" t="n">
        <f aca="false">O338*(100-N338/0.5)*5000</f>
        <v>632270.99245283</v>
      </c>
      <c r="Q338" s="7" t="n">
        <f aca="false">N338</f>
        <v>1.36376981132075</v>
      </c>
      <c r="R338" s="5" t="n">
        <f aca="false">1.49*(100-Q338/0.5)*5000</f>
        <v>724679.829811321</v>
      </c>
      <c r="S338" s="5" t="str">
        <f aca="false">IF(P338&lt;M338,M338-P338," ")</f>
        <v> </v>
      </c>
      <c r="T338" s="8" t="n">
        <f aca="false">M338*5/P338</f>
        <v>1.62007413125716</v>
      </c>
      <c r="U338" s="8" t="n">
        <f aca="false">IF(T338&gt;5,S338*5/R338+5,T338)+20</f>
        <v>21.6200741312572</v>
      </c>
      <c r="V338" s="9" t="n">
        <f aca="false">G338/0.5*H338*20000</f>
        <v>92657.5579058878</v>
      </c>
      <c r="W338" s="9" t="n">
        <f aca="false">H338*G338*20*1000</f>
        <v>46328.7789529439</v>
      </c>
      <c r="X338" s="5" t="n">
        <f aca="false">G338*H338*MIN(20,U338)*1000</f>
        <v>46328.7789529439</v>
      </c>
      <c r="Y338" s="5" t="n">
        <f aca="false">IF(20&lt;U338,N338*O338*MIN(5,U338-20)*1000,0)</f>
        <v>2872.23065000328</v>
      </c>
      <c r="Z338" s="5" t="n">
        <f aca="false">IF(U338&gt;25,(U338-25)*Q338*1.49*1000,0)</f>
        <v>0</v>
      </c>
      <c r="AA338" s="5" t="n">
        <f aca="false">X338+Y338+Z338</f>
        <v>49201.0096029472</v>
      </c>
    </row>
    <row r="339" customFormat="false" ht="15" hidden="false" customHeight="false" outlineLevel="0" collapsed="false">
      <c r="A339" s="0" t="n">
        <v>1978</v>
      </c>
      <c r="B339" s="0" t="s">
        <v>37</v>
      </c>
      <c r="D339" s="0" t="n">
        <v>0</v>
      </c>
      <c r="E339" s="1" t="n">
        <v>380.8525</v>
      </c>
      <c r="F339" s="4" t="n">
        <v>0.001301856</v>
      </c>
      <c r="G339" s="0" t="n">
        <v>1.665</v>
      </c>
      <c r="H339" s="0" t="n">
        <f aca="false">1.44*EXP(-F339*(A339-1956))</f>
        <v>1.39934221752957</v>
      </c>
      <c r="J339" s="0" t="n">
        <f aca="false">I339*H339</f>
        <v>0</v>
      </c>
      <c r="K339" s="5" t="n">
        <f aca="false">K324+D324-J324-E339</f>
        <v>2790947.23855059</v>
      </c>
      <c r="L339" s="5" t="n">
        <f aca="false">H339*(100-G339/0.5)*20000</f>
        <v>2705488.24337168</v>
      </c>
      <c r="M339" s="5" t="n">
        <f aca="false">K339-L339</f>
        <v>85458.9951789179</v>
      </c>
      <c r="N339" s="6" t="n">
        <f aca="false">1.6-0.5691/(2009-1956)*(A339-1956)</f>
        <v>1.36376981132075</v>
      </c>
      <c r="O339" s="7" t="n">
        <v>1.3</v>
      </c>
      <c r="P339" s="5" t="n">
        <f aca="false">O339*(100-N339/0.5)*5000</f>
        <v>632270.99245283</v>
      </c>
      <c r="Q339" s="7" t="n">
        <f aca="false">N339</f>
        <v>1.36376981132075</v>
      </c>
      <c r="R339" s="5" t="n">
        <f aca="false">1.49*(100-Q339/0.5)*5000</f>
        <v>724679.829811321</v>
      </c>
      <c r="S339" s="5" t="str">
        <f aca="false">IF(P339&lt;M339,M339-P339," ")</f>
        <v> </v>
      </c>
      <c r="T339" s="8" t="n">
        <f aca="false">M339*5/P339</f>
        <v>0.675809867912717</v>
      </c>
      <c r="U339" s="8" t="n">
        <f aca="false">IF(T339&gt;5,S339*5/R339+5,T339)+20</f>
        <v>20.6758098679127</v>
      </c>
      <c r="V339" s="9" t="n">
        <f aca="false">G339/0.5*H339*20000</f>
        <v>93196.1916874695</v>
      </c>
      <c r="W339" s="9" t="n">
        <f aca="false">H339*G339*20*1000</f>
        <v>46598.0958437348</v>
      </c>
      <c r="X339" s="5" t="n">
        <f aca="false">G339*H339*MIN(20,U339)*1000</f>
        <v>46598.0958437348</v>
      </c>
      <c r="Y339" s="5" t="n">
        <f aca="false">IF(20&lt;U339,N339*O339*MIN(5,U339-20)*1000,0)</f>
        <v>1198.14382486764</v>
      </c>
      <c r="Z339" s="5" t="n">
        <f aca="false">IF(U339&gt;25,(U339-25)*Q339*1.49*1000,0)</f>
        <v>0</v>
      </c>
      <c r="AA339" s="5" t="n">
        <f aca="false">X339+Y339+Z339</f>
        <v>47796.2396686024</v>
      </c>
    </row>
    <row r="340" customFormat="false" ht="15" hidden="false" customHeight="false" outlineLevel="0" collapsed="false">
      <c r="A340" s="0" t="n">
        <v>1978</v>
      </c>
      <c r="B340" s="0" t="s">
        <v>38</v>
      </c>
      <c r="D340" s="0" t="n">
        <v>0</v>
      </c>
      <c r="E340" s="1" t="n">
        <v>171.773125</v>
      </c>
      <c r="F340" s="4" t="n">
        <v>0.00474323</v>
      </c>
      <c r="G340" s="0" t="n">
        <v>2.37</v>
      </c>
      <c r="H340" s="0" t="n">
        <f aca="false">1.44*EXP(-F340*(A340-1956))</f>
        <v>1.29730891506725</v>
      </c>
      <c r="J340" s="0" t="n">
        <f aca="false">I340*H340</f>
        <v>0</v>
      </c>
      <c r="K340" s="5" t="n">
        <f aca="false">K325+D325-J325-E340</f>
        <v>2787825.41568332</v>
      </c>
      <c r="L340" s="5" t="n">
        <f aca="false">H340*(100-G340/0.5)*20000</f>
        <v>2471632.94498613</v>
      </c>
      <c r="M340" s="5" t="n">
        <f aca="false">K340-L340</f>
        <v>316192.470697192</v>
      </c>
      <c r="N340" s="6" t="n">
        <f aca="false">1.6+0.3/(2009-1956)*(A340-1956)</f>
        <v>1.72452830188679</v>
      </c>
      <c r="O340" s="7" t="n">
        <v>1.3</v>
      </c>
      <c r="P340" s="5" t="n">
        <f aca="false">O340*(100-N340/0.5)*5000</f>
        <v>627581.132075472</v>
      </c>
      <c r="Q340" s="7" t="n">
        <f aca="false">N340</f>
        <v>1.72452830188679</v>
      </c>
      <c r="R340" s="5" t="n">
        <f aca="false">1.49*(100-Q340/0.5)*5000</f>
        <v>719304.528301887</v>
      </c>
      <c r="S340" s="5" t="str">
        <f aca="false">IF(P340&lt;M340,M340-P340," ")</f>
        <v> </v>
      </c>
      <c r="T340" s="8" t="n">
        <f aca="false">M340*5/P340</f>
        <v>2.51913620834578</v>
      </c>
      <c r="U340" s="8" t="n">
        <f aca="false">IF(T340&gt;5,S340*5/R340+5,T340)+20</f>
        <v>22.5191362083458</v>
      </c>
      <c r="V340" s="9" t="n">
        <f aca="false">G340/0.5*H340*20000</f>
        <v>122984.885148376</v>
      </c>
      <c r="W340" s="9" t="n">
        <f aca="false">H340*G340*20*1000</f>
        <v>61492.4425741879</v>
      </c>
      <c r="X340" s="5" t="n">
        <f aca="false">G340*H340*MIN(20,U340)*1000</f>
        <v>61492.4425741879</v>
      </c>
      <c r="Y340" s="5" t="n">
        <f aca="false">IF(20&lt;U340,N340*O340*MIN(5,U340-20)*1000,0)</f>
        <v>5647.61819388011</v>
      </c>
      <c r="Z340" s="5" t="n">
        <f aca="false">IF(U340&gt;25,(U340-25)*Q340*1.49*1000,0)</f>
        <v>0</v>
      </c>
      <c r="AA340" s="5" t="n">
        <f aca="false">X340+Y340+Z340</f>
        <v>67140.060768068</v>
      </c>
    </row>
    <row r="341" customFormat="false" ht="15" hidden="false" customHeight="false" outlineLevel="0" collapsed="false">
      <c r="A341" s="0" t="n">
        <v>1978</v>
      </c>
      <c r="B341" s="0" t="s">
        <v>39</v>
      </c>
      <c r="D341" s="0" t="n">
        <v>0</v>
      </c>
      <c r="E341" s="1" t="n">
        <v>259.416875</v>
      </c>
      <c r="F341" s="4" t="n">
        <v>0.00288361</v>
      </c>
      <c r="G341" s="0" t="n">
        <v>1.925</v>
      </c>
      <c r="H341" s="0" t="n">
        <f aca="false">1.44*EXP(-F341*(A341-1956))</f>
        <v>1.35148460225028</v>
      </c>
      <c r="J341" s="0" t="n">
        <f aca="false">I341*H341</f>
        <v>0</v>
      </c>
      <c r="K341" s="5" t="n">
        <f aca="false">K326+D326-J326-E341</f>
        <v>2798262.03203279</v>
      </c>
      <c r="L341" s="5" t="n">
        <f aca="false">H341*(100-G341/0.5)*20000</f>
        <v>2598904.89012729</v>
      </c>
      <c r="M341" s="5" t="n">
        <f aca="false">K341-L341</f>
        <v>199357.141905505</v>
      </c>
      <c r="N341" s="6" t="n">
        <f aca="false">1.6-0.5691/(2009-1956)*(A341-1956)</f>
        <v>1.36376981132075</v>
      </c>
      <c r="O341" s="7" t="n">
        <v>1.3</v>
      </c>
      <c r="P341" s="5" t="n">
        <f aca="false">O341*(100-N341/0.5)*5000</f>
        <v>632270.99245283</v>
      </c>
      <c r="Q341" s="7" t="n">
        <f aca="false">N341</f>
        <v>1.36376981132075</v>
      </c>
      <c r="R341" s="5" t="n">
        <f aca="false">1.49*(100-Q341/0.5)*5000</f>
        <v>724679.829811321</v>
      </c>
      <c r="S341" s="5" t="str">
        <f aca="false">IF(P341&lt;M341,M341-P341," ")</f>
        <v> </v>
      </c>
      <c r="T341" s="8" t="n">
        <f aca="false">M341*5/P341</f>
        <v>1.57651659086968</v>
      </c>
      <c r="U341" s="8" t="n">
        <f aca="false">IF(T341&gt;5,S341*5/R341+5,T341)+20</f>
        <v>21.5765165908697</v>
      </c>
      <c r="V341" s="9" t="n">
        <f aca="false">G341/0.5*H341*20000</f>
        <v>104064.314373272</v>
      </c>
      <c r="W341" s="9" t="n">
        <f aca="false">H341*G341*20*1000</f>
        <v>52032.1571866358</v>
      </c>
      <c r="X341" s="5" t="n">
        <f aca="false">G341*H341*MIN(20,U341)*1000</f>
        <v>52032.1571866358</v>
      </c>
      <c r="Y341" s="5" t="n">
        <f aca="false">IF(20&lt;U341,N341*O341*MIN(5,U341-20)*1000,0)</f>
        <v>2795.00745377669</v>
      </c>
      <c r="Z341" s="5" t="n">
        <f aca="false">IF(U341&gt;25,(U341-25)*Q341*1.49*1000,0)</f>
        <v>0</v>
      </c>
      <c r="AA341" s="5" t="n">
        <f aca="false">X341+Y341+Z341</f>
        <v>54827.1646404124</v>
      </c>
    </row>
    <row r="342" customFormat="false" ht="15" hidden="false" customHeight="false" outlineLevel="0" collapsed="false">
      <c r="A342" s="0" t="n">
        <v>1978</v>
      </c>
      <c r="B342" s="0" t="s">
        <v>40</v>
      </c>
      <c r="D342" s="0" t="n">
        <v>0</v>
      </c>
      <c r="E342" s="1" t="n">
        <v>247.81375</v>
      </c>
      <c r="F342" s="4" t="n">
        <v>0.003435973</v>
      </c>
      <c r="G342" s="0" t="n">
        <v>1.895</v>
      </c>
      <c r="H342" s="0" t="n">
        <f aca="false">1.44*EXP(-F342*(A342-1956))</f>
        <v>1.33516076468626</v>
      </c>
      <c r="J342" s="0" t="n">
        <f aca="false">I342*H342</f>
        <v>0</v>
      </c>
      <c r="K342" s="5" t="n">
        <f aca="false">K327+D327-J327-E342</f>
        <v>2798449.55544395</v>
      </c>
      <c r="L342" s="5" t="n">
        <f aca="false">H342*(100-G342/0.5)*20000</f>
        <v>2569116.3434093</v>
      </c>
      <c r="M342" s="5" t="n">
        <f aca="false">K342-L342</f>
        <v>229333.212034649</v>
      </c>
      <c r="N342" s="6" t="n">
        <f aca="false">1.6+0.1/(2009-1956)*(A342-1956)</f>
        <v>1.64150943396226</v>
      </c>
      <c r="O342" s="7" t="n">
        <v>1.3</v>
      </c>
      <c r="P342" s="5" t="n">
        <f aca="false">O342*(100-N342/0.5)*5000</f>
        <v>628660.377358491</v>
      </c>
      <c r="Q342" s="7" t="n">
        <f aca="false">N342</f>
        <v>1.64150943396226</v>
      </c>
      <c r="R342" s="5" t="n">
        <f aca="false">1.49*(100-Q342/0.5)*5000</f>
        <v>720541.509433962</v>
      </c>
      <c r="S342" s="5" t="str">
        <f aca="false">IF(P342&lt;M342,M342-P342," ")</f>
        <v> </v>
      </c>
      <c r="T342" s="8" t="n">
        <f aca="false">M342*5/P342</f>
        <v>1.82398334851532</v>
      </c>
      <c r="U342" s="8" t="n">
        <f aca="false">IF(T342&gt;5,S342*5/R342+5,T342)+20</f>
        <v>21.8239833485153</v>
      </c>
      <c r="V342" s="9" t="n">
        <f aca="false">G342/0.5*H342*20000</f>
        <v>101205.185963218</v>
      </c>
      <c r="W342" s="9" t="n">
        <f aca="false">H342*G342*20*1000</f>
        <v>50602.5929816092</v>
      </c>
      <c r="X342" s="5" t="n">
        <f aca="false">G342*H342*MIN(20,U342)*1000</f>
        <v>50602.5929816092</v>
      </c>
      <c r="Y342" s="5" t="n">
        <f aca="false">IF(20&lt;U342,N342*O342*MIN(5,U342-20)*1000,0)</f>
        <v>3892.31163617138</v>
      </c>
      <c r="Z342" s="5" t="n">
        <f aca="false">IF(U342&gt;25,(U342-25)*Q342*1.49*1000,0)</f>
        <v>0</v>
      </c>
      <c r="AA342" s="5" t="n">
        <f aca="false">X342+Y342+Z342</f>
        <v>54494.9046177806</v>
      </c>
    </row>
    <row r="343" customFormat="false" ht="15" hidden="false" customHeight="false" outlineLevel="0" collapsed="false">
      <c r="A343" s="0" t="n">
        <v>1978</v>
      </c>
      <c r="B343" s="0" t="s">
        <v>41</v>
      </c>
      <c r="D343" s="0" t="n">
        <v>0</v>
      </c>
      <c r="E343" s="1" t="n">
        <v>119.08625</v>
      </c>
      <c r="F343" s="4" t="n">
        <v>0.002290988</v>
      </c>
      <c r="G343" s="0" t="n">
        <v>1.685</v>
      </c>
      <c r="H343" s="0" t="n">
        <f aca="false">1.44*EXP(-F343*(A343-1956))</f>
        <v>1.36922019573121</v>
      </c>
      <c r="J343" s="0" t="n">
        <f aca="false">I343*H343</f>
        <v>0</v>
      </c>
      <c r="K343" s="5" t="n">
        <f aca="false">K328+D328-J328-E343</f>
        <v>2787380.05648894</v>
      </c>
      <c r="L343" s="5" t="n">
        <f aca="false">H343*(100-G343/0.5)*20000</f>
        <v>2646154.95027014</v>
      </c>
      <c r="M343" s="5" t="n">
        <f aca="false">K343-L343</f>
        <v>141225.106218797</v>
      </c>
      <c r="N343" s="6" t="n">
        <f aca="false">1.6-0.4/(2009-1956)*(A343-1956)</f>
        <v>1.43396226415094</v>
      </c>
      <c r="O343" s="7" t="n">
        <v>1.3</v>
      </c>
      <c r="P343" s="5" t="n">
        <f aca="false">O343*(100-N343/0.5)*5000</f>
        <v>631358.490566038</v>
      </c>
      <c r="Q343" s="7" t="n">
        <f aca="false">N343</f>
        <v>1.43396226415094</v>
      </c>
      <c r="R343" s="5" t="n">
        <f aca="false">1.49*(100-Q343/0.5)*5000</f>
        <v>723633.962264151</v>
      </c>
      <c r="S343" s="5" t="str">
        <f aca="false">IF(P343&lt;M343,M343-P343," ")</f>
        <v> </v>
      </c>
      <c r="T343" s="8" t="n">
        <f aca="false">M343*5/P343</f>
        <v>1.11842248365254</v>
      </c>
      <c r="U343" s="8" t="n">
        <f aca="false">IF(T343&gt;5,S343*5/R343+5,T343)+20</f>
        <v>21.1184224836525</v>
      </c>
      <c r="V343" s="9" t="n">
        <f aca="false">G343/0.5*H343*20000</f>
        <v>92285.4411922838</v>
      </c>
      <c r="W343" s="9" t="n">
        <f aca="false">H343*G343*20*1000</f>
        <v>46142.7205961419</v>
      </c>
      <c r="X343" s="5" t="n">
        <f aca="false">G343*H343*MIN(20,U343)*1000</f>
        <v>46142.7205961419</v>
      </c>
      <c r="Y343" s="5" t="n">
        <f aca="false">IF(20&lt;U343,N343*O343*MIN(5,U343-20)*1000,0)</f>
        <v>2084.90832801643</v>
      </c>
      <c r="Z343" s="5" t="n">
        <f aca="false">IF(U343&gt;25,(U343-25)*Q343*1.49*1000,0)</f>
        <v>0</v>
      </c>
      <c r="AA343" s="5" t="n">
        <f aca="false">X343+Y343+Z343</f>
        <v>48227.6289241583</v>
      </c>
    </row>
    <row r="344" customFormat="false" ht="15" hidden="false" customHeight="false" outlineLevel="0" collapsed="false">
      <c r="A344" s="0" t="n">
        <v>1978</v>
      </c>
      <c r="B344" s="0" t="s">
        <v>42</v>
      </c>
      <c r="D344" s="0" t="n">
        <v>0</v>
      </c>
      <c r="E344" s="1" t="n">
        <v>415.145625</v>
      </c>
      <c r="F344" s="4" t="n">
        <v>0.006047777</v>
      </c>
      <c r="G344" s="0" t="n">
        <v>2.555</v>
      </c>
      <c r="H344" s="0" t="n">
        <f aca="false">1.44*EXP(-F344*(A344-1956))</f>
        <v>1.26060532162283</v>
      </c>
      <c r="J344" s="0" t="n">
        <f aca="false">I344*H344</f>
        <v>0</v>
      </c>
      <c r="K344" s="5" t="n">
        <f aca="false">K329+D329-J329-E344</f>
        <v>2785629.38191494</v>
      </c>
      <c r="L344" s="5" t="n">
        <f aca="false">H344*(100-G344/0.5)*20000</f>
        <v>2392376.77937581</v>
      </c>
      <c r="M344" s="5" t="n">
        <f aca="false">K344-L344</f>
        <v>393252.602539126</v>
      </c>
      <c r="N344" s="6" t="n">
        <f aca="false">1.6+0.5185/(2009-1956)*(A344-1956)</f>
        <v>1.81522641509434</v>
      </c>
      <c r="O344" s="7" t="n">
        <v>1.3</v>
      </c>
      <c r="P344" s="5" t="n">
        <f aca="false">O344*(100-N344/0.5)*5000</f>
        <v>626402.056603774</v>
      </c>
      <c r="Q344" s="7" t="n">
        <f aca="false">N344</f>
        <v>1.81522641509434</v>
      </c>
      <c r="R344" s="5" t="n">
        <f aca="false">1.49*(100-Q344/0.5)*5000</f>
        <v>717953.126415094</v>
      </c>
      <c r="S344" s="5" t="str">
        <f aca="false">IF(P344&lt;M344,M344-P344," ")</f>
        <v> </v>
      </c>
      <c r="T344" s="8" t="n">
        <f aca="false">M344*5/P344</f>
        <v>3.13897917793616</v>
      </c>
      <c r="U344" s="8" t="n">
        <f aca="false">IF(T344&gt;5,S344*5/R344+5,T344)+20</f>
        <v>23.1389791779362</v>
      </c>
      <c r="V344" s="9" t="n">
        <f aca="false">G344/0.5*H344*20000</f>
        <v>128833.863869854</v>
      </c>
      <c r="W344" s="9" t="n">
        <f aca="false">H344*G344*20*1000</f>
        <v>64416.9319349268</v>
      </c>
      <c r="X344" s="5" t="n">
        <f aca="false">G344*H344*MIN(20,U344)*1000</f>
        <v>64416.9319349268</v>
      </c>
      <c r="Y344" s="5" t="n">
        <f aca="false">IF(20&lt;U344,N344*O344*MIN(5,U344-20)*1000,0)</f>
        <v>7407.34529628708</v>
      </c>
      <c r="Z344" s="5" t="n">
        <f aca="false">IF(U344&gt;25,(U344-25)*Q344*1.49*1000,0)</f>
        <v>0</v>
      </c>
      <c r="AA344" s="5" t="n">
        <f aca="false">X344+Y344+Z344</f>
        <v>71824.2772312139</v>
      </c>
    </row>
    <row r="345" customFormat="false" ht="15" hidden="false" customHeight="false" outlineLevel="0" collapsed="false">
      <c r="A345" s="0" t="n">
        <v>1978</v>
      </c>
      <c r="B345" s="0" t="s">
        <v>43</v>
      </c>
      <c r="D345" s="0" t="n">
        <v>0</v>
      </c>
      <c r="E345" s="1" t="n">
        <v>364.035625</v>
      </c>
      <c r="F345" s="4" t="n">
        <v>0.003047486</v>
      </c>
      <c r="G345" s="0" t="n">
        <v>1.88</v>
      </c>
      <c r="H345" s="0" t="n">
        <f aca="false">1.44*EXP(-F345*(A345-1956))</f>
        <v>1.34662090539858</v>
      </c>
      <c r="J345" s="0" t="n">
        <f aca="false">I345*H345</f>
        <v>0</v>
      </c>
      <c r="K345" s="5" t="n">
        <f aca="false">K330+D330-J330-E345</f>
        <v>2785208.63657403</v>
      </c>
      <c r="L345" s="5" t="n">
        <f aca="false">H345*(100-G345/0.5)*20000</f>
        <v>2591975.91871119</v>
      </c>
      <c r="M345" s="5" t="n">
        <f aca="false">K345-L345</f>
        <v>193232.717862838</v>
      </c>
      <c r="N345" s="6" t="n">
        <f aca="false">1.6-0.4298/(2009-1956)*(A345-1956)</f>
        <v>1.42159245283019</v>
      </c>
      <c r="O345" s="7" t="n">
        <v>1.3</v>
      </c>
      <c r="P345" s="5" t="n">
        <f aca="false">O345*(100-N345/0.5)*5000</f>
        <v>631519.298113208</v>
      </c>
      <c r="Q345" s="7" t="n">
        <f aca="false">N345</f>
        <v>1.42159245283019</v>
      </c>
      <c r="R345" s="5" t="n">
        <f aca="false">1.49*(100-Q345/0.5)*5000</f>
        <v>723818.27245283</v>
      </c>
      <c r="S345" s="5" t="str">
        <f aca="false">IF(P345&lt;M345,M345-P345," ")</f>
        <v> </v>
      </c>
      <c r="T345" s="8" t="n">
        <f aca="false">M345*5/P345</f>
        <v>1.5299035076217</v>
      </c>
      <c r="U345" s="8" t="n">
        <f aca="false">IF(T345&gt;5,S345*5/R345+5,T345)+20</f>
        <v>21.5299035076217</v>
      </c>
      <c r="V345" s="9" t="n">
        <f aca="false">G345/0.5*H345*20000</f>
        <v>101265.892085973</v>
      </c>
      <c r="W345" s="9" t="n">
        <f aca="false">H345*G345*20*1000</f>
        <v>50632.9460429866</v>
      </c>
      <c r="X345" s="5" t="n">
        <f aca="false">G345*H345*MIN(20,U345)*1000</f>
        <v>50632.9460429866</v>
      </c>
      <c r="Y345" s="5" t="n">
        <f aca="false">IF(20&lt;U345,N345*O345*MIN(5,U345-20)*1000,0)</f>
        <v>2827.36906399147</v>
      </c>
      <c r="Z345" s="5" t="n">
        <f aca="false">IF(U345&gt;25,(U345-25)*Q345*1.49*1000,0)</f>
        <v>0</v>
      </c>
      <c r="AA345" s="5" t="n">
        <f aca="false">X345+Y345+Z345</f>
        <v>53460.3151069781</v>
      </c>
    </row>
    <row r="346" customFormat="false" ht="15" hidden="false" customHeight="false" outlineLevel="0" collapsed="false">
      <c r="A346" s="0" t="n">
        <v>1978</v>
      </c>
      <c r="B346" s="0" t="s">
        <v>44</v>
      </c>
      <c r="D346" s="0" t="n">
        <v>0</v>
      </c>
      <c r="E346" s="1" t="n">
        <v>432.678125</v>
      </c>
      <c r="F346" s="4" t="n">
        <v>0.006595146</v>
      </c>
      <c r="G346" s="0" t="n">
        <v>2.275</v>
      </c>
      <c r="H346" s="0" t="n">
        <f aca="false">1.44*EXP(-F346*(A346-1956))</f>
        <v>1.24551599963112</v>
      </c>
      <c r="J346" s="0" t="n">
        <f aca="false">I346*H346</f>
        <v>0</v>
      </c>
      <c r="K346" s="5" t="n">
        <f aca="false">K331+D331-J331-E346</f>
        <v>2822131.33099908</v>
      </c>
      <c r="L346" s="5" t="n">
        <f aca="false">H346*(100-G346/0.5)*20000</f>
        <v>2377690.04329581</v>
      </c>
      <c r="M346" s="5" t="n">
        <f aca="false">K346-L346</f>
        <v>444441.287703268</v>
      </c>
      <c r="N346" s="6" t="n">
        <f aca="false">1.6+0.062/(2009-1956)*(A346-1956)</f>
        <v>1.6257358490566</v>
      </c>
      <c r="O346" s="7" t="n">
        <v>1.3</v>
      </c>
      <c r="P346" s="5" t="n">
        <f aca="false">O346*(100-N346/0.5)*5000</f>
        <v>628865.433962264</v>
      </c>
      <c r="Q346" s="7" t="n">
        <f aca="false">N346</f>
        <v>1.6257358490566</v>
      </c>
      <c r="R346" s="5" t="n">
        <f aca="false">1.49*(100-Q346/0.5)*5000</f>
        <v>720776.535849057</v>
      </c>
      <c r="S346" s="5" t="str">
        <f aca="false">IF(P346&lt;M346,M346-P346," ")</f>
        <v> </v>
      </c>
      <c r="T346" s="8" t="n">
        <f aca="false">M346*5/P346</f>
        <v>3.53367559815616</v>
      </c>
      <c r="U346" s="8" t="n">
        <f aca="false">IF(T346&gt;5,S346*5/R346+5,T346)+20</f>
        <v>23.5336755981562</v>
      </c>
      <c r="V346" s="9" t="n">
        <f aca="false">G346/0.5*H346*20000</f>
        <v>113341.955966432</v>
      </c>
      <c r="W346" s="9" t="n">
        <f aca="false">H346*G346*20*1000</f>
        <v>56670.9779832161</v>
      </c>
      <c r="X346" s="5" t="n">
        <f aca="false">G346*H346*MIN(20,U346)*1000</f>
        <v>56670.9779832161</v>
      </c>
      <c r="Y346" s="5" t="n">
        <f aca="false">IF(20&lt;U346,N346*O346*MIN(5,U346-20)*1000,0)</f>
        <v>7468.27002851672</v>
      </c>
      <c r="Z346" s="5" t="n">
        <f aca="false">IF(U346&gt;25,(U346-25)*Q346*1.49*1000,0)</f>
        <v>0</v>
      </c>
      <c r="AA346" s="5" t="n">
        <f aca="false">X346+Y346+Z346</f>
        <v>64139.2480117328</v>
      </c>
    </row>
    <row r="347" customFormat="false" ht="15" hidden="false" customHeight="false" outlineLevel="0" collapsed="false">
      <c r="A347" s="0" t="n">
        <v>1979</v>
      </c>
      <c r="B347" s="0" t="s">
        <v>30</v>
      </c>
      <c r="D347" s="0" t="n">
        <v>0</v>
      </c>
      <c r="E347" s="1" t="n">
        <v>0</v>
      </c>
      <c r="F347" s="4" t="n">
        <v>0.000106134</v>
      </c>
      <c r="G347" s="0" t="n">
        <v>1.22</v>
      </c>
      <c r="H347" s="0" t="n">
        <f aca="false">1.44*EXP(-F347*(A347-1956))</f>
        <v>1.43648912882562</v>
      </c>
      <c r="I347" s="0" t="n">
        <v>785</v>
      </c>
      <c r="J347" s="0" t="n">
        <f aca="false">I347*H347</f>
        <v>1127.64396612811</v>
      </c>
      <c r="K347" s="5" t="n">
        <f aca="false">K332+D332-J332-E347</f>
        <v>2788856.2702633</v>
      </c>
      <c r="L347" s="5" t="n">
        <f aca="false">H347*(100-G347/0.5)*20000</f>
        <v>2802877.58816455</v>
      </c>
      <c r="M347" s="5" t="n">
        <f aca="false">K347-L347</f>
        <v>-14021.3179012453</v>
      </c>
      <c r="N347" s="6" t="n">
        <f aca="false">1.6-0.6824/(2009-1956)*(A347-1956)</f>
        <v>1.3038641509434</v>
      </c>
      <c r="O347" s="7" t="n">
        <v>1.3</v>
      </c>
      <c r="P347" s="5" t="n">
        <f aca="false">O347*(100-N347/0.5)*5000</f>
        <v>633049.766037736</v>
      </c>
      <c r="Q347" s="7" t="n">
        <f aca="false">N347</f>
        <v>1.3038641509434</v>
      </c>
      <c r="R347" s="5" t="n">
        <f aca="false">1.49*(100-Q347/0.5)*5000</f>
        <v>725572.424150943</v>
      </c>
      <c r="S347" s="5" t="str">
        <f aca="false">IF(P347&lt;M347,M347-P347," ")</f>
        <v> </v>
      </c>
      <c r="T347" s="8" t="n">
        <f aca="false">M347*5/P347</f>
        <v>-0.110744199377917</v>
      </c>
      <c r="U347" s="8" t="n">
        <f aca="false">IF(T347&gt;5,S347*5/R347+5,T347)+20</f>
        <v>19.8892558006221</v>
      </c>
      <c r="V347" s="9" t="n">
        <f aca="false">G347/0.5*H347*20000</f>
        <v>70100.6694866902</v>
      </c>
      <c r="W347" s="9" t="n">
        <f aca="false">H347*G347*20*1000</f>
        <v>35050.3347433451</v>
      </c>
      <c r="X347" s="5" t="n">
        <f aca="false">G347*H347*MIN(20,U347)*1000</f>
        <v>34856.2536803911</v>
      </c>
      <c r="Y347" s="5" t="n">
        <f aca="false">IF(20&lt;U347,N347*O347*MIN(5,U347-20)*1000,0)</f>
        <v>0</v>
      </c>
      <c r="Z347" s="5" t="n">
        <f aca="false">IF(U347&gt;25,(U347-25)*Q347*1.49*1000,0)</f>
        <v>0</v>
      </c>
      <c r="AA347" s="5" t="n">
        <f aca="false">X347+Y347+Z347</f>
        <v>34856.2536803911</v>
      </c>
    </row>
    <row r="348" customFormat="false" ht="15" hidden="false" customHeight="false" outlineLevel="0" collapsed="false">
      <c r="A348" s="0" t="n">
        <v>1979</v>
      </c>
      <c r="B348" s="0" t="s">
        <v>31</v>
      </c>
      <c r="D348" s="0" t="n">
        <v>0</v>
      </c>
      <c r="E348" s="1" t="n">
        <v>211.970625</v>
      </c>
      <c r="F348" s="4" t="n">
        <v>0.00054519</v>
      </c>
      <c r="G348" s="0" t="n">
        <v>1.34</v>
      </c>
      <c r="H348" s="0" t="n">
        <f aca="false">1.44*EXP(-F348*(A348-1956))</f>
        <v>1.42205604526258</v>
      </c>
      <c r="I348" s="0" t="n">
        <v>785</v>
      </c>
      <c r="J348" s="0" t="n">
        <f aca="false">I348*H348</f>
        <v>1116.31399553113</v>
      </c>
      <c r="K348" s="5" t="n">
        <f aca="false">K333+D333-J333-E348</f>
        <v>2785919.86379251</v>
      </c>
      <c r="L348" s="5" t="n">
        <f aca="false">H348*(100-G348/0.5)*20000</f>
        <v>2767889.88649909</v>
      </c>
      <c r="M348" s="5" t="n">
        <f aca="false">K348-L348</f>
        <v>18029.9772934183</v>
      </c>
      <c r="N348" s="6" t="n">
        <f aca="false">1.6-0.6216/(2009-1956)*(A348-1956)</f>
        <v>1.33024905660377</v>
      </c>
      <c r="O348" s="7" t="n">
        <v>1.3</v>
      </c>
      <c r="P348" s="5" t="n">
        <f aca="false">O348*(100-N348/0.5)*5000</f>
        <v>632706.762264151</v>
      </c>
      <c r="Q348" s="7" t="n">
        <f aca="false">N348</f>
        <v>1.33024905660377</v>
      </c>
      <c r="R348" s="5" t="n">
        <f aca="false">1.49*(100-Q348/0.5)*5000</f>
        <v>725179.289056604</v>
      </c>
      <c r="S348" s="5" t="str">
        <f aca="false">IF(P348&lt;M348,M348-P348," ")</f>
        <v> </v>
      </c>
      <c r="T348" s="8" t="n">
        <f aca="false">M348*5/P348</f>
        <v>0.142482887561512</v>
      </c>
      <c r="U348" s="8" t="n">
        <f aca="false">IF(T348&gt;5,S348*5/R348+5,T348)+20</f>
        <v>20.1424828875615</v>
      </c>
      <c r="V348" s="9" t="n">
        <f aca="false">G348/0.5*H348*20000</f>
        <v>76222.2040260744</v>
      </c>
      <c r="W348" s="9" t="n">
        <f aca="false">H348*G348*20*1000</f>
        <v>38111.1020130372</v>
      </c>
      <c r="X348" s="5" t="n">
        <f aca="false">G348*H348*MIN(20,U348)*1000</f>
        <v>38111.1020130372</v>
      </c>
      <c r="Y348" s="5" t="n">
        <f aca="false">IF(20&lt;U348,N348*O348*MIN(5,U348-20)*1000,0)</f>
        <v>246.39904478915</v>
      </c>
      <c r="Z348" s="5" t="n">
        <f aca="false">IF(U348&gt;25,(U348-25)*Q348*1.49*1000,0)</f>
        <v>0</v>
      </c>
      <c r="AA348" s="5" t="n">
        <f aca="false">X348+Y348+Z348</f>
        <v>38357.5010578263</v>
      </c>
    </row>
    <row r="349" customFormat="false" ht="15" hidden="false" customHeight="false" outlineLevel="0" collapsed="false">
      <c r="A349" s="0" t="n">
        <v>1979</v>
      </c>
      <c r="B349" s="0" t="s">
        <v>32</v>
      </c>
      <c r="D349" s="0" t="n">
        <v>0</v>
      </c>
      <c r="E349" s="1" t="n">
        <v>368.150625</v>
      </c>
      <c r="F349" s="4" t="n">
        <v>0.002161032</v>
      </c>
      <c r="G349" s="0" t="n">
        <v>1.43</v>
      </c>
      <c r="H349" s="0" t="n">
        <f aca="false">1.44*EXP(-F349*(A349-1956))</f>
        <v>1.37017624505023</v>
      </c>
      <c r="I349" s="0" t="n">
        <v>785</v>
      </c>
      <c r="J349" s="0" t="n">
        <f aca="false">I349*H349</f>
        <v>1075.58835236443</v>
      </c>
      <c r="K349" s="5" t="n">
        <f aca="false">K334+D334-J334-E349</f>
        <v>2784068.05764783</v>
      </c>
      <c r="L349" s="5" t="n">
        <f aca="false">H349*(100-G349/0.5)*20000</f>
        <v>2661978.40888359</v>
      </c>
      <c r="M349" s="5" t="n">
        <f aca="false">K349-L349</f>
        <v>122089.648764247</v>
      </c>
      <c r="N349" s="6" t="n">
        <f aca="false">1.6-0.5691/(2009-1956)*(A349-1956)</f>
        <v>1.3530320754717</v>
      </c>
      <c r="O349" s="7" t="n">
        <v>1.3</v>
      </c>
      <c r="P349" s="5" t="n">
        <f aca="false">O349*(100-N349/0.5)*5000</f>
        <v>632410.583018868</v>
      </c>
      <c r="Q349" s="7" t="n">
        <f aca="false">N349</f>
        <v>1.3530320754717</v>
      </c>
      <c r="R349" s="5" t="n">
        <f aca="false">1.49*(100-Q349/0.5)*5000</f>
        <v>724839.822075472</v>
      </c>
      <c r="S349" s="5" t="str">
        <f aca="false">IF(P349&lt;M349,M349-P349," ")</f>
        <v> </v>
      </c>
      <c r="T349" s="8" t="n">
        <f aca="false">M349*5/P349</f>
        <v>0.965272024555953</v>
      </c>
      <c r="U349" s="8" t="n">
        <f aca="false">IF(T349&gt;5,S349*5/R349+5,T349)+20</f>
        <v>20.965272024556</v>
      </c>
      <c r="V349" s="9" t="n">
        <f aca="false">G349/0.5*H349*20000</f>
        <v>78374.0812168731</v>
      </c>
      <c r="W349" s="9" t="n">
        <f aca="false">H349*G349*20*1000</f>
        <v>39187.0406084366</v>
      </c>
      <c r="X349" s="5" t="n">
        <f aca="false">G349*H349*MIN(20,U349)*1000</f>
        <v>39187.0406084366</v>
      </c>
      <c r="Y349" s="5" t="n">
        <f aca="false">IF(20&lt;U349,N349*O349*MIN(5,U349-20)*1000,0)</f>
        <v>1697.85721401362</v>
      </c>
      <c r="Z349" s="5" t="n">
        <f aca="false">IF(U349&gt;25,(U349-25)*Q349*1.49*1000,0)</f>
        <v>0</v>
      </c>
      <c r="AA349" s="5" t="n">
        <f aca="false">X349+Y349+Z349</f>
        <v>40884.8978224502</v>
      </c>
    </row>
    <row r="350" customFormat="false" ht="15" hidden="false" customHeight="false" outlineLevel="0" collapsed="false">
      <c r="A350" s="0" t="n">
        <v>1979</v>
      </c>
      <c r="B350" s="0" t="s">
        <v>33</v>
      </c>
      <c r="D350" s="0" t="n">
        <v>0</v>
      </c>
      <c r="E350" s="1" t="n">
        <v>366.223125</v>
      </c>
      <c r="F350" s="4" t="n">
        <v>0.003311821</v>
      </c>
      <c r="G350" s="0" t="n">
        <v>1.46</v>
      </c>
      <c r="H350" s="0" t="n">
        <f aca="false">1.44*EXP(-F350*(A350-1956))</f>
        <v>1.33438595947112</v>
      </c>
      <c r="I350" s="0" t="n">
        <v>785</v>
      </c>
      <c r="J350" s="0" t="n">
        <f aca="false">I350*H350</f>
        <v>1047.49297818483</v>
      </c>
      <c r="K350" s="5" t="n">
        <f aca="false">K335+D335-J335-E350</f>
        <v>2784457.84084808</v>
      </c>
      <c r="L350" s="5" t="n">
        <f aca="false">H350*(100-G350/0.5)*20000</f>
        <v>2590843.77890912</v>
      </c>
      <c r="M350" s="5" t="n">
        <f aca="false">K350-L350</f>
        <v>193614.061938962</v>
      </c>
      <c r="N350" s="6" t="n">
        <f aca="false">1.6-0.6/(2009-1956)*(A350-1956)</f>
        <v>1.33962264150943</v>
      </c>
      <c r="O350" s="7" t="n">
        <v>1.3</v>
      </c>
      <c r="P350" s="5" t="n">
        <f aca="false">O350*(100-N350/0.5)*5000</f>
        <v>632584.905660377</v>
      </c>
      <c r="Q350" s="7" t="n">
        <f aca="false">N350</f>
        <v>1.33962264150943</v>
      </c>
      <c r="R350" s="5" t="n">
        <f aca="false">1.49*(100-Q350/0.5)*5000</f>
        <v>725039.622641509</v>
      </c>
      <c r="S350" s="5" t="str">
        <f aca="false">IF(P350&lt;M350,M350-P350," ")</f>
        <v> </v>
      </c>
      <c r="T350" s="8" t="n">
        <f aca="false">M350*5/P350</f>
        <v>1.53034051402825</v>
      </c>
      <c r="U350" s="8" t="n">
        <f aca="false">IF(T350&gt;5,S350*5/R350+5,T350)+20</f>
        <v>21.5303405140282</v>
      </c>
      <c r="V350" s="9" t="n">
        <f aca="false">G350/0.5*H350*20000</f>
        <v>77928.1400331132</v>
      </c>
      <c r="W350" s="9" t="n">
        <f aca="false">H350*G350*20*1000</f>
        <v>38964.0700165566</v>
      </c>
      <c r="X350" s="5" t="n">
        <f aca="false">G350*H350*MIN(20,U350)*1000</f>
        <v>38964.0700165566</v>
      </c>
      <c r="Y350" s="5" t="n">
        <f aca="false">IF(20&lt;U350,N350*O350*MIN(5,U350-20)*1000,0)</f>
        <v>2665.10244235485</v>
      </c>
      <c r="Z350" s="5" t="n">
        <f aca="false">IF(U350&gt;25,(U350-25)*Q350*1.49*1000,0)</f>
        <v>0</v>
      </c>
      <c r="AA350" s="5" t="n">
        <f aca="false">X350+Y350+Z350</f>
        <v>41629.1724589115</v>
      </c>
    </row>
    <row r="351" customFormat="false" ht="15" hidden="false" customHeight="false" outlineLevel="0" collapsed="false">
      <c r="A351" s="0" t="n">
        <v>1979</v>
      </c>
      <c r="B351" s="0" t="s">
        <v>34</v>
      </c>
      <c r="D351" s="0" t="n">
        <v>0</v>
      </c>
      <c r="E351" s="1" t="n">
        <v>386.22375</v>
      </c>
      <c r="F351" s="4" t="n">
        <v>0.003564392</v>
      </c>
      <c r="G351" s="0" t="n">
        <v>1.5</v>
      </c>
      <c r="H351" s="0" t="n">
        <f aca="false">1.44*EXP(-F351*(A351-1956))</f>
        <v>1.32665680553648</v>
      </c>
      <c r="I351" s="0" t="n">
        <v>785</v>
      </c>
      <c r="J351" s="0" t="n">
        <f aca="false">I351*H351</f>
        <v>1041.42559234614</v>
      </c>
      <c r="K351" s="5" t="n">
        <f aca="false">K336+D336-J336-E351</f>
        <v>2784229.94205809</v>
      </c>
      <c r="L351" s="5" t="n">
        <f aca="false">H351*(100-G351/0.5)*20000</f>
        <v>2573714.20274077</v>
      </c>
      <c r="M351" s="5" t="n">
        <f aca="false">K351-L351</f>
        <v>210515.739317317</v>
      </c>
      <c r="N351" s="6" t="n">
        <f aca="false">1.6-0.5/(2009-1956)*(A351-1956)</f>
        <v>1.38301886792453</v>
      </c>
      <c r="O351" s="7" t="n">
        <v>1.3</v>
      </c>
      <c r="P351" s="5" t="n">
        <f aca="false">O351*(100-N351/0.5)*5000</f>
        <v>632020.754716981</v>
      </c>
      <c r="Q351" s="7" t="n">
        <f aca="false">N351</f>
        <v>1.38301886792453</v>
      </c>
      <c r="R351" s="5" t="n">
        <f aca="false">1.49*(100-Q351/0.5)*5000</f>
        <v>724393.018867924</v>
      </c>
      <c r="S351" s="5" t="str">
        <f aca="false">IF(P351&lt;M351,M351-P351," ")</f>
        <v> </v>
      </c>
      <c r="T351" s="8" t="n">
        <f aca="false">M351*5/P351</f>
        <v>1.66541792928608</v>
      </c>
      <c r="U351" s="8" t="n">
        <f aca="false">IF(T351&gt;5,S351*5/R351+5,T351)+20</f>
        <v>21.6654179292861</v>
      </c>
      <c r="V351" s="9" t="n">
        <f aca="false">G351/0.5*H351*20000</f>
        <v>79599.4083321889</v>
      </c>
      <c r="W351" s="9" t="n">
        <f aca="false">H351*G351*20*1000</f>
        <v>39799.7041660944</v>
      </c>
      <c r="X351" s="5" t="n">
        <f aca="false">G351*H351*MIN(20,U351)*1000</f>
        <v>39799.7041660944</v>
      </c>
      <c r="Y351" s="5" t="n">
        <f aca="false">IF(20&lt;U351,N351*O351*MIN(5,U351-20)*1000,0)</f>
        <v>2994.29574493718</v>
      </c>
      <c r="Z351" s="5" t="n">
        <f aca="false">IF(U351&gt;25,(U351-25)*Q351*1.49*1000,0)</f>
        <v>0</v>
      </c>
      <c r="AA351" s="5" t="n">
        <f aca="false">X351+Y351+Z351</f>
        <v>42793.9999110316</v>
      </c>
    </row>
    <row r="352" customFormat="false" ht="15" hidden="false" customHeight="false" outlineLevel="0" collapsed="false">
      <c r="A352" s="0" t="n">
        <v>1979</v>
      </c>
      <c r="B352" s="0" t="s">
        <v>35</v>
      </c>
      <c r="D352" s="0" t="n">
        <v>583.242655059848</v>
      </c>
      <c r="E352" s="1" t="n">
        <v>230.10875</v>
      </c>
      <c r="F352" s="4" t="n">
        <v>0.00095987</v>
      </c>
      <c r="G352" s="0" t="n">
        <v>1.59</v>
      </c>
      <c r="H352" s="0" t="n">
        <f aca="false">1.44*EXP(-F352*(A352-1956))</f>
        <v>1.40855746128679</v>
      </c>
      <c r="I352" s="0" t="n">
        <v>785</v>
      </c>
      <c r="J352" s="0" t="n">
        <f aca="false">I352*H352</f>
        <v>1105.71760711013</v>
      </c>
      <c r="K352" s="5" t="n">
        <f aca="false">K337+D337-J337-E352</f>
        <v>2791691.30103939</v>
      </c>
      <c r="L352" s="5" t="n">
        <f aca="false">H352*(100-G352/0.5)*20000</f>
        <v>2727530.66803574</v>
      </c>
      <c r="M352" s="5" t="n">
        <f aca="false">K352-L352</f>
        <v>64160.6330036498</v>
      </c>
      <c r="N352" s="6" t="n">
        <f aca="false">1.6-0.5691/(2009-1956)*(A352-1956)</f>
        <v>1.3530320754717</v>
      </c>
      <c r="O352" s="7" t="n">
        <v>1.3</v>
      </c>
      <c r="P352" s="5" t="n">
        <f aca="false">O352*(100-N352/0.5)*5000</f>
        <v>632410.583018868</v>
      </c>
      <c r="Q352" s="7" t="n">
        <f aca="false">N352</f>
        <v>1.3530320754717</v>
      </c>
      <c r="R352" s="5" t="n">
        <f aca="false">1.49*(100-Q352/0.5)*5000</f>
        <v>724839.822075472</v>
      </c>
      <c r="S352" s="5" t="str">
        <f aca="false">IF(P352&lt;M352,M352-P352," ")</f>
        <v> </v>
      </c>
      <c r="T352" s="8" t="n">
        <f aca="false">M352*5/P352</f>
        <v>0.507270393052037</v>
      </c>
      <c r="U352" s="8" t="n">
        <f aca="false">IF(T352&gt;5,S352*5/R352+5,T352)+20</f>
        <v>20.507270393052</v>
      </c>
      <c r="V352" s="9" t="n">
        <f aca="false">G352/0.5*H352*20000</f>
        <v>89584.2545378397</v>
      </c>
      <c r="W352" s="9" t="n">
        <f aca="false">H352*G352*20*1000</f>
        <v>44792.1272689199</v>
      </c>
      <c r="X352" s="5" t="n">
        <f aca="false">G352*H352*MIN(20,U352)*1000</f>
        <v>44792.1272689199</v>
      </c>
      <c r="Y352" s="5" t="n">
        <f aca="false">IF(20&lt;U352,N352*O352*MIN(5,U352-20)*1000,0)</f>
        <v>892.259046557502</v>
      </c>
      <c r="Z352" s="5" t="n">
        <f aca="false">IF(U352&gt;25,(U352-25)*Q352*1.49*1000,0)</f>
        <v>0</v>
      </c>
      <c r="AA352" s="5" t="n">
        <f aca="false">X352+Y352+Z352</f>
        <v>45684.3863154774</v>
      </c>
    </row>
    <row r="353" customFormat="false" ht="15" hidden="false" customHeight="false" outlineLevel="0" collapsed="false">
      <c r="A353" s="0" t="n">
        <v>1979</v>
      </c>
      <c r="B353" s="0" t="s">
        <v>36</v>
      </c>
      <c r="D353" s="0" t="n">
        <v>583.242655059848</v>
      </c>
      <c r="E353" s="1" t="n">
        <v>422.464375</v>
      </c>
      <c r="F353" s="4" t="n">
        <v>0.003306066</v>
      </c>
      <c r="G353" s="0" t="n">
        <v>1.75</v>
      </c>
      <c r="H353" s="0" t="n">
        <f aca="false">1.44*EXP(-F353*(A353-1956))</f>
        <v>1.33456259715871</v>
      </c>
      <c r="I353" s="0" t="n">
        <v>785</v>
      </c>
      <c r="J353" s="0" t="n">
        <f aca="false">I353*H353</f>
        <v>1047.63163876959</v>
      </c>
      <c r="K353" s="5" t="n">
        <f aca="false">K338+D338-J338-E353</f>
        <v>2789749.25480877</v>
      </c>
      <c r="L353" s="5" t="n">
        <f aca="false">H353*(100-G353/0.5)*20000</f>
        <v>2575705.8125163</v>
      </c>
      <c r="M353" s="5" t="n">
        <f aca="false">K353-L353</f>
        <v>214043.442292469</v>
      </c>
      <c r="N353" s="6" t="n">
        <f aca="false">1.6-0.5691/(2009-1956)*(A353-1956)</f>
        <v>1.3530320754717</v>
      </c>
      <c r="O353" s="7" t="n">
        <v>1.3</v>
      </c>
      <c r="P353" s="5" t="n">
        <f aca="false">O353*(100-N353/0.5)*5000</f>
        <v>632410.583018868</v>
      </c>
      <c r="Q353" s="7" t="n">
        <f aca="false">N353</f>
        <v>1.3530320754717</v>
      </c>
      <c r="R353" s="5" t="n">
        <f aca="false">1.49*(100-Q353/0.5)*5000</f>
        <v>724839.822075472</v>
      </c>
      <c r="S353" s="5" t="str">
        <f aca="false">IF(P353&lt;M353,M353-P353," ")</f>
        <v> </v>
      </c>
      <c r="T353" s="8" t="n">
        <f aca="false">M353*5/P353</f>
        <v>1.69228226123853</v>
      </c>
      <c r="U353" s="8" t="n">
        <f aca="false">IF(T353&gt;5,S353*5/R353+5,T353)+20</f>
        <v>21.6922822612385</v>
      </c>
      <c r="V353" s="9" t="n">
        <f aca="false">G353/0.5*H353*20000</f>
        <v>93419.3818011095</v>
      </c>
      <c r="W353" s="9" t="n">
        <f aca="false">H353*G353*20*1000</f>
        <v>46709.6909005548</v>
      </c>
      <c r="X353" s="5" t="n">
        <f aca="false">G353*H353*MIN(20,U353)*1000</f>
        <v>46709.6909005548</v>
      </c>
      <c r="Y353" s="5" t="n">
        <f aca="false">IF(20&lt;U353,N353*O353*MIN(5,U353-20)*1000,0)</f>
        <v>2976.62583426976</v>
      </c>
      <c r="Z353" s="5" t="n">
        <f aca="false">IF(U353&gt;25,(U353-25)*Q353*1.49*1000,0)</f>
        <v>0</v>
      </c>
      <c r="AA353" s="5" t="n">
        <f aca="false">X353+Y353+Z353</f>
        <v>49686.3167348245</v>
      </c>
    </row>
    <row r="354" customFormat="false" ht="15" hidden="false" customHeight="false" outlineLevel="0" collapsed="false">
      <c r="A354" s="0" t="n">
        <v>1979</v>
      </c>
      <c r="B354" s="0" t="s">
        <v>37</v>
      </c>
      <c r="D354" s="0" t="n">
        <v>629.62962962963</v>
      </c>
      <c r="E354" s="1" t="n">
        <v>329.71375</v>
      </c>
      <c r="F354" s="4" t="n">
        <v>0.001301856</v>
      </c>
      <c r="G354" s="0" t="n">
        <v>1.69</v>
      </c>
      <c r="H354" s="0" t="n">
        <f aca="false">1.44*EXP(-F354*(A354-1956))</f>
        <v>1.39752166077612</v>
      </c>
      <c r="I354" s="0" t="n">
        <v>785</v>
      </c>
      <c r="J354" s="0" t="n">
        <f aca="false">I354*H354</f>
        <v>1097.05450370926</v>
      </c>
      <c r="K354" s="5" t="n">
        <f aca="false">K339+D339-J339-E354</f>
        <v>2790617.52480059</v>
      </c>
      <c r="L354" s="5" t="n">
        <f aca="false">H354*(100-G354/0.5)*20000</f>
        <v>2700570.85728378</v>
      </c>
      <c r="M354" s="5" t="n">
        <f aca="false">K354-L354</f>
        <v>90046.6675168146</v>
      </c>
      <c r="N354" s="6" t="n">
        <f aca="false">1.6-0.5691/(2009-1956)*(A354-1956)</f>
        <v>1.3530320754717</v>
      </c>
      <c r="O354" s="7" t="n">
        <v>1.3</v>
      </c>
      <c r="P354" s="5" t="n">
        <f aca="false">O354*(100-N354/0.5)*5000</f>
        <v>632410.583018868</v>
      </c>
      <c r="Q354" s="7" t="n">
        <f aca="false">N354</f>
        <v>1.3530320754717</v>
      </c>
      <c r="R354" s="5" t="n">
        <f aca="false">1.49*(100-Q354/0.5)*5000</f>
        <v>724839.822075472</v>
      </c>
      <c r="S354" s="5" t="str">
        <f aca="false">IF(P354&lt;M354,M354-P354," ")</f>
        <v> </v>
      </c>
      <c r="T354" s="8" t="n">
        <f aca="false">M354*5/P354</f>
        <v>0.711932010110969</v>
      </c>
      <c r="U354" s="8" t="n">
        <f aca="false">IF(T354&gt;5,S354*5/R354+5,T354)+20</f>
        <v>20.711932010111</v>
      </c>
      <c r="V354" s="9" t="n">
        <f aca="false">G354/0.5*H354*20000</f>
        <v>94472.4642684659</v>
      </c>
      <c r="W354" s="9" t="n">
        <f aca="false">H354*G354*20*1000</f>
        <v>47236.232134233</v>
      </c>
      <c r="X354" s="5" t="n">
        <f aca="false">G354*H354*MIN(20,U354)*1000</f>
        <v>47236.232134233</v>
      </c>
      <c r="Y354" s="5" t="n">
        <f aca="false">IF(20&lt;U354,N354*O354*MIN(5,U354-20)*1000,0)</f>
        <v>1252.24689880574</v>
      </c>
      <c r="Z354" s="5" t="n">
        <f aca="false">IF(U354&gt;25,(U354-25)*Q354*1.49*1000,0)</f>
        <v>0</v>
      </c>
      <c r="AA354" s="5" t="n">
        <f aca="false">X354+Y354+Z354</f>
        <v>48488.4790330387</v>
      </c>
    </row>
    <row r="355" customFormat="false" ht="15" hidden="false" customHeight="false" outlineLevel="0" collapsed="false">
      <c r="A355" s="0" t="n">
        <v>1979</v>
      </c>
      <c r="B355" s="0" t="s">
        <v>38</v>
      </c>
      <c r="D355" s="0" t="n">
        <v>137.096774193548</v>
      </c>
      <c r="E355" s="1" t="n">
        <v>243.55875</v>
      </c>
      <c r="F355" s="4" t="n">
        <v>0.00474323</v>
      </c>
      <c r="G355" s="0" t="n">
        <v>2.47</v>
      </c>
      <c r="H355" s="0" t="n">
        <f aca="false">1.44*EXP(-F355*(A355-1956))</f>
        <v>1.29117005103353</v>
      </c>
      <c r="I355" s="0" t="n">
        <v>785</v>
      </c>
      <c r="J355" s="0" t="n">
        <f aca="false">I355*H355</f>
        <v>1013.56849006132</v>
      </c>
      <c r="K355" s="5" t="n">
        <f aca="false">K340+D340-J340-E355</f>
        <v>2787581.85693332</v>
      </c>
      <c r="L355" s="5" t="n">
        <f aca="false">H355*(100-G355/0.5)*20000</f>
        <v>2454772.50102494</v>
      </c>
      <c r="M355" s="5" t="n">
        <f aca="false">K355-L355</f>
        <v>332809.355908385</v>
      </c>
      <c r="N355" s="6" t="n">
        <f aca="false">1.6+0.3/(2009-1956)*(A355-1956)</f>
        <v>1.73018867924528</v>
      </c>
      <c r="O355" s="7" t="n">
        <v>1.3</v>
      </c>
      <c r="P355" s="5" t="n">
        <f aca="false">O355*(100-N355/0.5)*5000</f>
        <v>627507.547169811</v>
      </c>
      <c r="Q355" s="7" t="n">
        <f aca="false">N355</f>
        <v>1.73018867924528</v>
      </c>
      <c r="R355" s="5" t="n">
        <f aca="false">1.49*(100-Q355/0.5)*5000</f>
        <v>719220.188679245</v>
      </c>
      <c r="S355" s="5" t="str">
        <f aca="false">IF(P355&lt;M355,M355-P355," ")</f>
        <v> </v>
      </c>
      <c r="T355" s="8" t="n">
        <f aca="false">M355*5/P355</f>
        <v>2.65183548317007</v>
      </c>
      <c r="U355" s="8" t="n">
        <f aca="false">IF(T355&gt;5,S355*5/R355+5,T355)+20</f>
        <v>22.6518354831701</v>
      </c>
      <c r="V355" s="9" t="n">
        <f aca="false">G355/0.5*H355*20000</f>
        <v>127567.601042112</v>
      </c>
      <c r="W355" s="9" t="n">
        <f aca="false">H355*G355*20*1000</f>
        <v>63783.8005210562</v>
      </c>
      <c r="X355" s="5" t="n">
        <f aca="false">G355*H355*MIN(20,U355)*1000</f>
        <v>63783.8005210562</v>
      </c>
      <c r="Y355" s="5" t="n">
        <f aca="false">IF(20&lt;U355,N355*O355*MIN(5,U355-20)*1000,0)</f>
        <v>5964.62845186235</v>
      </c>
      <c r="Z355" s="5" t="n">
        <f aca="false">IF(U355&gt;25,(U355-25)*Q355*1.49*1000,0)</f>
        <v>0</v>
      </c>
      <c r="AA355" s="5" t="n">
        <f aca="false">X355+Y355+Z355</f>
        <v>69748.4289729185</v>
      </c>
    </row>
    <row r="356" customFormat="false" ht="15" hidden="false" customHeight="false" outlineLevel="0" collapsed="false">
      <c r="A356" s="0" t="n">
        <v>1979</v>
      </c>
      <c r="B356" s="0" t="s">
        <v>39</v>
      </c>
      <c r="D356" s="0" t="n">
        <v>1242.63038548753</v>
      </c>
      <c r="E356" s="1" t="n">
        <v>315.718125</v>
      </c>
      <c r="F356" s="4" t="n">
        <v>0.00288361</v>
      </c>
      <c r="G356" s="0" t="n">
        <v>1.92</v>
      </c>
      <c r="H356" s="0" t="n">
        <f aca="false">1.44*EXP(-F356*(A356-1956))</f>
        <v>1.3475930612762</v>
      </c>
      <c r="I356" s="0" t="n">
        <v>785</v>
      </c>
      <c r="J356" s="0" t="n">
        <f aca="false">I356*H356</f>
        <v>1057.86055310182</v>
      </c>
      <c r="K356" s="5" t="n">
        <f aca="false">K341+D341-J341-E356</f>
        <v>2797946.31390779</v>
      </c>
      <c r="L356" s="5" t="n">
        <f aca="false">H356*(100-G356/0.5)*20000</f>
        <v>2591690.97544639</v>
      </c>
      <c r="M356" s="5" t="n">
        <f aca="false">K356-L356</f>
        <v>206255.338461407</v>
      </c>
      <c r="N356" s="6" t="n">
        <f aca="false">1.6-0.5691/(2009-1956)*(A356-1956)</f>
        <v>1.3530320754717</v>
      </c>
      <c r="O356" s="7" t="n">
        <v>1.3</v>
      </c>
      <c r="P356" s="5" t="n">
        <f aca="false">O356*(100-N356/0.5)*5000</f>
        <v>632410.583018868</v>
      </c>
      <c r="Q356" s="7" t="n">
        <f aca="false">N356</f>
        <v>1.3530320754717</v>
      </c>
      <c r="R356" s="5" t="n">
        <f aca="false">1.49*(100-Q356/0.5)*5000</f>
        <v>724839.822075472</v>
      </c>
      <c r="S356" s="5" t="str">
        <f aca="false">IF(P356&lt;M356,M356-P356," ")</f>
        <v> </v>
      </c>
      <c r="T356" s="8" t="n">
        <f aca="false">M356*5/P356</f>
        <v>1.63070751818248</v>
      </c>
      <c r="U356" s="8" t="n">
        <f aca="false">IF(T356&gt;5,S356*5/R356+5,T356)+20</f>
        <v>21.6307075181825</v>
      </c>
      <c r="V356" s="9" t="n">
        <f aca="false">G356/0.5*H356*20000</f>
        <v>103495.147106012</v>
      </c>
      <c r="W356" s="9" t="n">
        <f aca="false">H356*G356*20*1000</f>
        <v>51747.573553006</v>
      </c>
      <c r="X356" s="5" t="n">
        <f aca="false">G356*H356*MIN(20,U356)*1000</f>
        <v>51747.573553006</v>
      </c>
      <c r="Y356" s="5" t="n">
        <f aca="false">IF(20&lt;U356,N356*O356*MIN(5,U356-20)*1000,0)</f>
        <v>2868.31945115786</v>
      </c>
      <c r="Z356" s="5" t="n">
        <f aca="false">IF(U356&gt;25,(U356-25)*Q356*1.49*1000,0)</f>
        <v>0</v>
      </c>
      <c r="AA356" s="5" t="n">
        <f aca="false">X356+Y356+Z356</f>
        <v>54615.8930041639</v>
      </c>
    </row>
    <row r="357" customFormat="false" ht="15" hidden="false" customHeight="false" outlineLevel="0" collapsed="false">
      <c r="A357" s="0" t="n">
        <v>1979</v>
      </c>
      <c r="B357" s="0" t="s">
        <v>40</v>
      </c>
      <c r="D357" s="0" t="n">
        <v>1242.63038548753</v>
      </c>
      <c r="E357" s="1" t="n">
        <v>304.526875</v>
      </c>
      <c r="F357" s="4" t="n">
        <v>0.003435973</v>
      </c>
      <c r="G357" s="0" t="n">
        <v>1.93</v>
      </c>
      <c r="H357" s="0" t="n">
        <f aca="false">1.44*EXP(-F357*(A357-1956))</f>
        <v>1.33058106072335</v>
      </c>
      <c r="I357" s="0" t="n">
        <v>785</v>
      </c>
      <c r="J357" s="0" t="n">
        <f aca="false">I357*H357</f>
        <v>1044.50613266783</v>
      </c>
      <c r="K357" s="5" t="n">
        <f aca="false">K342+D342-J342-E357</f>
        <v>2798145.02856895</v>
      </c>
      <c r="L357" s="5" t="n">
        <f aca="false">H357*(100-G357/0.5)*20000</f>
        <v>2558441.26355886</v>
      </c>
      <c r="M357" s="5" t="n">
        <f aca="false">K357-L357</f>
        <v>239703.765010091</v>
      </c>
      <c r="N357" s="6" t="n">
        <f aca="false">1.6+0.1/(2009-1956)*(A357-1956)</f>
        <v>1.64339622641509</v>
      </c>
      <c r="O357" s="7" t="n">
        <v>1.3</v>
      </c>
      <c r="P357" s="5" t="n">
        <f aca="false">O357*(100-N357/0.5)*5000</f>
        <v>628635.849056604</v>
      </c>
      <c r="Q357" s="7" t="n">
        <f aca="false">N357</f>
        <v>1.64339622641509</v>
      </c>
      <c r="R357" s="5" t="n">
        <f aca="false">1.49*(100-Q357/0.5)*5000</f>
        <v>720513.396226415</v>
      </c>
      <c r="S357" s="5" t="str">
        <f aca="false">IF(P357&lt;M357,M357-P357," ")</f>
        <v> </v>
      </c>
      <c r="T357" s="8" t="n">
        <f aca="false">M357*5/P357</f>
        <v>1.90653909866749</v>
      </c>
      <c r="U357" s="8" t="n">
        <f aca="false">IF(T357&gt;5,S357*5/R357+5,T357)+20</f>
        <v>21.9065390986675</v>
      </c>
      <c r="V357" s="9" t="n">
        <f aca="false">G357/0.5*H357*20000</f>
        <v>102720.857887843</v>
      </c>
      <c r="W357" s="9" t="n">
        <f aca="false">H357*G357*20*1000</f>
        <v>51360.4289439213</v>
      </c>
      <c r="X357" s="5" t="n">
        <f aca="false">G357*H357*MIN(20,U357)*1000</f>
        <v>51360.4289439213</v>
      </c>
      <c r="Y357" s="5" t="n">
        <f aca="false">IF(20&lt;U357,N357*O357*MIN(5,U357-20)*1000,0)</f>
        <v>4073.15890834189</v>
      </c>
      <c r="Z357" s="5" t="n">
        <f aca="false">IF(U357&gt;25,(U357-25)*Q357*1.49*1000,0)</f>
        <v>0</v>
      </c>
      <c r="AA357" s="5" t="n">
        <f aca="false">X357+Y357+Z357</f>
        <v>55433.5878522632</v>
      </c>
    </row>
    <row r="358" customFormat="false" ht="15" hidden="false" customHeight="false" outlineLevel="0" collapsed="false">
      <c r="A358" s="0" t="n">
        <v>1979</v>
      </c>
      <c r="B358" s="0" t="s">
        <v>41</v>
      </c>
      <c r="D358" s="0" t="n">
        <v>64.1282565130261</v>
      </c>
      <c r="E358" s="1" t="n">
        <v>208.000625</v>
      </c>
      <c r="F358" s="4" t="n">
        <v>0.002290988</v>
      </c>
      <c r="G358" s="0" t="n">
        <v>1.72</v>
      </c>
      <c r="H358" s="0" t="n">
        <f aca="false">1.44*EXP(-F358*(A358-1956))</f>
        <v>1.36608691921334</v>
      </c>
      <c r="I358" s="0" t="n">
        <v>785</v>
      </c>
      <c r="J358" s="0" t="n">
        <f aca="false">I358*H358</f>
        <v>1072.37823158247</v>
      </c>
      <c r="K358" s="5" t="n">
        <f aca="false">K343+D343-J343-E358</f>
        <v>2787172.05586394</v>
      </c>
      <c r="L358" s="5" t="n">
        <f aca="false">H358*(100-G358/0.5)*20000</f>
        <v>2638187.05838479</v>
      </c>
      <c r="M358" s="5" t="n">
        <f aca="false">K358-L358</f>
        <v>148984.997479144</v>
      </c>
      <c r="N358" s="6" t="n">
        <f aca="false">1.6-0.4/(2009-1956)*(A358-1956)</f>
        <v>1.42641509433962</v>
      </c>
      <c r="O358" s="7" t="n">
        <v>1.3</v>
      </c>
      <c r="P358" s="5" t="n">
        <f aca="false">O358*(100-N358/0.5)*5000</f>
        <v>631456.603773585</v>
      </c>
      <c r="Q358" s="7" t="n">
        <f aca="false">N358</f>
        <v>1.42641509433962</v>
      </c>
      <c r="R358" s="5" t="n">
        <f aca="false">1.49*(100-Q358/0.5)*5000</f>
        <v>723746.41509434</v>
      </c>
      <c r="S358" s="5" t="str">
        <f aca="false">IF(P358&lt;M358,M358-P358," ")</f>
        <v> </v>
      </c>
      <c r="T358" s="8" t="n">
        <f aca="false">M358*5/P358</f>
        <v>1.17969308253972</v>
      </c>
      <c r="U358" s="8" t="n">
        <f aca="false">IF(T358&gt;5,S358*5/R358+5,T358)+20</f>
        <v>21.1796930825397</v>
      </c>
      <c r="V358" s="9" t="n">
        <f aca="false">G358/0.5*H358*20000</f>
        <v>93986.7800418775</v>
      </c>
      <c r="W358" s="9" t="n">
        <f aca="false">H358*G358*20*1000</f>
        <v>46993.3900209388</v>
      </c>
      <c r="X358" s="5" t="n">
        <f aca="false">G358*H358*MIN(20,U358)*1000</f>
        <v>46993.3900209388</v>
      </c>
      <c r="Y358" s="5" t="n">
        <f aca="false">IF(20&lt;U358,N358*O358*MIN(5,U358-20)*1000,0)</f>
        <v>2187.5516255095</v>
      </c>
      <c r="Z358" s="5" t="n">
        <f aca="false">IF(U358&gt;25,(U358-25)*Q358*1.49*1000,0)</f>
        <v>0</v>
      </c>
      <c r="AA358" s="5" t="n">
        <f aca="false">X358+Y358+Z358</f>
        <v>49180.9416464483</v>
      </c>
    </row>
    <row r="359" customFormat="false" ht="15" hidden="false" customHeight="false" outlineLevel="0" collapsed="false">
      <c r="A359" s="0" t="n">
        <v>1979</v>
      </c>
      <c r="B359" s="0" t="s">
        <v>42</v>
      </c>
      <c r="D359" s="0" t="n">
        <v>137.096774193548</v>
      </c>
      <c r="E359" s="1" t="n">
        <v>402.821875</v>
      </c>
      <c r="F359" s="4" t="n">
        <v>0.006047777</v>
      </c>
      <c r="G359" s="0" t="n">
        <v>2.69</v>
      </c>
      <c r="H359" s="0" t="n">
        <f aca="false">1.44*EXP(-F359*(A359-1956))</f>
        <v>1.25300446905046</v>
      </c>
      <c r="I359" s="0" t="n">
        <v>785</v>
      </c>
      <c r="J359" s="0" t="n">
        <f aca="false">I359*H359</f>
        <v>983.608508204615</v>
      </c>
      <c r="K359" s="5" t="n">
        <f aca="false">K344+D344-J344-E359</f>
        <v>2785226.56003994</v>
      </c>
      <c r="L359" s="5" t="n">
        <f aca="false">H359*(100-G359/0.5)*20000</f>
        <v>2371185.6572311</v>
      </c>
      <c r="M359" s="5" t="n">
        <f aca="false">K359-L359</f>
        <v>414040.902808841</v>
      </c>
      <c r="N359" s="6" t="n">
        <f aca="false">1.6+0.5185/(2009-1956)*(A359-1956)</f>
        <v>1.82500943396226</v>
      </c>
      <c r="O359" s="7" t="n">
        <v>1.3</v>
      </c>
      <c r="P359" s="5" t="n">
        <f aca="false">O359*(100-N359/0.5)*5000</f>
        <v>626274.877358491</v>
      </c>
      <c r="Q359" s="7" t="n">
        <f aca="false">N359</f>
        <v>1.82500943396226</v>
      </c>
      <c r="R359" s="5" t="n">
        <f aca="false">1.49*(100-Q359/0.5)*5000</f>
        <v>717807.359433962</v>
      </c>
      <c r="S359" s="5" t="str">
        <f aca="false">IF(P359&lt;M359,M359-P359," ")</f>
        <v> </v>
      </c>
      <c r="T359" s="8" t="n">
        <f aca="false">M359*5/P359</f>
        <v>3.30558447877701</v>
      </c>
      <c r="U359" s="8" t="n">
        <f aca="false">IF(T359&gt;5,S359*5/R359+5,T359)+20</f>
        <v>23.305584478777</v>
      </c>
      <c r="V359" s="9" t="n">
        <f aca="false">G359/0.5*H359*20000</f>
        <v>134823.28086983</v>
      </c>
      <c r="W359" s="9" t="n">
        <f aca="false">H359*G359*20*1000</f>
        <v>67411.640434915</v>
      </c>
      <c r="X359" s="5" t="n">
        <f aca="false">G359*H359*MIN(20,U359)*1000</f>
        <v>67411.640434915</v>
      </c>
      <c r="Y359" s="5" t="n">
        <f aca="false">IF(20&lt;U359,N359*O359*MIN(5,U359-20)*1000,0)</f>
        <v>7842.53971608547</v>
      </c>
      <c r="Z359" s="5" t="n">
        <f aca="false">IF(U359&gt;25,(U359-25)*Q359*1.49*1000,0)</f>
        <v>0</v>
      </c>
      <c r="AA359" s="5" t="n">
        <f aca="false">X359+Y359+Z359</f>
        <v>75254.1801510004</v>
      </c>
    </row>
    <row r="360" customFormat="false" ht="15" hidden="false" customHeight="false" outlineLevel="0" collapsed="false">
      <c r="A360" s="0" t="n">
        <v>1979</v>
      </c>
      <c r="B360" s="0" t="s">
        <v>43</v>
      </c>
      <c r="D360" s="0" t="n">
        <v>64.1282565130261</v>
      </c>
      <c r="E360" s="1" t="n">
        <v>393.698125</v>
      </c>
      <c r="F360" s="4" t="n">
        <v>0.003047486</v>
      </c>
      <c r="G360" s="0" t="n">
        <v>1.93</v>
      </c>
      <c r="H360" s="0" t="n">
        <f aca="false">1.44*EXP(-F360*(A360-1956))</f>
        <v>1.34252334384404</v>
      </c>
      <c r="I360" s="0" t="n">
        <v>785</v>
      </c>
      <c r="J360" s="0" t="n">
        <f aca="false">I360*H360</f>
        <v>1053.88082491757</v>
      </c>
      <c r="K360" s="5" t="n">
        <f aca="false">K345+D345-J345-E360</f>
        <v>2784814.93844902</v>
      </c>
      <c r="L360" s="5" t="n">
        <f aca="false">H360*(100-G360/0.5)*20000</f>
        <v>2581403.88554331</v>
      </c>
      <c r="M360" s="5" t="n">
        <f aca="false">K360-L360</f>
        <v>203411.052905713</v>
      </c>
      <c r="N360" s="6" t="n">
        <f aca="false">1.6-0.4298/(2009-1956)*(A360-1956)</f>
        <v>1.41348301886792</v>
      </c>
      <c r="O360" s="7" t="n">
        <v>1.3</v>
      </c>
      <c r="P360" s="5" t="n">
        <f aca="false">O360*(100-N360/0.5)*5000</f>
        <v>631624.720754717</v>
      </c>
      <c r="Q360" s="7" t="n">
        <f aca="false">N360</f>
        <v>1.41348301886792</v>
      </c>
      <c r="R360" s="5" t="n">
        <f aca="false">1.49*(100-Q360/0.5)*5000</f>
        <v>723939.103018868</v>
      </c>
      <c r="S360" s="5" t="str">
        <f aca="false">IF(P360&lt;M360,M360-P360," ")</f>
        <v> </v>
      </c>
      <c r="T360" s="8" t="n">
        <f aca="false">M360*5/P360</f>
        <v>1.61022080217713</v>
      </c>
      <c r="U360" s="8" t="n">
        <f aca="false">IF(T360&gt;5,S360*5/R360+5,T360)+20</f>
        <v>21.6102208021771</v>
      </c>
      <c r="V360" s="9" t="n">
        <f aca="false">G360/0.5*H360*20000</f>
        <v>103642.80214476</v>
      </c>
      <c r="W360" s="9" t="n">
        <f aca="false">H360*G360*20*1000</f>
        <v>51821.4010723798</v>
      </c>
      <c r="X360" s="5" t="n">
        <f aca="false">G360*H360*MIN(20,U360)*1000</f>
        <v>51821.4010723798</v>
      </c>
      <c r="Y360" s="5" t="n">
        <f aca="false">IF(20&lt;U360,N360*O360*MIN(5,U360-20)*1000,0)</f>
        <v>2958.82568865683</v>
      </c>
      <c r="Z360" s="5" t="n">
        <f aca="false">IF(U360&gt;25,(U360-25)*Q360*1.49*1000,0)</f>
        <v>0</v>
      </c>
      <c r="AA360" s="5" t="n">
        <f aca="false">X360+Y360+Z360</f>
        <v>54780.2267610366</v>
      </c>
    </row>
    <row r="361" customFormat="false" ht="15" hidden="false" customHeight="false" outlineLevel="0" collapsed="false">
      <c r="A361" s="0" t="n">
        <v>1979</v>
      </c>
      <c r="B361" s="0" t="s">
        <v>44</v>
      </c>
      <c r="D361" s="0" t="n">
        <v>3855.57299843014</v>
      </c>
      <c r="E361" s="1" t="n">
        <v>442.41125</v>
      </c>
      <c r="F361" s="4" t="n">
        <v>0.006595146</v>
      </c>
      <c r="G361" s="0" t="n">
        <v>2.32</v>
      </c>
      <c r="H361" s="0" t="n">
        <f aca="false">1.44*EXP(-F361*(A361-1956))</f>
        <v>1.237328667769</v>
      </c>
      <c r="I361" s="0" t="n">
        <v>785</v>
      </c>
      <c r="J361" s="0" t="n">
        <f aca="false">I361*H361</f>
        <v>971.303004198668</v>
      </c>
      <c r="K361" s="5" t="n">
        <f aca="false">K346+D346-J346-E361</f>
        <v>2821688.91974908</v>
      </c>
      <c r="L361" s="5" t="n">
        <f aca="false">H361*(100-G361/0.5)*20000</f>
        <v>2359833.23516905</v>
      </c>
      <c r="M361" s="5" t="n">
        <f aca="false">K361-L361</f>
        <v>461855.684580037</v>
      </c>
      <c r="N361" s="6" t="n">
        <f aca="false">1.6+0.062/(2009-1956)*(A361-1956)</f>
        <v>1.62690566037736</v>
      </c>
      <c r="O361" s="7" t="n">
        <v>1.3</v>
      </c>
      <c r="P361" s="5" t="n">
        <f aca="false">O361*(100-N361/0.5)*5000</f>
        <v>628850.226415094</v>
      </c>
      <c r="Q361" s="7" t="n">
        <f aca="false">N361</f>
        <v>1.62690566037736</v>
      </c>
      <c r="R361" s="5" t="n">
        <f aca="false">1.49*(100-Q361/0.5)*5000</f>
        <v>720759.105660377</v>
      </c>
      <c r="S361" s="5" t="str">
        <f aca="false">IF(P361&lt;M361,M361-P361," ")</f>
        <v> </v>
      </c>
      <c r="T361" s="8" t="n">
        <f aca="false">M361*5/P361</f>
        <v>3.67222325109869</v>
      </c>
      <c r="U361" s="8" t="n">
        <f aca="false">IF(T361&gt;5,S361*5/R361+5,T361)+20</f>
        <v>23.6722232510987</v>
      </c>
      <c r="V361" s="9" t="n">
        <f aca="false">G361/0.5*H361*20000</f>
        <v>114824.100368964</v>
      </c>
      <c r="W361" s="9" t="n">
        <f aca="false">H361*G361*20*1000</f>
        <v>57412.0501844818</v>
      </c>
      <c r="X361" s="5" t="n">
        <f aca="false">G361*H361*MIN(20,U361)*1000</f>
        <v>57412.0501844818</v>
      </c>
      <c r="Y361" s="5" t="n">
        <f aca="false">IF(20&lt;U361,N361*O361*MIN(5,U361-20)*1000,0)</f>
        <v>7766.66903139635</v>
      </c>
      <c r="Z361" s="5" t="n">
        <f aca="false">IF(U361&gt;25,(U361-25)*Q361*1.49*1000,0)</f>
        <v>0</v>
      </c>
      <c r="AA361" s="5" t="n">
        <f aca="false">X361+Y361+Z361</f>
        <v>65178.7192158781</v>
      </c>
    </row>
    <row r="362" customFormat="false" ht="15" hidden="false" customHeight="false" outlineLevel="0" collapsed="false">
      <c r="A362" s="0" t="n">
        <v>1980</v>
      </c>
      <c r="B362" s="0" t="s">
        <v>30</v>
      </c>
      <c r="D362" s="0" t="n">
        <v>0</v>
      </c>
      <c r="E362" s="1" t="n">
        <v>0</v>
      </c>
      <c r="F362" s="4" t="n">
        <v>0.000106134</v>
      </c>
      <c r="G362" s="0" t="n">
        <v>1.188</v>
      </c>
      <c r="H362" s="0" t="n">
        <f aca="false">1.44*EXP(-F362*(A362-1956))</f>
        <v>1.43633667657875</v>
      </c>
      <c r="J362" s="0" t="n">
        <f aca="false">I362*H362</f>
        <v>0</v>
      </c>
      <c r="K362" s="5" t="n">
        <f aca="false">K347+D347-J347-E362</f>
        <v>2787728.62629717</v>
      </c>
      <c r="L362" s="5" t="n">
        <f aca="false">H362*(100-G362/0.5)*20000</f>
        <v>2804418.63428647</v>
      </c>
      <c r="M362" s="5" t="n">
        <f aca="false">K362-L362</f>
        <v>-16690.0079892967</v>
      </c>
      <c r="N362" s="6" t="n">
        <f aca="false">1.6-0.6824/(2009-1956)*(A362-1956)</f>
        <v>1.29098867924528</v>
      </c>
      <c r="O362" s="7" t="n">
        <v>1.3</v>
      </c>
      <c r="P362" s="5" t="n">
        <f aca="false">O362*(100-N362/0.5)*5000</f>
        <v>633217.147169811</v>
      </c>
      <c r="Q362" s="7" t="n">
        <f aca="false">N362</f>
        <v>1.29098867924528</v>
      </c>
      <c r="R362" s="5" t="n">
        <f aca="false">1.49*(100-Q362/0.5)*5000</f>
        <v>725764.268679245</v>
      </c>
      <c r="S362" s="5" t="str">
        <f aca="false">IF(P362&lt;M362,M362-P362," ")</f>
        <v> </v>
      </c>
      <c r="T362" s="8" t="n">
        <f aca="false">M362*5/P362</f>
        <v>-0.131787397608335</v>
      </c>
      <c r="U362" s="8" t="n">
        <f aca="false">IF(T362&gt;5,S362*5/R362+5,T362)+20</f>
        <v>19.8682126023917</v>
      </c>
      <c r="V362" s="9" t="n">
        <f aca="false">G362/0.5*H362*20000</f>
        <v>68254.7188710221</v>
      </c>
      <c r="W362" s="9" t="n">
        <f aca="false">H362*G362*20*1000</f>
        <v>34127.359435511</v>
      </c>
      <c r="X362" s="5" t="n">
        <f aca="false">G362*H362*MIN(20,U362)*1000</f>
        <v>33902.4816411485</v>
      </c>
      <c r="Y362" s="5" t="n">
        <f aca="false">IF(20&lt;U362,N362*O362*MIN(5,U362-20)*1000,0)</f>
        <v>0</v>
      </c>
      <c r="Z362" s="5" t="n">
        <f aca="false">IF(U362&gt;25,(U362-25)*Q362*1.49*1000,0)</f>
        <v>0</v>
      </c>
      <c r="AA362" s="5" t="n">
        <f aca="false">X362+Y362+Z362</f>
        <v>33902.4816411485</v>
      </c>
    </row>
    <row r="363" customFormat="false" ht="15" hidden="false" customHeight="false" outlineLevel="0" collapsed="false">
      <c r="A363" s="0" t="n">
        <v>1980</v>
      </c>
      <c r="B363" s="0" t="s">
        <v>31</v>
      </c>
      <c r="D363" s="0" t="n">
        <v>0</v>
      </c>
      <c r="E363" s="1" t="n">
        <v>141.224375</v>
      </c>
      <c r="F363" s="4" t="n">
        <v>0.00054519</v>
      </c>
      <c r="G363" s="0" t="n">
        <v>1.312</v>
      </c>
      <c r="H363" s="0" t="n">
        <f aca="false">1.44*EXP(-F363*(A363-1956))</f>
        <v>1.42128096582924</v>
      </c>
      <c r="J363" s="0" t="n">
        <f aca="false">I363*H363</f>
        <v>0</v>
      </c>
      <c r="K363" s="5" t="n">
        <f aca="false">K348+D348-J348-E363</f>
        <v>2784662.32542198</v>
      </c>
      <c r="L363" s="5" t="n">
        <f aca="false">H363*(100-G363/0.5)*20000</f>
        <v>2767973.10657176</v>
      </c>
      <c r="M363" s="5" t="n">
        <f aca="false">K363-L363</f>
        <v>16689.2188502122</v>
      </c>
      <c r="N363" s="6" t="n">
        <f aca="false">1.6-0.6216/(2009-1956)*(A363-1956)</f>
        <v>1.31852075471698</v>
      </c>
      <c r="O363" s="7" t="n">
        <v>1.3</v>
      </c>
      <c r="P363" s="5" t="n">
        <f aca="false">O363*(100-N363/0.5)*5000</f>
        <v>632859.230188679</v>
      </c>
      <c r="Q363" s="7" t="n">
        <f aca="false">N363</f>
        <v>1.31852075471698</v>
      </c>
      <c r="R363" s="5" t="n">
        <f aca="false">1.49*(100-Q363/0.5)*5000</f>
        <v>725354.040754717</v>
      </c>
      <c r="S363" s="5" t="str">
        <f aca="false">IF(P363&lt;M363,M363-P363," ")</f>
        <v> </v>
      </c>
      <c r="T363" s="8" t="n">
        <f aca="false">M363*5/P363</f>
        <v>0.131855695975521</v>
      </c>
      <c r="U363" s="8" t="n">
        <f aca="false">IF(T363&gt;5,S363*5/R363+5,T363)+20</f>
        <v>20.1318556959755</v>
      </c>
      <c r="V363" s="9" t="n">
        <f aca="false">G363/0.5*H363*20000</f>
        <v>74588.8250867186</v>
      </c>
      <c r="W363" s="9" t="n">
        <f aca="false">H363*G363*20*1000</f>
        <v>37294.4125433593</v>
      </c>
      <c r="X363" s="5" t="n">
        <f aca="false">G363*H363*MIN(20,U363)*1000</f>
        <v>37294.4125433593</v>
      </c>
      <c r="Y363" s="5" t="n">
        <f aca="false">IF(20&lt;U363,N363*O363*MIN(5,U363-20)*1000,0)</f>
        <v>226.010813302789</v>
      </c>
      <c r="Z363" s="5" t="n">
        <f aca="false">IF(U363&gt;25,(U363-25)*Q363*1.49*1000,0)</f>
        <v>0</v>
      </c>
      <c r="AA363" s="5" t="n">
        <f aca="false">X363+Y363+Z363</f>
        <v>37520.4233566621</v>
      </c>
    </row>
    <row r="364" customFormat="false" ht="15" hidden="false" customHeight="false" outlineLevel="0" collapsed="false">
      <c r="A364" s="0" t="n">
        <v>1980</v>
      </c>
      <c r="B364" s="0" t="s">
        <v>32</v>
      </c>
      <c r="D364" s="0" t="n">
        <v>0</v>
      </c>
      <c r="E364" s="1" t="n">
        <v>283.7675</v>
      </c>
      <c r="F364" s="4" t="n">
        <v>0.002161032</v>
      </c>
      <c r="G364" s="0" t="n">
        <v>1.422</v>
      </c>
      <c r="H364" s="0" t="n">
        <f aca="false">1.44*EXP(-F364*(A364-1956))</f>
        <v>1.36721844743777</v>
      </c>
      <c r="J364" s="0" t="n">
        <f aca="false">I364*H364</f>
        <v>0</v>
      </c>
      <c r="K364" s="5" t="n">
        <f aca="false">K349+D349-J349-E364</f>
        <v>2782708.70179547</v>
      </c>
      <c r="L364" s="5" t="n">
        <f aca="false">H364*(100-G364/0.5)*20000</f>
        <v>2656669.50958528</v>
      </c>
      <c r="M364" s="5" t="n">
        <f aca="false">K364-L364</f>
        <v>126039.192210185</v>
      </c>
      <c r="N364" s="6" t="n">
        <f aca="false">1.6-0.5691/(2009-1956)*(A364-1956)</f>
        <v>1.34229433962264</v>
      </c>
      <c r="O364" s="7" t="n">
        <v>1.3</v>
      </c>
      <c r="P364" s="5" t="n">
        <f aca="false">O364*(100-N364/0.5)*5000</f>
        <v>632550.173584906</v>
      </c>
      <c r="Q364" s="7" t="n">
        <f aca="false">N364</f>
        <v>1.34229433962264</v>
      </c>
      <c r="R364" s="5" t="n">
        <f aca="false">1.49*(100-Q364/0.5)*5000</f>
        <v>724999.814339623</v>
      </c>
      <c r="S364" s="5" t="str">
        <f aca="false">IF(P364&lt;M364,M364-P364," ")</f>
        <v> </v>
      </c>
      <c r="T364" s="8" t="n">
        <f aca="false">M364*5/P364</f>
        <v>0.996278220080726</v>
      </c>
      <c r="U364" s="8" t="n">
        <f aca="false">IF(T364&gt;5,S364*5/R364+5,T364)+20</f>
        <v>20.9962782200807</v>
      </c>
      <c r="V364" s="9" t="n">
        <f aca="false">G364/0.5*H364*20000</f>
        <v>77767.3852902605</v>
      </c>
      <c r="W364" s="9" t="n">
        <f aca="false">H364*G364*20*1000</f>
        <v>38883.6926451302</v>
      </c>
      <c r="X364" s="5" t="n">
        <f aca="false">G364*H364*MIN(20,U364)*1000</f>
        <v>38883.6926451302</v>
      </c>
      <c r="Y364" s="5" t="n">
        <f aca="false">IF(20&lt;U364,N364*O364*MIN(5,U364-20)*1000,0)</f>
        <v>1738.48820015478</v>
      </c>
      <c r="Z364" s="5" t="n">
        <f aca="false">IF(U364&gt;25,(U364-25)*Q364*1.49*1000,0)</f>
        <v>0</v>
      </c>
      <c r="AA364" s="5" t="n">
        <f aca="false">X364+Y364+Z364</f>
        <v>40622.180845285</v>
      </c>
    </row>
    <row r="365" customFormat="false" ht="15" hidden="false" customHeight="false" outlineLevel="0" collapsed="false">
      <c r="A365" s="0" t="n">
        <v>1980</v>
      </c>
      <c r="B365" s="0" t="s">
        <v>33</v>
      </c>
      <c r="D365" s="0" t="n">
        <v>0</v>
      </c>
      <c r="E365" s="1" t="n">
        <v>209.2</v>
      </c>
      <c r="F365" s="4" t="n">
        <v>0.003311821</v>
      </c>
      <c r="G365" s="0" t="n">
        <v>1.448</v>
      </c>
      <c r="H365" s="0" t="n">
        <f aca="false">1.44*EXP(-F365*(A365-1956))</f>
        <v>1.32997402183486</v>
      </c>
      <c r="J365" s="0" t="n">
        <f aca="false">I365*H365</f>
        <v>0</v>
      </c>
      <c r="K365" s="5" t="n">
        <f aca="false">K350+D350-J350-E365</f>
        <v>2783201.1478699</v>
      </c>
      <c r="L365" s="5" t="n">
        <f aca="false">H365*(100-G365/0.5)*20000</f>
        <v>2582915.94832505</v>
      </c>
      <c r="M365" s="5" t="n">
        <f aca="false">K365-L365</f>
        <v>200285.199544851</v>
      </c>
      <c r="N365" s="6" t="n">
        <f aca="false">1.6-0.6/(2009-1956)*(A365-1956)</f>
        <v>1.32830188679245</v>
      </c>
      <c r="O365" s="7" t="n">
        <v>1.3</v>
      </c>
      <c r="P365" s="5" t="n">
        <f aca="false">O365*(100-N365/0.5)*5000</f>
        <v>632732.075471698</v>
      </c>
      <c r="Q365" s="7" t="n">
        <f aca="false">N365</f>
        <v>1.32830188679245</v>
      </c>
      <c r="R365" s="5" t="n">
        <f aca="false">1.49*(100-Q365/0.5)*5000</f>
        <v>725208.301886792</v>
      </c>
      <c r="S365" s="5" t="str">
        <f aca="false">IF(P365&lt;M365,M365-P365," ")</f>
        <v> </v>
      </c>
      <c r="T365" s="8" t="n">
        <f aca="false">M365*5/P365</f>
        <v>1.58270148858456</v>
      </c>
      <c r="U365" s="8" t="n">
        <f aca="false">IF(T365&gt;5,S365*5/R365+5,T365)+20</f>
        <v>21.5827014885846</v>
      </c>
      <c r="V365" s="9" t="n">
        <f aca="false">G365/0.5*H365*20000</f>
        <v>77032.0953446751</v>
      </c>
      <c r="W365" s="9" t="n">
        <f aca="false">H365*G365*20*1000</f>
        <v>38516.0476723375</v>
      </c>
      <c r="X365" s="5" t="n">
        <f aca="false">G365*H365*MIN(20,U365)*1000</f>
        <v>38516.0476723375</v>
      </c>
      <c r="Y365" s="5" t="n">
        <f aca="false">IF(20&lt;U365,N365*O365*MIN(5,U365-20)*1000,0)</f>
        <v>2732.99698557093</v>
      </c>
      <c r="Z365" s="5" t="n">
        <f aca="false">IF(U365&gt;25,(U365-25)*Q365*1.49*1000,0)</f>
        <v>0</v>
      </c>
      <c r="AA365" s="5" t="n">
        <f aca="false">X365+Y365+Z365</f>
        <v>41249.0446579085</v>
      </c>
    </row>
    <row r="366" customFormat="false" ht="15" hidden="false" customHeight="false" outlineLevel="0" collapsed="false">
      <c r="A366" s="0" t="n">
        <v>1980</v>
      </c>
      <c r="B366" s="0" t="s">
        <v>34</v>
      </c>
      <c r="D366" s="0" t="n">
        <v>0</v>
      </c>
      <c r="E366" s="1" t="n">
        <v>252.67875</v>
      </c>
      <c r="F366" s="4" t="n">
        <v>0.003564392</v>
      </c>
      <c r="G366" s="0" t="n">
        <v>1.484</v>
      </c>
      <c r="H366" s="0" t="n">
        <f aca="false">1.44*EXP(-F366*(A366-1956))</f>
        <v>1.32193649814262</v>
      </c>
      <c r="J366" s="0" t="n">
        <f aca="false">I366*H366</f>
        <v>0</v>
      </c>
      <c r="K366" s="5" t="n">
        <f aca="false">K351+D351-J351-E366</f>
        <v>2782935.83771574</v>
      </c>
      <c r="L366" s="5" t="n">
        <f aca="false">H366*(100-G366/0.5)*20000</f>
        <v>2565402.84575549</v>
      </c>
      <c r="M366" s="5" t="n">
        <f aca="false">K366-L366</f>
        <v>217532.991960252</v>
      </c>
      <c r="N366" s="6" t="n">
        <f aca="false">1.6-0.5/(2009-1956)*(A366-1956)</f>
        <v>1.37358490566038</v>
      </c>
      <c r="O366" s="7" t="n">
        <v>1.3</v>
      </c>
      <c r="P366" s="5" t="n">
        <f aca="false">O366*(100-N366/0.5)*5000</f>
        <v>632143.396226415</v>
      </c>
      <c r="Q366" s="7" t="n">
        <f aca="false">N366</f>
        <v>1.37358490566038</v>
      </c>
      <c r="R366" s="5" t="n">
        <f aca="false">1.49*(100-Q366/0.5)*5000</f>
        <v>724533.58490566</v>
      </c>
      <c r="S366" s="5" t="str">
        <f aca="false">IF(P366&lt;M366,M366-P366," ")</f>
        <v> </v>
      </c>
      <c r="T366" s="8" t="n">
        <f aca="false">M366*5/P366</f>
        <v>1.72059846910382</v>
      </c>
      <c r="U366" s="8" t="n">
        <f aca="false">IF(T366&gt;5,S366*5/R366+5,T366)+20</f>
        <v>21.7205984691038</v>
      </c>
      <c r="V366" s="9" t="n">
        <f aca="false">G366/0.5*H366*20000</f>
        <v>78470.1505297459</v>
      </c>
      <c r="W366" s="9" t="n">
        <f aca="false">H366*G366*20*1000</f>
        <v>39235.0752648729</v>
      </c>
      <c r="X366" s="5" t="n">
        <f aca="false">G366*H366*MIN(20,U366)*1000</f>
        <v>39235.0752648729</v>
      </c>
      <c r="Y366" s="5" t="n">
        <f aca="false">IF(20&lt;U366,N366*O366*MIN(5,U366-20)*1000,0)</f>
        <v>3072.40451162237</v>
      </c>
      <c r="Z366" s="5" t="n">
        <f aca="false">IF(U366&gt;25,(U366-25)*Q366*1.49*1000,0)</f>
        <v>0</v>
      </c>
      <c r="AA366" s="5" t="n">
        <f aca="false">X366+Y366+Z366</f>
        <v>42307.4797764953</v>
      </c>
    </row>
    <row r="367" customFormat="false" ht="15" hidden="false" customHeight="false" outlineLevel="0" collapsed="false">
      <c r="A367" s="0" t="n">
        <v>1980</v>
      </c>
      <c r="B367" s="0" t="s">
        <v>35</v>
      </c>
      <c r="D367" s="0" t="n">
        <v>0</v>
      </c>
      <c r="E367" s="1" t="n">
        <v>127.67875</v>
      </c>
      <c r="F367" s="4" t="n">
        <v>0.00095987</v>
      </c>
      <c r="G367" s="0" t="n">
        <v>1.594</v>
      </c>
      <c r="H367" s="0" t="n">
        <f aca="false">1.44*EXP(-F367*(A367-1956))</f>
        <v>1.40720607791636</v>
      </c>
      <c r="J367" s="0" t="n">
        <f aca="false">I367*H367</f>
        <v>0</v>
      </c>
      <c r="K367" s="5" t="n">
        <f aca="false">K352+D352-J352-E367</f>
        <v>2791041.14733734</v>
      </c>
      <c r="L367" s="5" t="n">
        <f aca="false">H367*(100-G367/0.5)*20000</f>
        <v>2724688.69630477</v>
      </c>
      <c r="M367" s="5" t="n">
        <f aca="false">K367-L367</f>
        <v>66352.451032565</v>
      </c>
      <c r="N367" s="6" t="n">
        <f aca="false">1.6-0.5691/(2009-1956)*(A367-1956)</f>
        <v>1.34229433962264</v>
      </c>
      <c r="O367" s="7" t="n">
        <v>1.3</v>
      </c>
      <c r="P367" s="5" t="n">
        <f aca="false">O367*(100-N367/0.5)*5000</f>
        <v>632550.173584906</v>
      </c>
      <c r="Q367" s="7" t="n">
        <f aca="false">N367</f>
        <v>1.34229433962264</v>
      </c>
      <c r="R367" s="5" t="n">
        <f aca="false">1.49*(100-Q367/0.5)*5000</f>
        <v>724999.814339623</v>
      </c>
      <c r="S367" s="5" t="str">
        <f aca="false">IF(P367&lt;M367,M367-P367," ")</f>
        <v> </v>
      </c>
      <c r="T367" s="8" t="n">
        <f aca="false">M367*5/P367</f>
        <v>0.524483699502603</v>
      </c>
      <c r="U367" s="8" t="n">
        <f aca="false">IF(T367&gt;5,S367*5/R367+5,T367)+20</f>
        <v>20.5244836995026</v>
      </c>
      <c r="V367" s="9" t="n">
        <f aca="false">G367/0.5*H367*20000</f>
        <v>89723.459527947</v>
      </c>
      <c r="W367" s="9" t="n">
        <f aca="false">H367*G367*20*1000</f>
        <v>44861.7297639735</v>
      </c>
      <c r="X367" s="5" t="n">
        <f aca="false">G367*H367*MIN(20,U367)*1000</f>
        <v>44861.7297639735</v>
      </c>
      <c r="Y367" s="5" t="n">
        <f aca="false">IF(20&lt;U367,N367*O367*MIN(5,U367-20)*1000,0)</f>
        <v>915.214951386693</v>
      </c>
      <c r="Z367" s="5" t="n">
        <f aca="false">IF(U367&gt;25,(U367-25)*Q367*1.49*1000,0)</f>
        <v>0</v>
      </c>
      <c r="AA367" s="5" t="n">
        <f aca="false">X367+Y367+Z367</f>
        <v>45776.9447153602</v>
      </c>
    </row>
    <row r="368" customFormat="false" ht="15" hidden="false" customHeight="false" outlineLevel="0" collapsed="false">
      <c r="A368" s="0" t="n">
        <v>1980</v>
      </c>
      <c r="B368" s="0" t="s">
        <v>36</v>
      </c>
      <c r="D368" s="0" t="n">
        <v>0</v>
      </c>
      <c r="E368" s="1" t="n">
        <v>280.295</v>
      </c>
      <c r="F368" s="4" t="n">
        <v>0.003306066</v>
      </c>
      <c r="G368" s="0" t="n">
        <v>1.766</v>
      </c>
      <c r="H368" s="0" t="n">
        <f aca="false">1.44*EXP(-F368*(A368-1956))</f>
        <v>1.33015773053339</v>
      </c>
      <c r="J368" s="0" t="n">
        <f aca="false">I368*H368</f>
        <v>0</v>
      </c>
      <c r="K368" s="5" t="n">
        <f aca="false">K353+D353-J353-E368</f>
        <v>2789004.57082506</v>
      </c>
      <c r="L368" s="5" t="n">
        <f aca="false">H368*(100-G368/0.5)*20000</f>
        <v>2566353.11898189</v>
      </c>
      <c r="M368" s="5" t="n">
        <f aca="false">K368-L368</f>
        <v>222651.45184317</v>
      </c>
      <c r="N368" s="6" t="n">
        <f aca="false">1.6-0.5691/(2009-1956)*(A368-1956)</f>
        <v>1.34229433962264</v>
      </c>
      <c r="O368" s="7" t="n">
        <v>1.3</v>
      </c>
      <c r="P368" s="5" t="n">
        <f aca="false">O368*(100-N368/0.5)*5000</f>
        <v>632550.173584906</v>
      </c>
      <c r="Q368" s="7" t="n">
        <f aca="false">N368</f>
        <v>1.34229433962264</v>
      </c>
      <c r="R368" s="5" t="n">
        <f aca="false">1.49*(100-Q368/0.5)*5000</f>
        <v>724999.814339623</v>
      </c>
      <c r="S368" s="5" t="str">
        <f aca="false">IF(P368&lt;M368,M368-P368," ")</f>
        <v> </v>
      </c>
      <c r="T368" s="8" t="n">
        <f aca="false">M368*5/P368</f>
        <v>1.75995091884425</v>
      </c>
      <c r="U368" s="8" t="n">
        <f aca="false">IF(T368&gt;5,S368*5/R368+5,T368)+20</f>
        <v>21.7599509188443</v>
      </c>
      <c r="V368" s="9" t="n">
        <f aca="false">G368/0.5*H368*20000</f>
        <v>93962.3420848784</v>
      </c>
      <c r="W368" s="9" t="n">
        <f aca="false">H368*G368*20*1000</f>
        <v>46981.1710424392</v>
      </c>
      <c r="X368" s="5" t="n">
        <f aca="false">G368*H368*MIN(20,U368)*1000</f>
        <v>46981.1710424392</v>
      </c>
      <c r="Y368" s="5" t="n">
        <f aca="false">IF(20&lt;U368,N368*O368*MIN(5,U368-20)*1000,0)</f>
        <v>3071.0838032918</v>
      </c>
      <c r="Z368" s="5" t="n">
        <f aca="false">IF(U368&gt;25,(U368-25)*Q368*1.49*1000,0)</f>
        <v>0</v>
      </c>
      <c r="AA368" s="5" t="n">
        <f aca="false">X368+Y368+Z368</f>
        <v>50052.254845731</v>
      </c>
    </row>
    <row r="369" customFormat="false" ht="15" hidden="false" customHeight="false" outlineLevel="0" collapsed="false">
      <c r="A369" s="0" t="n">
        <v>1980</v>
      </c>
      <c r="B369" s="0" t="s">
        <v>37</v>
      </c>
      <c r="D369" s="0" t="n">
        <v>0</v>
      </c>
      <c r="E369" s="1" t="n">
        <v>266.906875</v>
      </c>
      <c r="F369" s="4" t="n">
        <v>0.001301856</v>
      </c>
      <c r="G369" s="0" t="n">
        <v>1.69</v>
      </c>
      <c r="H369" s="0" t="n">
        <f aca="false">1.44*EXP(-F369*(A369-1956))</f>
        <v>1.39570347258331</v>
      </c>
      <c r="J369" s="0" t="n">
        <f aca="false">I369*H369</f>
        <v>0</v>
      </c>
      <c r="K369" s="5" t="n">
        <f aca="false">K354+D354-J354-E369</f>
        <v>2789883.19305151</v>
      </c>
      <c r="L369" s="5" t="n">
        <f aca="false">H369*(100-G369/0.5)*20000</f>
        <v>2697057.39041999</v>
      </c>
      <c r="M369" s="5" t="n">
        <f aca="false">K369-L369</f>
        <v>92825.8026315291</v>
      </c>
      <c r="N369" s="6" t="n">
        <f aca="false">1.6-0.5691/(2009-1956)*(A369-1956)</f>
        <v>1.34229433962264</v>
      </c>
      <c r="O369" s="7" t="n">
        <v>1.3</v>
      </c>
      <c r="P369" s="5" t="n">
        <f aca="false">O369*(100-N369/0.5)*5000</f>
        <v>632550.173584906</v>
      </c>
      <c r="Q369" s="7" t="n">
        <f aca="false">N369</f>
        <v>1.34229433962264</v>
      </c>
      <c r="R369" s="5" t="n">
        <f aca="false">1.49*(100-Q369/0.5)*5000</f>
        <v>724999.814339623</v>
      </c>
      <c r="S369" s="5" t="str">
        <f aca="false">IF(P369&lt;M369,M369-P369," ")</f>
        <v> </v>
      </c>
      <c r="T369" s="8" t="n">
        <f aca="false">M369*5/P369</f>
        <v>0.733742606578143</v>
      </c>
      <c r="U369" s="8" t="n">
        <f aca="false">IF(T369&gt;5,S369*5/R369+5,T369)+20</f>
        <v>20.7337426065781</v>
      </c>
      <c r="V369" s="9" t="n">
        <f aca="false">G369/0.5*H369*20000</f>
        <v>94349.5547466316</v>
      </c>
      <c r="W369" s="9" t="n">
        <f aca="false">H369*G369*20*1000</f>
        <v>47174.7773733158</v>
      </c>
      <c r="X369" s="5" t="n">
        <f aca="false">G369*H369*MIN(20,U369)*1000</f>
        <v>47174.7773733158</v>
      </c>
      <c r="Y369" s="5" t="n">
        <f aca="false">IF(20&lt;U369,N369*O369*MIN(5,U369-20)*1000,0)</f>
        <v>1280.36811181475</v>
      </c>
      <c r="Z369" s="5" t="n">
        <f aca="false">IF(U369&gt;25,(U369-25)*Q369*1.49*1000,0)</f>
        <v>0</v>
      </c>
      <c r="AA369" s="5" t="n">
        <f aca="false">X369+Y369+Z369</f>
        <v>48455.1454851306</v>
      </c>
    </row>
    <row r="370" customFormat="false" ht="15" hidden="false" customHeight="false" outlineLevel="0" collapsed="false">
      <c r="A370" s="0" t="n">
        <v>1980</v>
      </c>
      <c r="B370" s="0" t="s">
        <v>38</v>
      </c>
      <c r="D370" s="0" t="n">
        <v>0</v>
      </c>
      <c r="E370" s="1" t="n">
        <v>147.43125</v>
      </c>
      <c r="F370" s="4" t="n">
        <v>0.00474323</v>
      </c>
      <c r="G370" s="0" t="n">
        <v>2.45</v>
      </c>
      <c r="H370" s="0" t="n">
        <f aca="false">1.44*EXP(-F370*(A370-1956))</f>
        <v>1.28506023609611</v>
      </c>
      <c r="J370" s="0" t="n">
        <f aca="false">I370*H370</f>
        <v>0</v>
      </c>
      <c r="K370" s="5" t="n">
        <f aca="false">K355+D355-J355-E370</f>
        <v>2786557.95396746</v>
      </c>
      <c r="L370" s="5" t="n">
        <f aca="false">H370*(100-G370/0.5)*20000</f>
        <v>2444184.56905481</v>
      </c>
      <c r="M370" s="5" t="n">
        <f aca="false">K370-L370</f>
        <v>342373.38491265</v>
      </c>
      <c r="N370" s="6" t="n">
        <f aca="false">1.6+0.3/(2009-1956)*(A370-1956)</f>
        <v>1.73584905660377</v>
      </c>
      <c r="O370" s="7" t="n">
        <v>1.3</v>
      </c>
      <c r="P370" s="5" t="n">
        <f aca="false">O370*(100-N370/0.5)*5000</f>
        <v>627433.962264151</v>
      </c>
      <c r="Q370" s="7" t="n">
        <f aca="false">N370</f>
        <v>1.73584905660377</v>
      </c>
      <c r="R370" s="5" t="n">
        <f aca="false">1.49*(100-Q370/0.5)*5000</f>
        <v>719135.849056604</v>
      </c>
      <c r="S370" s="5" t="str">
        <f aca="false">IF(P370&lt;M370,M370-P370," ")</f>
        <v> </v>
      </c>
      <c r="T370" s="8" t="n">
        <f aca="false">M370*5/P370</f>
        <v>2.72836191140471</v>
      </c>
      <c r="U370" s="8" t="n">
        <f aca="false">IF(T370&gt;5,S370*5/R370+5,T370)+20</f>
        <v>22.7283619114047</v>
      </c>
      <c r="V370" s="9" t="n">
        <f aca="false">G370/0.5*H370*20000</f>
        <v>125935.903137419</v>
      </c>
      <c r="W370" s="9" t="n">
        <f aca="false">H370*G370*20*1000</f>
        <v>62967.9515687095</v>
      </c>
      <c r="X370" s="5" t="n">
        <f aca="false">G370*H370*MIN(20,U370)*1000</f>
        <v>62967.9515687095</v>
      </c>
      <c r="Y370" s="5" t="n">
        <f aca="false">IF(20&lt;U370,N370*O370*MIN(5,U370-20)*1000,0)</f>
        <v>6156.8317849812</v>
      </c>
      <c r="Z370" s="5" t="n">
        <f aca="false">IF(U370&gt;25,(U370-25)*Q370*1.49*1000,0)</f>
        <v>0</v>
      </c>
      <c r="AA370" s="5" t="n">
        <f aca="false">X370+Y370+Z370</f>
        <v>69124.7833536907</v>
      </c>
    </row>
    <row r="371" customFormat="false" ht="15" hidden="false" customHeight="false" outlineLevel="0" collapsed="false">
      <c r="A371" s="0" t="n">
        <v>1980</v>
      </c>
      <c r="B371" s="0" t="s">
        <v>39</v>
      </c>
      <c r="D371" s="0" t="n">
        <v>0</v>
      </c>
      <c r="E371" s="1" t="n">
        <v>213.116875</v>
      </c>
      <c r="F371" s="4" t="n">
        <v>0.00288361</v>
      </c>
      <c r="G371" s="0" t="n">
        <v>1.896</v>
      </c>
      <c r="H371" s="0" t="n">
        <f aca="false">1.44*EXP(-F371*(A371-1956))</f>
        <v>1.34371272582464</v>
      </c>
      <c r="J371" s="0" t="n">
        <f aca="false">I371*H371</f>
        <v>0</v>
      </c>
      <c r="K371" s="5" t="n">
        <f aca="false">K356+D356-J356-E371</f>
        <v>2797917.96686518</v>
      </c>
      <c r="L371" s="5" t="n">
        <f aca="false">H371*(100-G371/0.5)*20000</f>
        <v>2585518.27852275</v>
      </c>
      <c r="M371" s="5" t="n">
        <f aca="false">K371-L371</f>
        <v>212399.688342432</v>
      </c>
      <c r="N371" s="6" t="n">
        <f aca="false">1.6-0.5691/(2009-1956)*(A371-1956)</f>
        <v>1.34229433962264</v>
      </c>
      <c r="O371" s="7" t="n">
        <v>1.3</v>
      </c>
      <c r="P371" s="5" t="n">
        <f aca="false">O371*(100-N371/0.5)*5000</f>
        <v>632550.173584906</v>
      </c>
      <c r="Q371" s="7" t="n">
        <f aca="false">N371</f>
        <v>1.34229433962264</v>
      </c>
      <c r="R371" s="5" t="n">
        <f aca="false">1.49*(100-Q371/0.5)*5000</f>
        <v>724999.814339623</v>
      </c>
      <c r="S371" s="5" t="str">
        <f aca="false">IF(P371&lt;M371,M371-P371," ")</f>
        <v> </v>
      </c>
      <c r="T371" s="8" t="n">
        <f aca="false">M371*5/P371</f>
        <v>1.6789157383254</v>
      </c>
      <c r="U371" s="8" t="n">
        <f aca="false">IF(T371&gt;5,S371*5/R371+5,T371)+20</f>
        <v>21.6789157383254</v>
      </c>
      <c r="V371" s="9" t="n">
        <f aca="false">G371/0.5*H371*20000</f>
        <v>101907.173126541</v>
      </c>
      <c r="W371" s="9" t="n">
        <f aca="false">H371*G371*20*1000</f>
        <v>50953.5865632705</v>
      </c>
      <c r="X371" s="5" t="n">
        <f aca="false">G371*H371*MIN(20,U371)*1000</f>
        <v>50953.5865632705</v>
      </c>
      <c r="Y371" s="5" t="n">
        <f aca="false">IF(20&lt;U371,N371*O371*MIN(5,U371-20)*1000,0)</f>
        <v>2929.67881993481</v>
      </c>
      <c r="Z371" s="5" t="n">
        <f aca="false">IF(U371&gt;25,(U371-25)*Q371*1.49*1000,0)</f>
        <v>0</v>
      </c>
      <c r="AA371" s="5" t="n">
        <f aca="false">X371+Y371+Z371</f>
        <v>53883.2653832053</v>
      </c>
    </row>
    <row r="372" customFormat="false" ht="15" hidden="false" customHeight="false" outlineLevel="0" collapsed="false">
      <c r="A372" s="0" t="n">
        <v>1980</v>
      </c>
      <c r="B372" s="0" t="s">
        <v>40</v>
      </c>
      <c r="D372" s="0" t="n">
        <v>0</v>
      </c>
      <c r="E372" s="1" t="n">
        <v>203.37</v>
      </c>
      <c r="F372" s="4" t="n">
        <v>0.003435973</v>
      </c>
      <c r="G372" s="0" t="n">
        <v>1.942</v>
      </c>
      <c r="H372" s="0" t="n">
        <f aca="false">1.44*EXP(-F372*(A372-1956))</f>
        <v>1.32601706549676</v>
      </c>
      <c r="J372" s="0" t="n">
        <f aca="false">I372*H372</f>
        <v>0</v>
      </c>
      <c r="K372" s="5" t="n">
        <f aca="false">K357+D357-J357-E372</f>
        <v>2798139.78282177</v>
      </c>
      <c r="L372" s="5" t="n">
        <f aca="false">H372*(100-G372/0.5)*20000</f>
        <v>2549029.12534572</v>
      </c>
      <c r="M372" s="5" t="n">
        <f aca="false">K372-L372</f>
        <v>249110.657476047</v>
      </c>
      <c r="N372" s="6" t="n">
        <f aca="false">1.6+0.1/(2009-1956)*(A372-1956)</f>
        <v>1.64528301886792</v>
      </c>
      <c r="O372" s="7" t="n">
        <v>1.3</v>
      </c>
      <c r="P372" s="5" t="n">
        <f aca="false">O372*(100-N372/0.5)*5000</f>
        <v>628611.320754717</v>
      </c>
      <c r="Q372" s="7" t="n">
        <f aca="false">N372</f>
        <v>1.64528301886792</v>
      </c>
      <c r="R372" s="5" t="n">
        <f aca="false">1.49*(100-Q372/0.5)*5000</f>
        <v>720485.283018868</v>
      </c>
      <c r="S372" s="5" t="str">
        <f aca="false">IF(P372&lt;M372,M372-P372," ")</f>
        <v> </v>
      </c>
      <c r="T372" s="8" t="n">
        <f aca="false">M372*5/P372</f>
        <v>1.98143629657323</v>
      </c>
      <c r="U372" s="8" t="n">
        <f aca="false">IF(T372&gt;5,S372*5/R372+5,T372)+20</f>
        <v>21.9814362965732</v>
      </c>
      <c r="V372" s="9" t="n">
        <f aca="false">G372/0.5*H372*20000</f>
        <v>103005.005647788</v>
      </c>
      <c r="W372" s="9" t="n">
        <f aca="false">H372*G372*20*1000</f>
        <v>51502.502823894</v>
      </c>
      <c r="X372" s="5" t="n">
        <f aca="false">G372*H372*MIN(20,U372)*1000</f>
        <v>51502.502823894</v>
      </c>
      <c r="Y372" s="5" t="n">
        <f aca="false">IF(20&lt;U372,N372*O372*MIN(5,U372-20)*1000,0)</f>
        <v>4238.03053923663</v>
      </c>
      <c r="Z372" s="5" t="n">
        <f aca="false">IF(U372&gt;25,(U372-25)*Q372*1.49*1000,0)</f>
        <v>0</v>
      </c>
      <c r="AA372" s="5" t="n">
        <f aca="false">X372+Y372+Z372</f>
        <v>55740.5333631306</v>
      </c>
    </row>
    <row r="373" customFormat="false" ht="15" hidden="false" customHeight="false" outlineLevel="0" collapsed="false">
      <c r="A373" s="0" t="n">
        <v>1980</v>
      </c>
      <c r="B373" s="0" t="s">
        <v>41</v>
      </c>
      <c r="D373" s="0" t="n">
        <v>0</v>
      </c>
      <c r="E373" s="1" t="n">
        <v>110.513125</v>
      </c>
      <c r="F373" s="4" t="n">
        <v>0.002290988</v>
      </c>
      <c r="G373" s="0" t="n">
        <v>1.712</v>
      </c>
      <c r="H373" s="0" t="n">
        <f aca="false">1.44*EXP(-F373*(A373-1956))</f>
        <v>1.36296081277794</v>
      </c>
      <c r="J373" s="0" t="n">
        <f aca="false">I373*H373</f>
        <v>0</v>
      </c>
      <c r="K373" s="5" t="n">
        <f aca="false">K358+D358-J358-E373</f>
        <v>2786053.29276387</v>
      </c>
      <c r="L373" s="5" t="n">
        <f aca="false">H373*(100-G373/0.5)*20000</f>
        <v>2632586.06909685</v>
      </c>
      <c r="M373" s="5" t="n">
        <f aca="false">K373-L373</f>
        <v>153467.223667023</v>
      </c>
      <c r="N373" s="6" t="n">
        <f aca="false">1.6-0.4/(2009-1956)*(A373-1956)</f>
        <v>1.4188679245283</v>
      </c>
      <c r="O373" s="7" t="n">
        <v>1.3</v>
      </c>
      <c r="P373" s="5" t="n">
        <f aca="false">O373*(100-N373/0.5)*5000</f>
        <v>631554.716981132</v>
      </c>
      <c r="Q373" s="7" t="n">
        <f aca="false">N373</f>
        <v>1.4188679245283</v>
      </c>
      <c r="R373" s="5" t="n">
        <f aca="false">1.49*(100-Q373/0.5)*5000</f>
        <v>723858.867924528</v>
      </c>
      <c r="S373" s="5" t="str">
        <f aca="false">IF(P373&lt;M373,M373-P373," ")</f>
        <v> </v>
      </c>
      <c r="T373" s="8" t="n">
        <f aca="false">M373*5/P373</f>
        <v>1.21499546706424</v>
      </c>
      <c r="U373" s="8" t="n">
        <f aca="false">IF(T373&gt;5,S373*5/R373+5,T373)+20</f>
        <v>21.2149954670642</v>
      </c>
      <c r="V373" s="9" t="n">
        <f aca="false">G373/0.5*H373*20000</f>
        <v>93335.5564590334</v>
      </c>
      <c r="W373" s="9" t="n">
        <f aca="false">H373*G373*20*1000</f>
        <v>46667.7782295167</v>
      </c>
      <c r="X373" s="5" t="n">
        <f aca="false">G373*H373*MIN(20,U373)*1000</f>
        <v>46667.7782295167</v>
      </c>
      <c r="Y373" s="5" t="n">
        <f aca="false">IF(20&lt;U373,N373*O373*MIN(5,U373-20)*1000,0)</f>
        <v>2241.09352566415</v>
      </c>
      <c r="Z373" s="5" t="n">
        <f aca="false">IF(U373&gt;25,(U373-25)*Q373*1.49*1000,0)</f>
        <v>0</v>
      </c>
      <c r="AA373" s="5" t="n">
        <f aca="false">X373+Y373+Z373</f>
        <v>48908.8717551808</v>
      </c>
    </row>
    <row r="374" customFormat="false" ht="15" hidden="false" customHeight="false" outlineLevel="0" collapsed="false">
      <c r="A374" s="0" t="n">
        <v>1980</v>
      </c>
      <c r="B374" s="0" t="s">
        <v>42</v>
      </c>
      <c r="D374" s="0" t="n">
        <v>0</v>
      </c>
      <c r="E374" s="1" t="n">
        <v>293.544375</v>
      </c>
      <c r="F374" s="4" t="n">
        <v>0.006047777</v>
      </c>
      <c r="G374" s="0" t="n">
        <v>2.73</v>
      </c>
      <c r="H374" s="0" t="n">
        <f aca="false">1.44*EXP(-F374*(A374-1956))</f>
        <v>1.24544944601636</v>
      </c>
      <c r="J374" s="0" t="n">
        <f aca="false">I374*H374</f>
        <v>0</v>
      </c>
      <c r="K374" s="5" t="n">
        <f aca="false">K359+D359-J359-E374</f>
        <v>2784086.50393093</v>
      </c>
      <c r="L374" s="5" t="n">
        <f aca="false">H374*(100-G374/0.5)*20000</f>
        <v>2354895.81252774</v>
      </c>
      <c r="M374" s="5" t="n">
        <f aca="false">K374-L374</f>
        <v>429190.69140319</v>
      </c>
      <c r="N374" s="6" t="n">
        <f aca="false">1.6+0.5185/(2009-1956)*(A374-1956)</f>
        <v>1.83479245283019</v>
      </c>
      <c r="O374" s="7" t="n">
        <v>1.3</v>
      </c>
      <c r="P374" s="5" t="n">
        <f aca="false">O374*(100-N374/0.5)*5000</f>
        <v>626147.698113208</v>
      </c>
      <c r="Q374" s="7" t="n">
        <f aca="false">N374</f>
        <v>1.83479245283019</v>
      </c>
      <c r="R374" s="5" t="n">
        <f aca="false">1.49*(100-Q374/0.5)*5000</f>
        <v>717661.59245283</v>
      </c>
      <c r="S374" s="5" t="str">
        <f aca="false">IF(P374&lt;M374,M374-P374," ")</f>
        <v> </v>
      </c>
      <c r="T374" s="8" t="n">
        <f aca="false">M374*5/P374</f>
        <v>3.42723204681967</v>
      </c>
      <c r="U374" s="8" t="n">
        <f aca="false">IF(T374&gt;5,S374*5/R374+5,T374)+20</f>
        <v>23.4272320468197</v>
      </c>
      <c r="V374" s="9" t="n">
        <f aca="false">G374/0.5*H374*20000</f>
        <v>136003.079504987</v>
      </c>
      <c r="W374" s="9" t="n">
        <f aca="false">H374*G374*20*1000</f>
        <v>68001.5397524934</v>
      </c>
      <c r="X374" s="5" t="n">
        <f aca="false">G374*H374*MIN(20,U374)*1000</f>
        <v>68001.5397524934</v>
      </c>
      <c r="Y374" s="5" t="n">
        <f aca="false">IF(20&lt;U374,N374*O374*MIN(5,U374-20)*1000,0)</f>
        <v>8174.73734168323</v>
      </c>
      <c r="Z374" s="5" t="n">
        <f aca="false">IF(U374&gt;25,(U374-25)*Q374*1.49*1000,0)</f>
        <v>0</v>
      </c>
      <c r="AA374" s="5" t="n">
        <f aca="false">X374+Y374+Z374</f>
        <v>76176.2770941766</v>
      </c>
    </row>
    <row r="375" customFormat="false" ht="15" hidden="false" customHeight="false" outlineLevel="0" collapsed="false">
      <c r="A375" s="0" t="n">
        <v>1980</v>
      </c>
      <c r="B375" s="0" t="s">
        <v>43</v>
      </c>
      <c r="D375" s="0" t="n">
        <v>0</v>
      </c>
      <c r="E375" s="1" t="n">
        <v>267.06125</v>
      </c>
      <c r="F375" s="4" t="n">
        <v>0.003047486</v>
      </c>
      <c r="G375" s="0" t="n">
        <v>1.918</v>
      </c>
      <c r="H375" s="0" t="n">
        <f aca="false">1.44*EXP(-F375*(A375-1956))</f>
        <v>1.3384382505429</v>
      </c>
      <c r="J375" s="0" t="n">
        <f aca="false">I375*H375</f>
        <v>0</v>
      </c>
      <c r="K375" s="5" t="n">
        <f aca="false">K360+D360-J360-E375</f>
        <v>2783558.12463062</v>
      </c>
      <c r="L375" s="5" t="n">
        <f aca="false">H375*(100-G375/0.5)*20000</f>
        <v>2574191.51850415</v>
      </c>
      <c r="M375" s="5" t="n">
        <f aca="false">K375-L375</f>
        <v>209366.606126472</v>
      </c>
      <c r="N375" s="6" t="n">
        <f aca="false">1.6-0.4298/(2009-1956)*(A375-1956)</f>
        <v>1.40537358490566</v>
      </c>
      <c r="O375" s="7" t="n">
        <v>1.3</v>
      </c>
      <c r="P375" s="5" t="n">
        <f aca="false">O375*(100-N375/0.5)*5000</f>
        <v>631730.143396227</v>
      </c>
      <c r="Q375" s="7" t="n">
        <f aca="false">N375</f>
        <v>1.40537358490566</v>
      </c>
      <c r="R375" s="5" t="n">
        <f aca="false">1.49*(100-Q375/0.5)*5000</f>
        <v>724059.933584906</v>
      </c>
      <c r="S375" s="5" t="str">
        <f aca="false">IF(P375&lt;M375,M375-P375," ")</f>
        <v> </v>
      </c>
      <c r="T375" s="8" t="n">
        <f aca="false">M375*5/P375</f>
        <v>1.65708893516544</v>
      </c>
      <c r="U375" s="8" t="n">
        <f aca="false">IF(T375&gt;5,S375*5/R375+5,T375)+20</f>
        <v>21.6570889351654</v>
      </c>
      <c r="V375" s="9" t="n">
        <f aca="false">G375/0.5*H375*20000</f>
        <v>102684.982581651</v>
      </c>
      <c r="W375" s="9" t="n">
        <f aca="false">H375*G375*20*1000</f>
        <v>51342.4912908256</v>
      </c>
      <c r="X375" s="5" t="n">
        <f aca="false">G375*H375*MIN(20,U375)*1000</f>
        <v>51342.4912908256</v>
      </c>
      <c r="Y375" s="5" t="n">
        <f aca="false">IF(20&lt;U375,N375*O375*MIN(5,U375-20)*1000,0)</f>
        <v>3027.47772251724</v>
      </c>
      <c r="Z375" s="5" t="n">
        <f aca="false">IF(U375&gt;25,(U375-25)*Q375*1.49*1000,0)</f>
        <v>0</v>
      </c>
      <c r="AA375" s="5" t="n">
        <f aca="false">X375+Y375+Z375</f>
        <v>54369.9690133429</v>
      </c>
    </row>
    <row r="376" customFormat="false" ht="15" hidden="false" customHeight="false" outlineLevel="0" collapsed="false">
      <c r="A376" s="0" t="n">
        <v>1980</v>
      </c>
      <c r="B376" s="0" t="s">
        <v>44</v>
      </c>
      <c r="D376" s="0" t="n">
        <v>0</v>
      </c>
      <c r="E376" s="1" t="n">
        <v>346.99</v>
      </c>
      <c r="F376" s="4" t="n">
        <v>0.006595146</v>
      </c>
      <c r="G376" s="0" t="n">
        <v>2.376</v>
      </c>
      <c r="H376" s="0" t="n">
        <f aca="false">1.44*EXP(-F376*(A376-1956))</f>
        <v>1.22919515488877</v>
      </c>
      <c r="J376" s="0" t="n">
        <f aca="false">I376*H376</f>
        <v>0</v>
      </c>
      <c r="K376" s="5" t="n">
        <f aca="false">K361+D361-J361-E376</f>
        <v>2824226.19974331</v>
      </c>
      <c r="L376" s="5" t="n">
        <f aca="false">H376*(100-G376/0.5)*20000</f>
        <v>2341567.60225691</v>
      </c>
      <c r="M376" s="5" t="n">
        <f aca="false">K376-L376</f>
        <v>482658.597486403</v>
      </c>
      <c r="N376" s="6" t="n">
        <f aca="false">1.6+0.062/(2009-1956)*(A376-1956)</f>
        <v>1.62807547169811</v>
      </c>
      <c r="O376" s="7" t="n">
        <v>1.3</v>
      </c>
      <c r="P376" s="5" t="n">
        <f aca="false">O376*(100-N376/0.5)*5000</f>
        <v>628835.018867925</v>
      </c>
      <c r="Q376" s="7" t="n">
        <f aca="false">N376</f>
        <v>1.62807547169811</v>
      </c>
      <c r="R376" s="5" t="n">
        <f aca="false">1.49*(100-Q376/0.5)*5000</f>
        <v>720741.675471698</v>
      </c>
      <c r="S376" s="5" t="str">
        <f aca="false">IF(P376&lt;M376,M376-P376," ")</f>
        <v> </v>
      </c>
      <c r="T376" s="8" t="n">
        <f aca="false">M376*5/P376</f>
        <v>3.83772041159</v>
      </c>
      <c r="U376" s="8" t="n">
        <f aca="false">IF(T376&gt;5,S376*5/R376+5,T376)+20</f>
        <v>23.83772041159</v>
      </c>
      <c r="V376" s="9" t="n">
        <f aca="false">G376/0.5*H376*20000</f>
        <v>116822.707520629</v>
      </c>
      <c r="W376" s="9" t="n">
        <f aca="false">H376*G376*20*1000</f>
        <v>58411.3537603143</v>
      </c>
      <c r="X376" s="5" t="n">
        <f aca="false">G376*H376*MIN(20,U376)*1000</f>
        <v>58411.3537603143</v>
      </c>
      <c r="Y376" s="5" t="n">
        <f aca="false">IF(20&lt;U376,N376*O376*MIN(5,U376-20)*1000,0)</f>
        <v>8122.52801014832</v>
      </c>
      <c r="Z376" s="5" t="n">
        <f aca="false">IF(U376&gt;25,(U376-25)*Q376*1.49*1000,0)</f>
        <v>0</v>
      </c>
      <c r="AA376" s="5" t="n">
        <f aca="false">X376+Y376+Z376</f>
        <v>66533.8817704626</v>
      </c>
    </row>
    <row r="377" customFormat="false" ht="15" hidden="false" customHeight="false" outlineLevel="0" collapsed="false">
      <c r="A377" s="0" t="n">
        <v>1981</v>
      </c>
      <c r="B377" s="0" t="s">
        <v>30</v>
      </c>
      <c r="D377" s="0" t="n">
        <v>0</v>
      </c>
      <c r="E377" s="1" t="n">
        <v>0</v>
      </c>
      <c r="F377" s="4" t="n">
        <v>0.000106134</v>
      </c>
      <c r="G377" s="0" t="n">
        <v>1.1912</v>
      </c>
      <c r="H377" s="0" t="n">
        <f aca="false">1.44*EXP(-F377*(A377-1956))</f>
        <v>1.43618424051138</v>
      </c>
      <c r="I377" s="0" t="n">
        <v>785</v>
      </c>
      <c r="J377" s="0" t="n">
        <f aca="false">I377*H377</f>
        <v>1127.40462880144</v>
      </c>
      <c r="K377" s="5" t="n">
        <f aca="false">K362+D362-J362-E377</f>
        <v>2787728.62629717</v>
      </c>
      <c r="L377" s="5" t="n">
        <f aca="false">H377*(100-G377/0.5)*20000</f>
        <v>2803937.17433088</v>
      </c>
      <c r="M377" s="5" t="n">
        <f aca="false">K377-L377</f>
        <v>-16208.548033705</v>
      </c>
      <c r="N377" s="6" t="n">
        <f aca="false">1.6-0.6824/(2009-1956)*(A377-1956)</f>
        <v>1.27811320754717</v>
      </c>
      <c r="O377" s="7" t="n">
        <v>1.3</v>
      </c>
      <c r="P377" s="5" t="n">
        <f aca="false">O377*(100-N377/0.5)*5000</f>
        <v>633384.528301887</v>
      </c>
      <c r="Q377" s="7" t="n">
        <f aca="false">N377</f>
        <v>1.27811320754717</v>
      </c>
      <c r="R377" s="5" t="n">
        <f aca="false">1.49*(100-Q377/0.5)*5000</f>
        <v>725956.113207547</v>
      </c>
      <c r="S377" s="5" t="str">
        <f aca="false">IF(P377&lt;M377,M377-P377," ")</f>
        <v> </v>
      </c>
      <c r="T377" s="8" t="n">
        <f aca="false">M377*5/P377</f>
        <v>-0.127951878435998</v>
      </c>
      <c r="U377" s="8" t="n">
        <f aca="false">IF(T377&gt;5,S377*5/R377+5,T377)+20</f>
        <v>19.872048121564</v>
      </c>
      <c r="V377" s="9" t="n">
        <f aca="false">G377/0.5*H377*20000</f>
        <v>68431.3066918864</v>
      </c>
      <c r="W377" s="9" t="n">
        <f aca="false">H377*G377*20*1000</f>
        <v>34215.6533459432</v>
      </c>
      <c r="X377" s="5" t="n">
        <f aca="false">G377*H377*MIN(20,U377)*1000</f>
        <v>33996.7554900668</v>
      </c>
      <c r="Y377" s="5" t="n">
        <f aca="false">IF(20&lt;U377,N377*O377*MIN(5,U377-20)*1000,0)</f>
        <v>0</v>
      </c>
      <c r="Z377" s="5" t="n">
        <f aca="false">IF(U377&gt;25,(U377-25)*Q377*1.49*1000,0)</f>
        <v>0</v>
      </c>
      <c r="AA377" s="5" t="n">
        <f aca="false">X377+Y377+Z377</f>
        <v>33996.7554900668</v>
      </c>
    </row>
    <row r="378" customFormat="false" ht="15" hidden="false" customHeight="false" outlineLevel="0" collapsed="false">
      <c r="A378" s="0" t="n">
        <v>1981</v>
      </c>
      <c r="B378" s="0" t="s">
        <v>31</v>
      </c>
      <c r="D378" s="0" t="n">
        <v>0</v>
      </c>
      <c r="E378" s="1" t="n">
        <v>71.90625</v>
      </c>
      <c r="F378" s="4" t="n">
        <v>0.00054519</v>
      </c>
      <c r="G378" s="0" t="n">
        <v>1.3148</v>
      </c>
      <c r="H378" s="0" t="n">
        <f aca="false">1.44*EXP(-F378*(A378-1956))</f>
        <v>1.42050630884629</v>
      </c>
      <c r="I378" s="0" t="n">
        <v>785</v>
      </c>
      <c r="J378" s="0" t="n">
        <f aca="false">I378*H378</f>
        <v>1115.09745244434</v>
      </c>
      <c r="K378" s="5" t="n">
        <f aca="false">K363+D363-J363-E378</f>
        <v>2784590.41917198</v>
      </c>
      <c r="L378" s="5" t="n">
        <f aca="false">H378*(100-G378/0.5)*20000</f>
        <v>2766305.34989773</v>
      </c>
      <c r="M378" s="5" t="n">
        <f aca="false">K378-L378</f>
        <v>18285.069274243</v>
      </c>
      <c r="N378" s="6" t="n">
        <f aca="false">1.6-0.6216/(2009-1956)*(A378-1956)</f>
        <v>1.30679245283019</v>
      </c>
      <c r="O378" s="7" t="n">
        <v>1.3</v>
      </c>
      <c r="P378" s="5" t="n">
        <f aca="false">O378*(100-N378/0.5)*5000</f>
        <v>633011.698113208</v>
      </c>
      <c r="Q378" s="7" t="n">
        <f aca="false">N378</f>
        <v>1.30679245283019</v>
      </c>
      <c r="R378" s="5" t="n">
        <f aca="false">1.49*(100-Q378/0.5)*5000</f>
        <v>725528.79245283</v>
      </c>
      <c r="S378" s="5" t="str">
        <f aca="false">IF(P378&lt;M378,M378-P378," ")</f>
        <v> </v>
      </c>
      <c r="T378" s="8" t="n">
        <f aca="false">M378*5/P378</f>
        <v>0.144429157697595</v>
      </c>
      <c r="U378" s="8" t="n">
        <f aca="false">IF(T378&gt;5,S378*5/R378+5,T378)+20</f>
        <v>20.1444291576976</v>
      </c>
      <c r="V378" s="9" t="n">
        <f aca="false">G378/0.5*H378*20000</f>
        <v>74707.267794844</v>
      </c>
      <c r="W378" s="9" t="n">
        <f aca="false">H378*G378*20*1000</f>
        <v>37353.633897422</v>
      </c>
      <c r="X378" s="5" t="n">
        <f aca="false">G378*H378*MIN(20,U378)*1000</f>
        <v>37353.633897422</v>
      </c>
      <c r="Y378" s="5" t="n">
        <f aca="false">IF(20&lt;U378,N378*O378*MIN(5,U378-20)*1000,0)</f>
        <v>245.360613222188</v>
      </c>
      <c r="Z378" s="5" t="n">
        <f aca="false">IF(U378&gt;25,(U378-25)*Q378*1.49*1000,0)</f>
        <v>0</v>
      </c>
      <c r="AA378" s="5" t="n">
        <f aca="false">X378+Y378+Z378</f>
        <v>37598.9945106442</v>
      </c>
    </row>
    <row r="379" customFormat="false" ht="15" hidden="false" customHeight="false" outlineLevel="0" collapsed="false">
      <c r="A379" s="0" t="n">
        <v>1981</v>
      </c>
      <c r="B379" s="0" t="s">
        <v>32</v>
      </c>
      <c r="D379" s="0" t="n">
        <v>0</v>
      </c>
      <c r="E379" s="1" t="n">
        <v>163.375</v>
      </c>
      <c r="F379" s="4" t="n">
        <v>0.002161032</v>
      </c>
      <c r="G379" s="0" t="n">
        <v>1.4228</v>
      </c>
      <c r="H379" s="0" t="n">
        <f aca="false">1.44*EXP(-F379*(A379-1956))</f>
        <v>1.36426703481903</v>
      </c>
      <c r="I379" s="0" t="n">
        <v>785</v>
      </c>
      <c r="J379" s="0" t="n">
        <f aca="false">I379*H379</f>
        <v>1070.94962233294</v>
      </c>
      <c r="K379" s="5" t="n">
        <f aca="false">K364+D364-J364-E379</f>
        <v>2782545.32679547</v>
      </c>
      <c r="L379" s="5" t="n">
        <f aca="false">H379*(100-G379/0.5)*20000</f>
        <v>2650890.90415244</v>
      </c>
      <c r="M379" s="5" t="n">
        <f aca="false">K379-L379</f>
        <v>131654.422643025</v>
      </c>
      <c r="N379" s="6" t="n">
        <f aca="false">1.6-0.5691/(2009-1956)*(A379-1956)</f>
        <v>1.33155660377358</v>
      </c>
      <c r="O379" s="7" t="n">
        <v>1.3</v>
      </c>
      <c r="P379" s="5" t="n">
        <f aca="false">O379*(100-N379/0.5)*5000</f>
        <v>632689.764150943</v>
      </c>
      <c r="Q379" s="7" t="n">
        <f aca="false">N379</f>
        <v>1.33155660377358</v>
      </c>
      <c r="R379" s="5" t="n">
        <f aca="false">1.49*(100-Q379/0.5)*5000</f>
        <v>725159.806603774</v>
      </c>
      <c r="S379" s="5" t="str">
        <f aca="false">IF(P379&lt;M379,M379-P379," ")</f>
        <v> </v>
      </c>
      <c r="T379" s="8" t="n">
        <f aca="false">M379*5/P379</f>
        <v>1.04043427049672</v>
      </c>
      <c r="U379" s="8" t="n">
        <f aca="false">IF(T379&gt;5,S379*5/R379+5,T379)+20</f>
        <v>21.0404342704967</v>
      </c>
      <c r="V379" s="9" t="n">
        <f aca="false">G379/0.5*H379*20000</f>
        <v>77643.1654856208</v>
      </c>
      <c r="W379" s="9" t="n">
        <f aca="false">H379*G379*20*1000</f>
        <v>38821.5827428104</v>
      </c>
      <c r="X379" s="5" t="n">
        <f aca="false">G379*H379*MIN(20,U379)*1000</f>
        <v>38821.5827428104</v>
      </c>
      <c r="Y379" s="5" t="n">
        <f aca="false">IF(20&lt;U379,N379*O379*MIN(5,U379-20)*1000,0)</f>
        <v>1801.01626077393</v>
      </c>
      <c r="Z379" s="5" t="n">
        <f aca="false">IF(U379&gt;25,(U379-25)*Q379*1.49*1000,0)</f>
        <v>0</v>
      </c>
      <c r="AA379" s="5" t="n">
        <f aca="false">X379+Y379+Z379</f>
        <v>40622.5990035843</v>
      </c>
    </row>
    <row r="380" customFormat="false" ht="15" hidden="false" customHeight="false" outlineLevel="0" collapsed="false">
      <c r="A380" s="0" t="n">
        <v>1981</v>
      </c>
      <c r="B380" s="0" t="s">
        <v>33</v>
      </c>
      <c r="D380" s="0" t="n">
        <v>0</v>
      </c>
      <c r="E380" s="1" t="n">
        <v>127.375</v>
      </c>
      <c r="F380" s="4" t="n">
        <v>0.003311821</v>
      </c>
      <c r="G380" s="0" t="n">
        <v>1.4492</v>
      </c>
      <c r="H380" s="0" t="n">
        <f aca="false">1.44*EXP(-F380*(A380-1956))</f>
        <v>1.32557667157759</v>
      </c>
      <c r="I380" s="0" t="n">
        <v>785</v>
      </c>
      <c r="J380" s="0" t="n">
        <f aca="false">I380*H380</f>
        <v>1040.57768718841</v>
      </c>
      <c r="K380" s="5" t="n">
        <f aca="false">K365+D365-J365-E380</f>
        <v>2783073.7728699</v>
      </c>
      <c r="L380" s="5" t="n">
        <f aca="false">H380*(100-G380/0.5)*20000</f>
        <v>2574312.31465717</v>
      </c>
      <c r="M380" s="5" t="n">
        <f aca="false">K380-L380</f>
        <v>208761.458212723</v>
      </c>
      <c r="N380" s="6" t="n">
        <f aca="false">1.6-0.6/(2009-1956)*(A380-1956)</f>
        <v>1.31698113207547</v>
      </c>
      <c r="O380" s="7" t="n">
        <v>1.3</v>
      </c>
      <c r="P380" s="5" t="n">
        <f aca="false">O380*(100-N380/0.5)*5000</f>
        <v>632879.245283019</v>
      </c>
      <c r="Q380" s="7" t="n">
        <f aca="false">N380</f>
        <v>1.31698113207547</v>
      </c>
      <c r="R380" s="5" t="n">
        <f aca="false">1.49*(100-Q380/0.5)*5000</f>
        <v>725376.981132076</v>
      </c>
      <c r="S380" s="5" t="str">
        <f aca="false">IF(P380&lt;M380,M380-P380," ")</f>
        <v> </v>
      </c>
      <c r="T380" s="8" t="n">
        <f aca="false">M380*5/P380</f>
        <v>1.64929929183699</v>
      </c>
      <c r="U380" s="8" t="n">
        <f aca="false">IF(T380&gt;5,S380*5/R380+5,T380)+20</f>
        <v>21.649299291837</v>
      </c>
      <c r="V380" s="9" t="n">
        <f aca="false">G380/0.5*H380*20000</f>
        <v>76841.0284980099</v>
      </c>
      <c r="W380" s="9" t="n">
        <f aca="false">H380*G380*20*1000</f>
        <v>38420.5142490049</v>
      </c>
      <c r="X380" s="5" t="n">
        <f aca="false">G380*H380*MIN(20,U380)*1000</f>
        <v>38420.5142490049</v>
      </c>
      <c r="Y380" s="5" t="n">
        <f aca="false">IF(20&lt;U380,N380*O380*MIN(5,U380-20)*1000,0)</f>
        <v>2823.72486304318</v>
      </c>
      <c r="Z380" s="5" t="n">
        <f aca="false">IF(U380&gt;25,(U380-25)*Q380*1.49*1000,0)</f>
        <v>0</v>
      </c>
      <c r="AA380" s="5" t="n">
        <f aca="false">X380+Y380+Z380</f>
        <v>41244.2391120481</v>
      </c>
    </row>
    <row r="381" customFormat="false" ht="15" hidden="false" customHeight="false" outlineLevel="0" collapsed="false">
      <c r="A381" s="0" t="n">
        <v>1981</v>
      </c>
      <c r="B381" s="0" t="s">
        <v>34</v>
      </c>
      <c r="D381" s="0" t="n">
        <v>0</v>
      </c>
      <c r="E381" s="1" t="n">
        <v>146.953125</v>
      </c>
      <c r="F381" s="4" t="n">
        <v>0.003564392</v>
      </c>
      <c r="G381" s="0" t="n">
        <v>1.4856</v>
      </c>
      <c r="H381" s="0" t="n">
        <f aca="false">1.44*EXP(-F381*(A381-1956))</f>
        <v>1.31723298582477</v>
      </c>
      <c r="I381" s="0" t="n">
        <v>785</v>
      </c>
      <c r="J381" s="0" t="n">
        <f aca="false">I381*H381</f>
        <v>1034.02789387244</v>
      </c>
      <c r="K381" s="5" t="n">
        <f aca="false">K366+D366-J366-E381</f>
        <v>2782788.88459074</v>
      </c>
      <c r="L381" s="5" t="n">
        <f aca="false">H381*(100-G381/0.5)*20000</f>
        <v>2556190.71869989</v>
      </c>
      <c r="M381" s="5" t="n">
        <f aca="false">K381-L381</f>
        <v>226598.165890855</v>
      </c>
      <c r="N381" s="6" t="n">
        <f aca="false">1.6-0.5/(2009-1956)*(A381-1956)</f>
        <v>1.36415094339623</v>
      </c>
      <c r="O381" s="7" t="n">
        <v>1.3</v>
      </c>
      <c r="P381" s="5" t="n">
        <f aca="false">O381*(100-N381/0.5)*5000</f>
        <v>632266.037735849</v>
      </c>
      <c r="Q381" s="7" t="n">
        <f aca="false">N381</f>
        <v>1.36415094339623</v>
      </c>
      <c r="R381" s="5" t="n">
        <f aca="false">1.49*(100-Q381/0.5)*5000</f>
        <v>724674.150943396</v>
      </c>
      <c r="S381" s="5" t="str">
        <f aca="false">IF(P381&lt;M381,M381-P381," ")</f>
        <v> </v>
      </c>
      <c r="T381" s="8" t="n">
        <f aca="false">M381*5/P381</f>
        <v>1.79195269369762</v>
      </c>
      <c r="U381" s="8" t="n">
        <f aca="false">IF(T381&gt;5,S381*5/R381+5,T381)+20</f>
        <v>21.7919526936976</v>
      </c>
      <c r="V381" s="9" t="n">
        <f aca="false">G381/0.5*H381*20000</f>
        <v>78275.2529496511</v>
      </c>
      <c r="W381" s="9" t="n">
        <f aca="false">H381*G381*20*1000</f>
        <v>39137.6264748256</v>
      </c>
      <c r="X381" s="5" t="n">
        <f aca="false">G381*H381*MIN(20,U381)*1000</f>
        <v>39137.6264748256</v>
      </c>
      <c r="Y381" s="5" t="n">
        <f aca="false">IF(20&lt;U381,N381*O381*MIN(5,U381-20)*1000,0)</f>
        <v>3177.84214491772</v>
      </c>
      <c r="Z381" s="5" t="n">
        <f aca="false">IF(U381&gt;25,(U381-25)*Q381*1.49*1000,0)</f>
        <v>0</v>
      </c>
      <c r="AA381" s="5" t="n">
        <f aca="false">X381+Y381+Z381</f>
        <v>42315.4686197433</v>
      </c>
    </row>
    <row r="382" customFormat="false" ht="15" hidden="false" customHeight="false" outlineLevel="0" collapsed="false">
      <c r="A382" s="0" t="n">
        <v>1981</v>
      </c>
      <c r="B382" s="3" t="s">
        <v>35</v>
      </c>
      <c r="C382" s="3"/>
      <c r="D382" s="0" t="n">
        <v>585.152838427948</v>
      </c>
      <c r="E382" s="1" t="n">
        <v>83.515625</v>
      </c>
      <c r="F382" s="4" t="n">
        <v>0.00095987</v>
      </c>
      <c r="G382" s="0" t="n">
        <v>1.5936</v>
      </c>
      <c r="H382" s="0" t="n">
        <f aca="false">1.44*EXP(-F382*(A382-1956))</f>
        <v>1.40585599107594</v>
      </c>
      <c r="I382" s="0" t="n">
        <v>785</v>
      </c>
      <c r="J382" s="0" t="n">
        <f aca="false">I382*H382</f>
        <v>1103.59695299461</v>
      </c>
      <c r="K382" s="5" t="n">
        <f aca="false">K367+D367-J367-E382</f>
        <v>2790957.63171234</v>
      </c>
      <c r="L382" s="5" t="n">
        <f aca="false">H382*(100-G382/0.5)*20000</f>
        <v>2722097.09785673</v>
      </c>
      <c r="M382" s="5" t="n">
        <f aca="false">K382-L382</f>
        <v>68860.5338556091</v>
      </c>
      <c r="N382" s="6" t="n">
        <f aca="false">1.6-0.5691/(2009-1956)*(A382-1956)</f>
        <v>1.33155660377358</v>
      </c>
      <c r="O382" s="7" t="n">
        <v>1.3</v>
      </c>
      <c r="P382" s="5" t="n">
        <f aca="false">O382*(100-N382/0.5)*5000</f>
        <v>632689.764150943</v>
      </c>
      <c r="Q382" s="7" t="n">
        <f aca="false">N382</f>
        <v>1.33155660377358</v>
      </c>
      <c r="R382" s="5" t="n">
        <f aca="false">1.49*(100-Q382/0.5)*5000</f>
        <v>725159.806603774</v>
      </c>
      <c r="S382" s="5" t="str">
        <f aca="false">IF(P382&lt;M382,M382-P382," ")</f>
        <v> </v>
      </c>
      <c r="T382" s="8" t="n">
        <f aca="false">M382*5/P382</f>
        <v>0.544188777481002</v>
      </c>
      <c r="U382" s="8" t="n">
        <f aca="false">IF(T382&gt;5,S382*5/R382+5,T382)+20</f>
        <v>20.544188777481</v>
      </c>
      <c r="V382" s="9" t="n">
        <f aca="false">G382/0.5*H382*20000</f>
        <v>89614.8842951444</v>
      </c>
      <c r="W382" s="9" t="n">
        <f aca="false">H382*G382*20*1000</f>
        <v>44807.4421475722</v>
      </c>
      <c r="X382" s="5" t="n">
        <f aca="false">G382*H382*MIN(20,U382)*1000</f>
        <v>44807.4421475722</v>
      </c>
      <c r="Y382" s="5" t="n">
        <f aca="false">IF(20&lt;U382,N382*O382*MIN(5,U382-20)*1000,0)</f>
        <v>942.003608460596</v>
      </c>
      <c r="Z382" s="5" t="n">
        <f aca="false">IF(U382&gt;25,(U382-25)*Q382*1.49*1000,0)</f>
        <v>0</v>
      </c>
      <c r="AA382" s="5" t="n">
        <f aca="false">X382+Y382+Z382</f>
        <v>45749.4457560328</v>
      </c>
    </row>
    <row r="383" customFormat="false" ht="15" hidden="false" customHeight="false" outlineLevel="0" collapsed="false">
      <c r="A383" s="0" t="n">
        <v>1981</v>
      </c>
      <c r="B383" s="3" t="s">
        <v>36</v>
      </c>
      <c r="C383" s="3"/>
      <c r="D383" s="0" t="n">
        <v>585.152838427948</v>
      </c>
      <c r="E383" s="1" t="n">
        <v>193.078125</v>
      </c>
      <c r="F383" s="4" t="n">
        <v>0.003306066</v>
      </c>
      <c r="G383" s="0" t="n">
        <v>1.7644</v>
      </c>
      <c r="H383" s="0" t="n">
        <f aca="false">1.44*EXP(-F383*(A383-1956))</f>
        <v>1.3257674026416</v>
      </c>
      <c r="I383" s="0" t="n">
        <v>785</v>
      </c>
      <c r="J383" s="0" t="n">
        <f aca="false">I383*H383</f>
        <v>1040.72741107366</v>
      </c>
      <c r="K383" s="5" t="n">
        <f aca="false">K368+D368-J368-E383</f>
        <v>2788811.49270006</v>
      </c>
      <c r="L383" s="5" t="n">
        <f aca="false">H383*(100-G383/0.5)*20000</f>
        <v>2557967.44507437</v>
      </c>
      <c r="M383" s="5" t="n">
        <f aca="false">K383-L383</f>
        <v>230844.047625695</v>
      </c>
      <c r="N383" s="6" t="n">
        <f aca="false">1.6-0.5691/(2009-1956)*(A383-1956)</f>
        <v>1.33155660377358</v>
      </c>
      <c r="O383" s="7" t="n">
        <v>1.3</v>
      </c>
      <c r="P383" s="5" t="n">
        <f aca="false">O383*(100-N383/0.5)*5000</f>
        <v>632689.764150943</v>
      </c>
      <c r="Q383" s="7" t="n">
        <f aca="false">N383</f>
        <v>1.33155660377358</v>
      </c>
      <c r="R383" s="5" t="n">
        <f aca="false">1.49*(100-Q383/0.5)*5000</f>
        <v>725159.806603774</v>
      </c>
      <c r="S383" s="5" t="str">
        <f aca="false">IF(P383&lt;M383,M383-P383," ")</f>
        <v> </v>
      </c>
      <c r="T383" s="8" t="n">
        <f aca="false">M383*5/P383</f>
        <v>1.82430679857357</v>
      </c>
      <c r="U383" s="8" t="n">
        <f aca="false">IF(T383&gt;5,S383*5/R383+5,T383)+20</f>
        <v>21.8243067985736</v>
      </c>
      <c r="V383" s="9" t="n">
        <f aca="false">G383/0.5*H383*20000</f>
        <v>93567.3602088337</v>
      </c>
      <c r="W383" s="9" t="n">
        <f aca="false">H383*G383*20*1000</f>
        <v>46783.6801044169</v>
      </c>
      <c r="X383" s="5" t="n">
        <f aca="false">G383*H383*MIN(20,U383)*1000</f>
        <v>46783.6801044169</v>
      </c>
      <c r="Y383" s="5" t="n">
        <f aca="false">IF(20&lt;U383,N383*O383*MIN(5,U383-20)*1000,0)</f>
        <v>3157.91809443459</v>
      </c>
      <c r="Z383" s="5" t="n">
        <f aca="false">IF(U383&gt;25,(U383-25)*Q383*1.49*1000,0)</f>
        <v>0</v>
      </c>
      <c r="AA383" s="5" t="n">
        <f aca="false">X383+Y383+Z383</f>
        <v>49941.5981988514</v>
      </c>
    </row>
    <row r="384" customFormat="false" ht="15" hidden="false" customHeight="false" outlineLevel="0" collapsed="false">
      <c r="A384" s="0" t="n">
        <v>1981</v>
      </c>
      <c r="B384" s="3" t="s">
        <v>37</v>
      </c>
      <c r="C384" s="3"/>
      <c r="D384" s="0" t="n">
        <v>615.384615384615</v>
      </c>
      <c r="E384" s="1" t="n">
        <v>133.5625</v>
      </c>
      <c r="F384" s="4" t="n">
        <v>0.001301856</v>
      </c>
      <c r="G384" s="0" t="n">
        <v>1.69</v>
      </c>
      <c r="H384" s="0" t="n">
        <f aca="false">1.44*EXP(-F384*(A384-1956))</f>
        <v>1.39388764986961</v>
      </c>
      <c r="I384" s="0" t="n">
        <v>785</v>
      </c>
      <c r="J384" s="0" t="n">
        <f aca="false">I384*H384</f>
        <v>1094.20180514764</v>
      </c>
      <c r="K384" s="5" t="n">
        <f aca="false">K369+D369-J369-E384</f>
        <v>2789749.63055151</v>
      </c>
      <c r="L384" s="5" t="n">
        <f aca="false">H384*(100-G384/0.5)*20000</f>
        <v>2693548.49460804</v>
      </c>
      <c r="M384" s="5" t="n">
        <f aca="false">K384-L384</f>
        <v>96201.135943477</v>
      </c>
      <c r="N384" s="6" t="n">
        <f aca="false">1.6-0.5691/(2009-1956)*(A384-1956)</f>
        <v>1.33155660377358</v>
      </c>
      <c r="O384" s="7" t="n">
        <v>1.3</v>
      </c>
      <c r="P384" s="5" t="n">
        <f aca="false">O384*(100-N384/0.5)*5000</f>
        <v>632689.764150943</v>
      </c>
      <c r="Q384" s="7" t="n">
        <f aca="false">N384</f>
        <v>1.33155660377358</v>
      </c>
      <c r="R384" s="5" t="n">
        <f aca="false">1.49*(100-Q384/0.5)*5000</f>
        <v>725159.806603774</v>
      </c>
      <c r="S384" s="5" t="str">
        <f aca="false">IF(P384&lt;M384,M384-P384," ")</f>
        <v> </v>
      </c>
      <c r="T384" s="8" t="n">
        <f aca="false">M384*5/P384</f>
        <v>0.760255194523156</v>
      </c>
      <c r="U384" s="8" t="n">
        <f aca="false">IF(T384&gt;5,S384*5/R384+5,T384)+20</f>
        <v>20.7602551945232</v>
      </c>
      <c r="V384" s="9" t="n">
        <f aca="false">G384/0.5*H384*20000</f>
        <v>94226.8051311857</v>
      </c>
      <c r="W384" s="9" t="n">
        <f aca="false">H384*G384*20*1000</f>
        <v>47113.4025655929</v>
      </c>
      <c r="X384" s="5" t="n">
        <f aca="false">G384*H384*MIN(20,U384)*1000</f>
        <v>47113.4025655929</v>
      </c>
      <c r="Y384" s="5" t="n">
        <f aca="false">IF(20&lt;U384,N384*O384*MIN(5,U384-20)*1000,0)</f>
        <v>1316.01967226663</v>
      </c>
      <c r="Z384" s="5" t="n">
        <f aca="false">IF(U384&gt;25,(U384-25)*Q384*1.49*1000,0)</f>
        <v>0</v>
      </c>
      <c r="AA384" s="5" t="n">
        <f aca="false">X384+Y384+Z384</f>
        <v>48429.4222378595</v>
      </c>
    </row>
    <row r="385" customFormat="false" ht="15" hidden="false" customHeight="false" outlineLevel="0" collapsed="false">
      <c r="A385" s="0" t="n">
        <v>1981</v>
      </c>
      <c r="B385" s="3" t="s">
        <v>38</v>
      </c>
      <c r="C385" s="3"/>
      <c r="D385" s="0" t="n">
        <v>136.683417085427</v>
      </c>
      <c r="E385" s="1" t="n">
        <v>67.890625</v>
      </c>
      <c r="F385" s="4" t="n">
        <v>0.00474323</v>
      </c>
      <c r="G385" s="0" t="n">
        <v>2.452</v>
      </c>
      <c r="H385" s="0" t="n">
        <f aca="false">1.44*EXP(-F385*(A385-1956))</f>
        <v>1.27897933279473</v>
      </c>
      <c r="I385" s="0" t="n">
        <v>785</v>
      </c>
      <c r="J385" s="0" t="n">
        <f aca="false">I385*H385</f>
        <v>1003.99877624386</v>
      </c>
      <c r="K385" s="5" t="n">
        <f aca="false">K370+D370-J370-E385</f>
        <v>2786490.06334246</v>
      </c>
      <c r="L385" s="5" t="n">
        <f aca="false">H385*(100-G385/0.5)*20000</f>
        <v>2432516.37262895</v>
      </c>
      <c r="M385" s="5" t="n">
        <f aca="false">K385-L385</f>
        <v>353973.690713502</v>
      </c>
      <c r="N385" s="6" t="n">
        <f aca="false">1.6+0.3/(2009-1956)*(A385-1956)</f>
        <v>1.74150943396226</v>
      </c>
      <c r="O385" s="7" t="n">
        <v>1.3</v>
      </c>
      <c r="P385" s="5" t="n">
        <f aca="false">O385*(100-N385/0.5)*5000</f>
        <v>627360.377358491</v>
      </c>
      <c r="Q385" s="7" t="n">
        <f aca="false">N385</f>
        <v>1.74150943396226</v>
      </c>
      <c r="R385" s="5" t="n">
        <f aca="false">1.49*(100-Q385/0.5)*5000</f>
        <v>719051.509433962</v>
      </c>
      <c r="S385" s="5" t="str">
        <f aca="false">IF(P385&lt;M385,M385-P385," ")</f>
        <v> </v>
      </c>
      <c r="T385" s="8" t="n">
        <f aca="false">M385*5/P385</f>
        <v>2.82113521580621</v>
      </c>
      <c r="U385" s="8" t="n">
        <f aca="false">IF(T385&gt;5,S385*5/R385+5,T385)+20</f>
        <v>22.8211352158062</v>
      </c>
      <c r="V385" s="9" t="n">
        <f aca="false">G385/0.5*H385*20000</f>
        <v>125442.292960507</v>
      </c>
      <c r="W385" s="9" t="n">
        <f aca="false">H385*G385*20*1000</f>
        <v>62721.1464802536</v>
      </c>
      <c r="X385" s="5" t="n">
        <f aca="false">G385*H385*MIN(20,U385)*1000</f>
        <v>62721.1464802536</v>
      </c>
      <c r="Y385" s="5" t="n">
        <f aca="false">IF(20&lt;U385,N385*O385*MIN(5,U385-20)*1000,0)</f>
        <v>6386.94367065259</v>
      </c>
      <c r="Z385" s="5" t="n">
        <f aca="false">IF(U385&gt;25,(U385-25)*Q385*1.49*1000,0)</f>
        <v>0</v>
      </c>
      <c r="AA385" s="5" t="n">
        <f aca="false">X385+Y385+Z385</f>
        <v>69108.0901509062</v>
      </c>
    </row>
    <row r="386" customFormat="false" ht="15" hidden="false" customHeight="false" outlineLevel="0" collapsed="false">
      <c r="A386" s="0" t="n">
        <v>1981</v>
      </c>
      <c r="B386" s="3" t="s">
        <v>39</v>
      </c>
      <c r="C386" s="3"/>
      <c r="D386" s="0" t="n">
        <v>1293.9787485242</v>
      </c>
      <c r="E386" s="1" t="n">
        <v>138.921875</v>
      </c>
      <c r="F386" s="4" t="n">
        <v>0.00288361</v>
      </c>
      <c r="G386" s="0" t="n">
        <v>1.8984</v>
      </c>
      <c r="H386" s="0" t="n">
        <f aca="false">1.44*EXP(-F386*(A386-1956))</f>
        <v>1.3398435636298</v>
      </c>
      <c r="I386" s="0" t="n">
        <v>785</v>
      </c>
      <c r="J386" s="0" t="n">
        <f aca="false">I386*H386</f>
        <v>1051.77719744939</v>
      </c>
      <c r="K386" s="5" t="n">
        <f aca="false">K371+D371-J371-E386</f>
        <v>2797779.04499018</v>
      </c>
      <c r="L386" s="5" t="n">
        <f aca="false">H386*(100-G386/0.5)*20000</f>
        <v>2577944.76641181</v>
      </c>
      <c r="M386" s="5" t="n">
        <f aca="false">K386-L386</f>
        <v>219834.278578371</v>
      </c>
      <c r="N386" s="6" t="n">
        <f aca="false">1.6-0.5691/(2009-1956)*(A386-1956)</f>
        <v>1.33155660377358</v>
      </c>
      <c r="O386" s="7" t="n">
        <v>1.3</v>
      </c>
      <c r="P386" s="5" t="n">
        <f aca="false">O386*(100-N386/0.5)*5000</f>
        <v>632689.764150943</v>
      </c>
      <c r="Q386" s="7" t="n">
        <f aca="false">N386</f>
        <v>1.33155660377358</v>
      </c>
      <c r="R386" s="5" t="n">
        <f aca="false">1.49*(100-Q386/0.5)*5000</f>
        <v>725159.806603774</v>
      </c>
      <c r="S386" s="5" t="str">
        <f aca="false">IF(P386&lt;M386,M386-P386," ")</f>
        <v> </v>
      </c>
      <c r="T386" s="8" t="n">
        <f aca="false">M386*5/P386</f>
        <v>1.73729915540347</v>
      </c>
      <c r="U386" s="8" t="n">
        <f aca="false">IF(T386&gt;5,S386*5/R386+5,T386)+20</f>
        <v>21.7372991554035</v>
      </c>
      <c r="V386" s="9" t="n">
        <f aca="false">G386/0.5*H386*20000</f>
        <v>101742.360847792</v>
      </c>
      <c r="W386" s="9" t="n">
        <f aca="false">H386*G386*20*1000</f>
        <v>50871.1804238962</v>
      </c>
      <c r="X386" s="5" t="n">
        <f aca="false">G386*H386*MIN(20,U386)*1000</f>
        <v>50871.1804238962</v>
      </c>
      <c r="Y386" s="5" t="n">
        <f aca="false">IF(20&lt;U386,N386*O386*MIN(5,U386-20)*1000,0)</f>
        <v>3007.3058120401</v>
      </c>
      <c r="Z386" s="5" t="n">
        <f aca="false">IF(U386&gt;25,(U386-25)*Q386*1.49*1000,0)</f>
        <v>0</v>
      </c>
      <c r="AA386" s="5" t="n">
        <f aca="false">X386+Y386+Z386</f>
        <v>53878.4862359363</v>
      </c>
    </row>
    <row r="387" customFormat="false" ht="15" hidden="false" customHeight="false" outlineLevel="0" collapsed="false">
      <c r="A387" s="0" t="n">
        <v>1981</v>
      </c>
      <c r="B387" s="3" t="s">
        <v>40</v>
      </c>
      <c r="C387" s="3"/>
      <c r="D387" s="0" t="n">
        <v>1293.9787485242</v>
      </c>
      <c r="E387" s="1" t="n">
        <v>120.90625</v>
      </c>
      <c r="F387" s="4" t="n">
        <v>0.003435973</v>
      </c>
      <c r="G387" s="0" t="n">
        <v>1.9408</v>
      </c>
      <c r="H387" s="0" t="n">
        <f aca="false">1.44*EXP(-F387*(A387-1956))</f>
        <v>1.3214687251243</v>
      </c>
      <c r="I387" s="0" t="n">
        <v>785</v>
      </c>
      <c r="J387" s="0" t="n">
        <f aca="false">I387*H387</f>
        <v>1037.35294922258</v>
      </c>
      <c r="K387" s="5" t="n">
        <f aca="false">K372+D372-J372-E387</f>
        <v>2798018.87657177</v>
      </c>
      <c r="L387" s="5" t="n">
        <f aca="false">H387*(100-G387/0.5)*20000</f>
        <v>2540349.19017975</v>
      </c>
      <c r="M387" s="5" t="n">
        <f aca="false">K387-L387</f>
        <v>257669.686392018</v>
      </c>
      <c r="N387" s="6" t="n">
        <f aca="false">1.6+0.1/(2009-1956)*(A387-1956)</f>
        <v>1.64716981132075</v>
      </c>
      <c r="O387" s="7" t="n">
        <v>1.3</v>
      </c>
      <c r="P387" s="5" t="n">
        <f aca="false">O387*(100-N387/0.5)*5000</f>
        <v>628586.79245283</v>
      </c>
      <c r="Q387" s="7" t="n">
        <f aca="false">N387</f>
        <v>1.64716981132075</v>
      </c>
      <c r="R387" s="5" t="n">
        <f aca="false">1.49*(100-Q387/0.5)*5000</f>
        <v>720457.169811321</v>
      </c>
      <c r="S387" s="5" t="str">
        <f aca="false">IF(P387&lt;M387,M387-P387," ")</f>
        <v> </v>
      </c>
      <c r="T387" s="8" t="n">
        <f aca="false">M387*5/P387</f>
        <v>2.04959513535558</v>
      </c>
      <c r="U387" s="8" t="n">
        <f aca="false">IF(T387&gt;5,S387*5/R387+5,T387)+20</f>
        <v>22.0495951353556</v>
      </c>
      <c r="V387" s="9" t="n">
        <f aca="false">G387/0.5*H387*20000</f>
        <v>102588.26006885</v>
      </c>
      <c r="W387" s="9" t="n">
        <f aca="false">H387*G387*20*1000</f>
        <v>51294.1300344248</v>
      </c>
      <c r="X387" s="5" t="n">
        <f aca="false">G387*H387*MIN(20,U387)*1000</f>
        <v>51294.1300344248</v>
      </c>
      <c r="Y387" s="5" t="n">
        <f aca="false">IF(20&lt;U387,N387*O387*MIN(5,U387-20)*1000,0)</f>
        <v>4388.84060210387</v>
      </c>
      <c r="Z387" s="5" t="n">
        <f aca="false">IF(U387&gt;25,(U387-25)*Q387*1.49*1000,0)</f>
        <v>0</v>
      </c>
      <c r="AA387" s="5" t="n">
        <f aca="false">X387+Y387+Z387</f>
        <v>55682.9706365287</v>
      </c>
    </row>
    <row r="388" customFormat="false" ht="15" hidden="false" customHeight="false" outlineLevel="0" collapsed="false">
      <c r="A388" s="0" t="n">
        <v>1981</v>
      </c>
      <c r="B388" s="3" t="s">
        <v>41</v>
      </c>
      <c r="C388" s="3"/>
      <c r="D388" s="0" t="n">
        <v>64</v>
      </c>
      <c r="E388" s="1" t="n">
        <v>61.328125</v>
      </c>
      <c r="F388" s="4" t="n">
        <v>0.002290988</v>
      </c>
      <c r="G388" s="0" t="n">
        <v>1.7128</v>
      </c>
      <c r="H388" s="0" t="n">
        <f aca="false">1.44*EXP(-F388*(A388-1956))</f>
        <v>1.35984186001725</v>
      </c>
      <c r="I388" s="0" t="n">
        <v>785</v>
      </c>
      <c r="J388" s="0" t="n">
        <f aca="false">I388*H388</f>
        <v>1067.47586011354</v>
      </c>
      <c r="K388" s="5" t="n">
        <f aca="false">K373+D373-J373-E388</f>
        <v>2785991.96463887</v>
      </c>
      <c r="L388" s="5" t="n">
        <f aca="false">H388*(100-G388/0.5)*20000</f>
        <v>2626518.23452101</v>
      </c>
      <c r="M388" s="5" t="n">
        <f aca="false">K388-L388</f>
        <v>159473.730117864</v>
      </c>
      <c r="N388" s="6" t="n">
        <f aca="false">1.6-0.4/(2009-1956)*(A388-1956)</f>
        <v>1.41132075471698</v>
      </c>
      <c r="O388" s="7" t="n">
        <v>1.3</v>
      </c>
      <c r="P388" s="5" t="n">
        <f aca="false">O388*(100-N388/0.5)*5000</f>
        <v>631652.830188679</v>
      </c>
      <c r="Q388" s="7" t="n">
        <f aca="false">N388</f>
        <v>1.41132075471698</v>
      </c>
      <c r="R388" s="5" t="n">
        <f aca="false">1.49*(100-Q388/0.5)*5000</f>
        <v>723971.320754717</v>
      </c>
      <c r="S388" s="5" t="str">
        <f aca="false">IF(P388&lt;M388,M388-P388," ")</f>
        <v> </v>
      </c>
      <c r="T388" s="8" t="n">
        <f aca="false">M388*5/P388</f>
        <v>1.2623526919861</v>
      </c>
      <c r="U388" s="8" t="n">
        <f aca="false">IF(T388&gt;5,S388*5/R388+5,T388)+20</f>
        <v>21.2623526919861</v>
      </c>
      <c r="V388" s="9" t="n">
        <f aca="false">G388/0.5*H388*20000</f>
        <v>93165.4855135021</v>
      </c>
      <c r="W388" s="9" t="n">
        <f aca="false">H388*G388*20*1000</f>
        <v>46582.742756751</v>
      </c>
      <c r="X388" s="5" t="n">
        <f aca="false">G388*H388*MIN(20,U388)*1000</f>
        <v>46582.742756751</v>
      </c>
      <c r="Y388" s="5" t="n">
        <f aca="false">IF(20&lt;U388,N388*O388*MIN(5,U388-20)*1000,0)</f>
        <v>2316.05992016469</v>
      </c>
      <c r="Z388" s="5" t="n">
        <f aca="false">IF(U388&gt;25,(U388-25)*Q388*1.49*1000,0)</f>
        <v>0</v>
      </c>
      <c r="AA388" s="5" t="n">
        <f aca="false">X388+Y388+Z388</f>
        <v>48898.8026769157</v>
      </c>
    </row>
    <row r="389" customFormat="false" ht="15" hidden="false" customHeight="false" outlineLevel="0" collapsed="false">
      <c r="A389" s="0" t="n">
        <v>1981</v>
      </c>
      <c r="B389" s="3" t="s">
        <v>42</v>
      </c>
      <c r="C389" s="3"/>
      <c r="D389" s="0" t="n">
        <v>136.683417085427</v>
      </c>
      <c r="E389" s="1" t="n">
        <v>158.265625</v>
      </c>
      <c r="F389" s="4" t="n">
        <v>0.006047777</v>
      </c>
      <c r="G389" s="0" t="n">
        <v>2.726</v>
      </c>
      <c r="H389" s="0" t="n">
        <f aca="false">1.44*EXP(-F389*(A389-1956))</f>
        <v>1.23793997619013</v>
      </c>
      <c r="I389" s="0" t="n">
        <v>785</v>
      </c>
      <c r="J389" s="0" t="n">
        <f aca="false">I389*H389</f>
        <v>971.782881309255</v>
      </c>
      <c r="K389" s="5" t="n">
        <f aca="false">K374+D374-J374-E389</f>
        <v>2783928.23830593</v>
      </c>
      <c r="L389" s="5" t="n">
        <f aca="false">H389*(100-G389/0.5)*20000</f>
        <v>2340894.9773765</v>
      </c>
      <c r="M389" s="5" t="n">
        <f aca="false">K389-L389</f>
        <v>443033.260929432</v>
      </c>
      <c r="N389" s="6" t="n">
        <f aca="false">1.6+0.5185/(2009-1956)*(A389-1956)</f>
        <v>1.84457547169811</v>
      </c>
      <c r="O389" s="7" t="n">
        <v>1.3</v>
      </c>
      <c r="P389" s="5" t="n">
        <f aca="false">O389*(100-N389/0.5)*5000</f>
        <v>626020.518867925</v>
      </c>
      <c r="Q389" s="7" t="n">
        <f aca="false">N389</f>
        <v>1.84457547169811</v>
      </c>
      <c r="R389" s="5" t="n">
        <f aca="false">1.49*(100-Q389/0.5)*5000</f>
        <v>717515.825471698</v>
      </c>
      <c r="S389" s="5" t="str">
        <f aca="false">IF(P389&lt;M389,M389-P389," ")</f>
        <v> </v>
      </c>
      <c r="T389" s="8" t="n">
        <f aca="false">M389*5/P389</f>
        <v>3.53848833685674</v>
      </c>
      <c r="U389" s="8" t="n">
        <f aca="false">IF(T389&gt;5,S389*5/R389+5,T389)+20</f>
        <v>23.5384883368567</v>
      </c>
      <c r="V389" s="9" t="n">
        <f aca="false">G389/0.5*H389*20000</f>
        <v>134984.975003772</v>
      </c>
      <c r="W389" s="9" t="n">
        <f aca="false">H389*G389*20*1000</f>
        <v>67492.4875018861</v>
      </c>
      <c r="X389" s="5" t="n">
        <f aca="false">G389*H389*MIN(20,U389)*1000</f>
        <v>67492.4875018861</v>
      </c>
      <c r="Y389" s="5" t="n">
        <f aca="false">IF(20&lt;U389,N389*O389*MIN(5,U389-20)*1000,0)</f>
        <v>8485.11143097254</v>
      </c>
      <c r="Z389" s="5" t="n">
        <f aca="false">IF(U389&gt;25,(U389-25)*Q389*1.49*1000,0)</f>
        <v>0</v>
      </c>
      <c r="AA389" s="5" t="n">
        <f aca="false">X389+Y389+Z389</f>
        <v>75977.5989328587</v>
      </c>
    </row>
    <row r="390" customFormat="false" ht="15" hidden="false" customHeight="false" outlineLevel="0" collapsed="false">
      <c r="A390" s="0" t="n">
        <v>1981</v>
      </c>
      <c r="B390" s="3" t="s">
        <v>43</v>
      </c>
      <c r="C390" s="3"/>
      <c r="D390" s="0" t="n">
        <v>64.2570281124498</v>
      </c>
      <c r="E390" s="1" t="n">
        <v>171.78125</v>
      </c>
      <c r="F390" s="4" t="n">
        <v>0.003047486</v>
      </c>
      <c r="G390" s="0" t="n">
        <v>1.9192</v>
      </c>
      <c r="H390" s="0" t="n">
        <f aca="false">1.44*EXP(-F390*(A390-1956))</f>
        <v>1.33436558755618</v>
      </c>
      <c r="I390" s="0" t="n">
        <v>785</v>
      </c>
      <c r="J390" s="0" t="n">
        <f aca="false">I390*H390</f>
        <v>1047.4769862316</v>
      </c>
      <c r="K390" s="5" t="n">
        <f aca="false">K375+D375-J375-E390</f>
        <v>2783386.34338062</v>
      </c>
      <c r="L390" s="5" t="n">
        <f aca="false">H390*(100-G390/0.5)*20000</f>
        <v>2566294.59768685</v>
      </c>
      <c r="M390" s="5" t="n">
        <f aca="false">K390-L390</f>
        <v>217091.745693769</v>
      </c>
      <c r="N390" s="6" t="n">
        <f aca="false">1.6-0.4298/(2009-1956)*(A390-1956)</f>
        <v>1.3972641509434</v>
      </c>
      <c r="O390" s="7" t="n">
        <v>1.3</v>
      </c>
      <c r="P390" s="5" t="n">
        <f aca="false">O390*(100-N390/0.5)*5000</f>
        <v>631835.566037736</v>
      </c>
      <c r="Q390" s="7" t="n">
        <f aca="false">N390</f>
        <v>1.3972641509434</v>
      </c>
      <c r="R390" s="5" t="n">
        <f aca="false">1.49*(100-Q390/0.5)*5000</f>
        <v>724180.764150943</v>
      </c>
      <c r="S390" s="5" t="str">
        <f aca="false">IF(P390&lt;M390,M390-P390," ")</f>
        <v> </v>
      </c>
      <c r="T390" s="8" t="n">
        <f aca="false">M390*5/P390</f>
        <v>1.71794496355404</v>
      </c>
      <c r="U390" s="8" t="n">
        <f aca="false">IF(T390&gt;5,S390*5/R390+5,T390)+20</f>
        <v>21.717944963554</v>
      </c>
      <c r="V390" s="9" t="n">
        <f aca="false">G390/0.5*H390*20000</f>
        <v>102436.577425513</v>
      </c>
      <c r="W390" s="9" t="n">
        <f aca="false">H390*G390*20*1000</f>
        <v>51218.2887127565</v>
      </c>
      <c r="X390" s="5" t="n">
        <f aca="false">G390*H390*MIN(20,U390)*1000</f>
        <v>51218.2887127565</v>
      </c>
      <c r="Y390" s="5" t="n">
        <f aca="false">IF(20&lt;U390,N390*O390*MIN(5,U390-20)*1000,0)</f>
        <v>3120.54978412817</v>
      </c>
      <c r="Z390" s="5" t="n">
        <f aca="false">IF(U390&gt;25,(U390-25)*Q390*1.49*1000,0)</f>
        <v>0</v>
      </c>
      <c r="AA390" s="5" t="n">
        <f aca="false">X390+Y390+Z390</f>
        <v>54338.8384968847</v>
      </c>
    </row>
    <row r="391" customFormat="false" ht="15" hidden="false" customHeight="false" outlineLevel="0" collapsed="false">
      <c r="A391" s="0" t="n">
        <v>1981</v>
      </c>
      <c r="B391" s="3" t="s">
        <v>44</v>
      </c>
      <c r="C391" s="3"/>
      <c r="D391" s="0" t="n">
        <v>4806.26223091977</v>
      </c>
      <c r="E391" s="1" t="n">
        <v>195.015625</v>
      </c>
      <c r="F391" s="4" t="n">
        <v>0.006595146</v>
      </c>
      <c r="G391" s="0" t="n">
        <v>2.3704</v>
      </c>
      <c r="H391" s="0" t="n">
        <f aca="false">1.44*EXP(-F391*(A391-1956))</f>
        <v>1.22111510721426</v>
      </c>
      <c r="I391" s="0" t="n">
        <v>785</v>
      </c>
      <c r="J391" s="0" t="n">
        <f aca="false">I391*H391</f>
        <v>958.575359163195</v>
      </c>
      <c r="K391" s="5" t="n">
        <f aca="false">K376+D376-J376-E391</f>
        <v>2824031.18411831</v>
      </c>
      <c r="L391" s="5" t="n">
        <f aca="false">H391*(100-G391/0.5)*20000</f>
        <v>2326448.96442289</v>
      </c>
      <c r="M391" s="5" t="n">
        <f aca="false">K391-L391</f>
        <v>497582.21969542</v>
      </c>
      <c r="N391" s="6" t="n">
        <f aca="false">1.6+0.062/(2009-1956)*(A391-1956)</f>
        <v>1.62924528301887</v>
      </c>
      <c r="O391" s="7" t="n">
        <v>1.3</v>
      </c>
      <c r="P391" s="5" t="n">
        <f aca="false">O391*(100-N391/0.5)*5000</f>
        <v>628819.811320755</v>
      </c>
      <c r="Q391" s="7" t="n">
        <f aca="false">N391</f>
        <v>1.62924528301887</v>
      </c>
      <c r="R391" s="5" t="n">
        <f aca="false">1.49*(100-Q391/0.5)*5000</f>
        <v>720724.245283019</v>
      </c>
      <c r="S391" s="5" t="str">
        <f aca="false">IF(P391&lt;M391,M391-P391," ")</f>
        <v> </v>
      </c>
      <c r="T391" s="8" t="n">
        <f aca="false">M391*5/P391</f>
        <v>3.95647696476287</v>
      </c>
      <c r="U391" s="8" t="n">
        <f aca="false">IF(T391&gt;5,S391*5/R391+5,T391)+20</f>
        <v>23.9564769647629</v>
      </c>
      <c r="V391" s="9" t="n">
        <f aca="false">G391/0.5*H391*20000</f>
        <v>115781.250005627</v>
      </c>
      <c r="W391" s="9" t="n">
        <f aca="false">H391*G391*20*1000</f>
        <v>57890.6250028137</v>
      </c>
      <c r="X391" s="5" t="n">
        <f aca="false">G391*H391*MIN(20,U391)*1000</f>
        <v>57890.6250028137</v>
      </c>
      <c r="Y391" s="5" t="n">
        <f aca="false">IF(20&lt;U391,N391*O391*MIN(5,U391-20)*1000,0)</f>
        <v>8379.89286187652</v>
      </c>
      <c r="Z391" s="5" t="n">
        <f aca="false">IF(U391&gt;25,(U391-25)*Q391*1.49*1000,0)</f>
        <v>0</v>
      </c>
      <c r="AA391" s="5" t="n">
        <f aca="false">X391+Y391+Z391</f>
        <v>66270.5178646902</v>
      </c>
    </row>
    <row r="392" customFormat="false" ht="15" hidden="false" customHeight="false" outlineLevel="0" collapsed="false">
      <c r="A392" s="0" t="n">
        <v>1982</v>
      </c>
      <c r="B392" s="0" t="s">
        <v>30</v>
      </c>
      <c r="D392" s="0" t="n">
        <v>0</v>
      </c>
      <c r="E392" s="1" t="n">
        <v>0</v>
      </c>
      <c r="F392" s="4" t="n">
        <v>0.000106134</v>
      </c>
      <c r="G392" s="0" t="n">
        <v>1.17904</v>
      </c>
      <c r="H392" s="0" t="n">
        <f aca="false">1.44*EXP(-F392*(A392-1956))</f>
        <v>1.43603182062181</v>
      </c>
      <c r="J392" s="0" t="n">
        <f aca="false">I392*H392</f>
        <v>0</v>
      </c>
      <c r="K392" s="5" t="n">
        <f aca="false">K377+D377-J377-E392</f>
        <v>2786601.22166837</v>
      </c>
      <c r="L392" s="5" t="n">
        <f aca="false">H392*(100-G392/0.5)*20000</f>
        <v>2804338.08293218</v>
      </c>
      <c r="M392" s="5" t="n">
        <f aca="false">K392-L392</f>
        <v>-17736.8612638097</v>
      </c>
      <c r="N392" s="6" t="n">
        <f aca="false">1.6-0.6824/(2009-1956)*(A392-1956)</f>
        <v>1.26523773584906</v>
      </c>
      <c r="O392" s="7" t="n">
        <v>1.3</v>
      </c>
      <c r="P392" s="5" t="n">
        <f aca="false">O392*(100-N392/0.5)*5000</f>
        <v>633551.909433962</v>
      </c>
      <c r="Q392" s="7" t="n">
        <f aca="false">N392</f>
        <v>1.26523773584906</v>
      </c>
      <c r="R392" s="5" t="n">
        <f aca="false">1.49*(100-Q392/0.5)*5000</f>
        <v>726147.957735849</v>
      </c>
      <c r="S392" s="5" t="str">
        <f aca="false">IF(P392&lt;M392,M392-P392," ")</f>
        <v> </v>
      </c>
      <c r="T392" s="8" t="n">
        <f aca="false">M392*5/P392</f>
        <v>-0.139979542320822</v>
      </c>
      <c r="U392" s="8" t="n">
        <f aca="false">IF(T392&gt;5,S392*5/R392+5,T392)+20</f>
        <v>19.8600204576792</v>
      </c>
      <c r="V392" s="9" t="n">
        <f aca="false">G392/0.5*H392*20000</f>
        <v>67725.5583114375</v>
      </c>
      <c r="W392" s="9" t="n">
        <f aca="false">H392*G392*20*1000</f>
        <v>33862.7791557188</v>
      </c>
      <c r="X392" s="5" t="n">
        <f aca="false">G392*H392*MIN(20,U392)*1000</f>
        <v>33625.7743393223</v>
      </c>
      <c r="Y392" s="5" t="n">
        <f aca="false">IF(20&lt;U392,N392*O392*MIN(5,U392-20)*1000,0)</f>
        <v>0</v>
      </c>
      <c r="Z392" s="5" t="n">
        <f aca="false">IF(U392&gt;25,(U392-25)*Q392*1.49*1000,0)</f>
        <v>0</v>
      </c>
      <c r="AA392" s="5" t="n">
        <f aca="false">X392+Y392+Z392</f>
        <v>33625.7743393223</v>
      </c>
    </row>
    <row r="393" customFormat="false" ht="15" hidden="false" customHeight="false" outlineLevel="0" collapsed="false">
      <c r="A393" s="0" t="n">
        <v>1982</v>
      </c>
      <c r="B393" s="0" t="s">
        <v>31</v>
      </c>
      <c r="D393" s="0" t="n">
        <v>0</v>
      </c>
      <c r="E393" s="1" t="n">
        <v>124.610625</v>
      </c>
      <c r="F393" s="4" t="n">
        <v>0.00054519</v>
      </c>
      <c r="G393" s="0" t="n">
        <v>1.30416</v>
      </c>
      <c r="H393" s="0" t="n">
        <f aca="false">1.44*EXP(-F393*(A393-1956))</f>
        <v>1.41973207408347</v>
      </c>
      <c r="J393" s="0" t="n">
        <f aca="false">I393*H393</f>
        <v>0</v>
      </c>
      <c r="K393" s="5" t="n">
        <f aca="false">K378+D378-J378-E393</f>
        <v>2783350.71109453</v>
      </c>
      <c r="L393" s="5" t="n">
        <f aca="false">H393*(100-G393/0.5)*20000</f>
        <v>2765401.83689747</v>
      </c>
      <c r="M393" s="5" t="n">
        <f aca="false">K393-L393</f>
        <v>17948.874197057</v>
      </c>
      <c r="N393" s="6" t="n">
        <f aca="false">1.6-0.6216/(2009-1956)*(A393-1956)</f>
        <v>1.2950641509434</v>
      </c>
      <c r="O393" s="7" t="n">
        <v>1.3</v>
      </c>
      <c r="P393" s="5" t="n">
        <f aca="false">O393*(100-N393/0.5)*5000</f>
        <v>633164.166037736</v>
      </c>
      <c r="Q393" s="7" t="n">
        <f aca="false">N393</f>
        <v>1.2950641509434</v>
      </c>
      <c r="R393" s="5" t="n">
        <f aca="false">1.49*(100-Q393/0.5)*5000</f>
        <v>725703.544150943</v>
      </c>
      <c r="S393" s="5" t="str">
        <f aca="false">IF(P393&lt;M393,M393-P393," ")</f>
        <v> </v>
      </c>
      <c r="T393" s="8" t="n">
        <f aca="false">M393*5/P393</f>
        <v>0.14173949790446</v>
      </c>
      <c r="U393" s="8" t="n">
        <f aca="false">IF(T393&gt;5,S393*5/R393+5,T393)+20</f>
        <v>20.1417394979045</v>
      </c>
      <c r="V393" s="9" t="n">
        <f aca="false">G393/0.5*H393*20000</f>
        <v>74062.311269468</v>
      </c>
      <c r="W393" s="9" t="n">
        <f aca="false">H393*G393*20*1000</f>
        <v>37031.155634734</v>
      </c>
      <c r="X393" s="5" t="n">
        <f aca="false">G393*H393*MIN(20,U393)*1000</f>
        <v>37031.155634734</v>
      </c>
      <c r="Y393" s="5" t="n">
        <f aca="false">IF(20&lt;U393,N393*O393*MIN(5,U393-20)*1000,0)</f>
        <v>238.630265261418</v>
      </c>
      <c r="Z393" s="5" t="n">
        <f aca="false">IF(U393&gt;25,(U393-25)*Q393*1.49*1000,0)</f>
        <v>0</v>
      </c>
      <c r="AA393" s="5" t="n">
        <f aca="false">X393+Y393+Z393</f>
        <v>37269.7858999954</v>
      </c>
    </row>
    <row r="394" customFormat="false" ht="15" hidden="false" customHeight="false" outlineLevel="0" collapsed="false">
      <c r="A394" s="0" t="n">
        <v>1982</v>
      </c>
      <c r="B394" s="0" t="s">
        <v>32</v>
      </c>
      <c r="D394" s="0" t="n">
        <v>0</v>
      </c>
      <c r="E394" s="1" t="n">
        <v>259.004375</v>
      </c>
      <c r="F394" s="4" t="n">
        <v>0.002161032</v>
      </c>
      <c r="G394" s="0" t="n">
        <v>1.41976</v>
      </c>
      <c r="H394" s="0" t="n">
        <f aca="false">1.44*EXP(-F394*(A394-1956))</f>
        <v>1.36132199341073</v>
      </c>
      <c r="J394" s="0" t="n">
        <f aca="false">I394*H394</f>
        <v>0</v>
      </c>
      <c r="K394" s="5" t="n">
        <f aca="false">K379+D379-J379-E394</f>
        <v>2781215.37279814</v>
      </c>
      <c r="L394" s="5" t="n">
        <f aca="false">H394*(100-G394/0.5)*20000</f>
        <v>2645333.96628687</v>
      </c>
      <c r="M394" s="5" t="n">
        <f aca="false">K394-L394</f>
        <v>135881.406511265</v>
      </c>
      <c r="N394" s="6" t="n">
        <f aca="false">1.6-0.5691/(2009-1956)*(A394-1956)</f>
        <v>1.32081886792453</v>
      </c>
      <c r="O394" s="7" t="n">
        <v>1.3</v>
      </c>
      <c r="P394" s="5" t="n">
        <f aca="false">O394*(100-N394/0.5)*5000</f>
        <v>632829.354716981</v>
      </c>
      <c r="Q394" s="7" t="n">
        <f aca="false">N394</f>
        <v>1.32081886792453</v>
      </c>
      <c r="R394" s="5" t="n">
        <f aca="false">1.49*(100-Q394/0.5)*5000</f>
        <v>725319.798867925</v>
      </c>
      <c r="S394" s="5" t="str">
        <f aca="false">IF(P394&lt;M394,M394-P394," ")</f>
        <v> </v>
      </c>
      <c r="T394" s="8" t="n">
        <f aca="false">M394*5/P394</f>
        <v>1.07360227127924</v>
      </c>
      <c r="U394" s="8" t="n">
        <f aca="false">IF(T394&gt;5,S394*5/R394+5,T394)+20</f>
        <v>21.0736022712792</v>
      </c>
      <c r="V394" s="9" t="n">
        <f aca="false">G394/0.5*H394*20000</f>
        <v>77310.0205345928</v>
      </c>
      <c r="W394" s="9" t="n">
        <f aca="false">H394*G394*20*1000</f>
        <v>38655.0102672964</v>
      </c>
      <c r="X394" s="5" t="n">
        <f aca="false">G394*H394*MIN(20,U394)*1000</f>
        <v>38655.0102672964</v>
      </c>
      <c r="Y394" s="5" t="n">
        <f aca="false">IF(20&lt;U394,N394*O394*MIN(5,U394-20)*1000,0)</f>
        <v>1843.44437751791</v>
      </c>
      <c r="Z394" s="5" t="n">
        <f aca="false">IF(U394&gt;25,(U394-25)*Q394*1.49*1000,0)</f>
        <v>0</v>
      </c>
      <c r="AA394" s="5" t="n">
        <f aca="false">X394+Y394+Z394</f>
        <v>40498.4546448143</v>
      </c>
    </row>
    <row r="395" customFormat="false" ht="15" hidden="false" customHeight="false" outlineLevel="0" collapsed="false">
      <c r="A395" s="0" t="n">
        <v>1982</v>
      </c>
      <c r="B395" s="0" t="s">
        <v>33</v>
      </c>
      <c r="D395" s="0" t="n">
        <v>0</v>
      </c>
      <c r="E395" s="1" t="n">
        <v>153.204375</v>
      </c>
      <c r="F395" s="4" t="n">
        <v>0.003311821</v>
      </c>
      <c r="G395" s="0" t="n">
        <v>1.44464</v>
      </c>
      <c r="H395" s="0" t="n">
        <f aca="false">1.44*EXP(-F395*(A395-1956))</f>
        <v>1.32119386046843</v>
      </c>
      <c r="J395" s="0" t="n">
        <f aca="false">I395*H395</f>
        <v>0</v>
      </c>
      <c r="K395" s="5" t="n">
        <f aca="false">K380+D380-J380-E395</f>
        <v>2781879.99080771</v>
      </c>
      <c r="L395" s="5" t="n">
        <f aca="false">H395*(100-G395/0.5)*20000</f>
        <v>2566041.74099338</v>
      </c>
      <c r="M395" s="5" t="n">
        <f aca="false">K395-L395</f>
        <v>215838.249814328</v>
      </c>
      <c r="N395" s="6" t="n">
        <f aca="false">1.6-0.6/(2009-1956)*(A395-1956)</f>
        <v>1.30566037735849</v>
      </c>
      <c r="O395" s="7" t="n">
        <v>1.3</v>
      </c>
      <c r="P395" s="5" t="n">
        <f aca="false">O395*(100-N395/0.5)*5000</f>
        <v>633026.41509434</v>
      </c>
      <c r="Q395" s="7" t="n">
        <f aca="false">N395</f>
        <v>1.30566037735849</v>
      </c>
      <c r="R395" s="5" t="n">
        <f aca="false">1.49*(100-Q395/0.5)*5000</f>
        <v>725545.660377358</v>
      </c>
      <c r="S395" s="5" t="str">
        <f aca="false">IF(P395&lt;M395,M395-P395," ")</f>
        <v> </v>
      </c>
      <c r="T395" s="8" t="n">
        <f aca="false">M395*5/P395</f>
        <v>1.70481234801364</v>
      </c>
      <c r="U395" s="8" t="n">
        <f aca="false">IF(T395&gt;5,S395*5/R395+5,T395)+20</f>
        <v>21.7048123480136</v>
      </c>
      <c r="V395" s="9" t="n">
        <f aca="false">G395/0.5*H395*20000</f>
        <v>76345.9799434847</v>
      </c>
      <c r="W395" s="9" t="n">
        <f aca="false">H395*G395*20*1000</f>
        <v>38172.9899717423</v>
      </c>
      <c r="X395" s="5" t="n">
        <f aca="false">G395*H395*MIN(20,U395)*1000</f>
        <v>38172.9899717423</v>
      </c>
      <c r="Y395" s="5" t="n">
        <f aca="false">IF(20&lt;U395,N395*O395*MIN(5,U395-20)*1000,0)</f>
        <v>2893.67771372277</v>
      </c>
      <c r="Z395" s="5" t="n">
        <f aca="false">IF(U395&gt;25,(U395-25)*Q395*1.49*1000,0)</f>
        <v>0</v>
      </c>
      <c r="AA395" s="5" t="n">
        <f aca="false">X395+Y395+Z395</f>
        <v>41066.6676854651</v>
      </c>
    </row>
    <row r="396" customFormat="false" ht="15" hidden="false" customHeight="false" outlineLevel="0" collapsed="false">
      <c r="A396" s="0" t="n">
        <v>1982</v>
      </c>
      <c r="B396" s="0" t="s">
        <v>34</v>
      </c>
      <c r="D396" s="0" t="n">
        <v>0</v>
      </c>
      <c r="E396" s="1" t="n">
        <v>259.808125</v>
      </c>
      <c r="F396" s="4" t="n">
        <v>0.003564392</v>
      </c>
      <c r="G396" s="0" t="n">
        <v>1.47952</v>
      </c>
      <c r="H396" s="0" t="n">
        <f aca="false">1.44*EXP(-F396*(A396-1956))</f>
        <v>1.31254620882526</v>
      </c>
      <c r="J396" s="0" t="n">
        <f aca="false">I396*H396</f>
        <v>0</v>
      </c>
      <c r="K396" s="5" t="n">
        <f aca="false">K381+D381-J381-E396</f>
        <v>2781495.04857187</v>
      </c>
      <c r="L396" s="5" t="n">
        <f aca="false">H396*(100-G396/0.5)*20000</f>
        <v>2547414.88297528</v>
      </c>
      <c r="M396" s="5" t="n">
        <f aca="false">K396-L396</f>
        <v>234080.165596592</v>
      </c>
      <c r="N396" s="6" t="n">
        <f aca="false">1.6-0.5/(2009-1956)*(A396-1956)</f>
        <v>1.35471698113208</v>
      </c>
      <c r="O396" s="7" t="n">
        <v>1.3</v>
      </c>
      <c r="P396" s="5" t="n">
        <f aca="false">O396*(100-N396/0.5)*5000</f>
        <v>632388.679245283</v>
      </c>
      <c r="Q396" s="7" t="n">
        <f aca="false">N396</f>
        <v>1.35471698113208</v>
      </c>
      <c r="R396" s="5" t="n">
        <f aca="false">1.49*(100-Q396/0.5)*5000</f>
        <v>724814.716981132</v>
      </c>
      <c r="S396" s="5" t="str">
        <f aca="false">IF(P396&lt;M396,M396-P396," ")</f>
        <v> </v>
      </c>
      <c r="T396" s="8" t="n">
        <f aca="false">M396*5/P396</f>
        <v>1.85076182796277</v>
      </c>
      <c r="U396" s="8" t="n">
        <f aca="false">IF(T396&gt;5,S396*5/R396+5,T396)+20</f>
        <v>21.8507618279628</v>
      </c>
      <c r="V396" s="9" t="n">
        <f aca="false">G396/0.5*H396*20000</f>
        <v>77677.5346752461</v>
      </c>
      <c r="W396" s="9" t="n">
        <f aca="false">H396*G396*20*1000</f>
        <v>38838.767337623</v>
      </c>
      <c r="X396" s="5" t="n">
        <f aca="false">G396*H396*MIN(20,U396)*1000</f>
        <v>38838.767337623</v>
      </c>
      <c r="Y396" s="5" t="n">
        <f aca="false">IF(20&lt;U396,N396*O396*MIN(5,U396-20)*1000,0)</f>
        <v>3259.43601928387</v>
      </c>
      <c r="Z396" s="5" t="n">
        <f aca="false">IF(U396&gt;25,(U396-25)*Q396*1.49*1000,0)</f>
        <v>0</v>
      </c>
      <c r="AA396" s="5" t="n">
        <f aca="false">X396+Y396+Z396</f>
        <v>42098.2033569069</v>
      </c>
    </row>
    <row r="397" customFormat="false" ht="15" hidden="false" customHeight="false" outlineLevel="0" collapsed="false">
      <c r="A397" s="0" t="n">
        <v>1982</v>
      </c>
      <c r="B397" s="0" t="s">
        <v>35</v>
      </c>
      <c r="D397" s="0" t="n">
        <v>0</v>
      </c>
      <c r="E397" s="1" t="n">
        <v>82.061875</v>
      </c>
      <c r="F397" s="4" t="n">
        <v>0.00095987</v>
      </c>
      <c r="G397" s="0" t="n">
        <v>1.59512</v>
      </c>
      <c r="H397" s="0" t="n">
        <f aca="false">1.44*EXP(-F397*(A397-1956))</f>
        <v>1.40450719952162</v>
      </c>
      <c r="J397" s="0" t="n">
        <f aca="false">I397*H397</f>
        <v>0</v>
      </c>
      <c r="K397" s="5" t="n">
        <f aca="false">K382+D382-J382-E397</f>
        <v>2790357.12572277</v>
      </c>
      <c r="L397" s="5" t="n">
        <f aca="false">H397*(100-G397/0.5)*20000</f>
        <v>2719400.09807919</v>
      </c>
      <c r="M397" s="5" t="n">
        <f aca="false">K397-L397</f>
        <v>70957.0276435744</v>
      </c>
      <c r="N397" s="6" t="n">
        <f aca="false">1.6-0.5691/(2009-1956)*(A397-1956)</f>
        <v>1.32081886792453</v>
      </c>
      <c r="O397" s="7" t="n">
        <v>1.3</v>
      </c>
      <c r="P397" s="5" t="n">
        <f aca="false">O397*(100-N397/0.5)*5000</f>
        <v>632829.354716981</v>
      </c>
      <c r="Q397" s="7" t="n">
        <f aca="false">N397</f>
        <v>1.32081886792453</v>
      </c>
      <c r="R397" s="5" t="n">
        <f aca="false">1.49*(100-Q397/0.5)*5000</f>
        <v>725319.798867925</v>
      </c>
      <c r="S397" s="5" t="str">
        <f aca="false">IF(P397&lt;M397,M397-P397," ")</f>
        <v> </v>
      </c>
      <c r="T397" s="8" t="n">
        <f aca="false">M397*5/P397</f>
        <v>0.560633187404117</v>
      </c>
      <c r="U397" s="8" t="n">
        <f aca="false">IF(T397&gt;5,S397*5/R397+5,T397)+20</f>
        <v>20.5606331874041</v>
      </c>
      <c r="V397" s="9" t="n">
        <f aca="false">G397/0.5*H397*20000</f>
        <v>89614.3009640368</v>
      </c>
      <c r="W397" s="9" t="n">
        <f aca="false">H397*G397*20*1000</f>
        <v>44807.1504820184</v>
      </c>
      <c r="X397" s="5" t="n">
        <f aca="false">G397*H397*MIN(20,U397)*1000</f>
        <v>44807.1504820184</v>
      </c>
      <c r="Y397" s="5" t="n">
        <f aca="false">IF(20&lt;U397,N397*O397*MIN(5,U397-20)*1000,0)</f>
        <v>962.643359480436</v>
      </c>
      <c r="Z397" s="5" t="n">
        <f aca="false">IF(U397&gt;25,(U397-25)*Q397*1.49*1000,0)</f>
        <v>0</v>
      </c>
      <c r="AA397" s="5" t="n">
        <f aca="false">X397+Y397+Z397</f>
        <v>45769.7938414988</v>
      </c>
    </row>
    <row r="398" customFormat="false" ht="15" hidden="false" customHeight="false" outlineLevel="0" collapsed="false">
      <c r="A398" s="0" t="n">
        <v>1982</v>
      </c>
      <c r="B398" s="0" t="s">
        <v>36</v>
      </c>
      <c r="D398" s="0" t="n">
        <v>0</v>
      </c>
      <c r="E398" s="1" t="n">
        <v>236.759375</v>
      </c>
      <c r="F398" s="4" t="n">
        <v>0.003306066</v>
      </c>
      <c r="G398" s="0" t="n">
        <v>1.77048</v>
      </c>
      <c r="H398" s="0" t="n">
        <f aca="false">1.44*EXP(-F398*(A398-1956))</f>
        <v>1.32139156549671</v>
      </c>
      <c r="J398" s="0" t="n">
        <f aca="false">I398*H398</f>
        <v>0</v>
      </c>
      <c r="K398" s="5" t="n">
        <f aca="false">K383+D383-J383-E398</f>
        <v>2788119.15875242</v>
      </c>
      <c r="L398" s="5" t="n">
        <f aca="false">H398*(100-G398/0.5)*20000</f>
        <v>2549203.23743819</v>
      </c>
      <c r="M398" s="5" t="n">
        <f aca="false">K398-L398</f>
        <v>238915.921314229</v>
      </c>
      <c r="N398" s="6" t="n">
        <f aca="false">1.6-0.5691/(2009-1956)*(A398-1956)</f>
        <v>1.32081886792453</v>
      </c>
      <c r="O398" s="7" t="n">
        <v>1.3</v>
      </c>
      <c r="P398" s="5" t="n">
        <f aca="false">O398*(100-N398/0.5)*5000</f>
        <v>632829.354716981</v>
      </c>
      <c r="Q398" s="7" t="n">
        <f aca="false">N398</f>
        <v>1.32081886792453</v>
      </c>
      <c r="R398" s="5" t="n">
        <f aca="false">1.49*(100-Q398/0.5)*5000</f>
        <v>725319.798867925</v>
      </c>
      <c r="S398" s="5" t="str">
        <f aca="false">IF(P398&lt;M398,M398-P398," ")</f>
        <v> </v>
      </c>
      <c r="T398" s="8" t="n">
        <f aca="false">M398*5/P398</f>
        <v>1.88768045866866</v>
      </c>
      <c r="U398" s="8" t="n">
        <f aca="false">IF(T398&gt;5,S398*5/R398+5,T398)+20</f>
        <v>21.8876804586687</v>
      </c>
      <c r="V398" s="9" t="n">
        <f aca="false">G398/0.5*H398*20000</f>
        <v>93579.8935552244</v>
      </c>
      <c r="W398" s="9" t="n">
        <f aca="false">H398*G398*20*1000</f>
        <v>46789.9467776122</v>
      </c>
      <c r="X398" s="5" t="n">
        <f aca="false">G398*H398*MIN(20,U398)*1000</f>
        <v>46789.9467776122</v>
      </c>
      <c r="Y398" s="5" t="n">
        <f aca="false">IF(20&lt;U398,N398*O398*MIN(5,U398-20)*1000,0)</f>
        <v>3241.26915634859</v>
      </c>
      <c r="Z398" s="5" t="n">
        <f aca="false">IF(U398&gt;25,(U398-25)*Q398*1.49*1000,0)</f>
        <v>0</v>
      </c>
      <c r="AA398" s="5" t="n">
        <f aca="false">X398+Y398+Z398</f>
        <v>50031.2159339608</v>
      </c>
    </row>
    <row r="399" customFormat="false" ht="15" hidden="false" customHeight="false" outlineLevel="0" collapsed="false">
      <c r="A399" s="0" t="n">
        <v>1982</v>
      </c>
      <c r="B399" s="0" t="s">
        <v>37</v>
      </c>
      <c r="D399" s="0" t="n">
        <v>0</v>
      </c>
      <c r="E399" s="1" t="n">
        <v>256.588125</v>
      </c>
      <c r="F399" s="4" t="n">
        <v>0.001301856</v>
      </c>
      <c r="G399" s="0" t="n">
        <v>1.69</v>
      </c>
      <c r="H399" s="0" t="n">
        <f aca="false">1.44*EXP(-F399*(A399-1956))</f>
        <v>1.39207418955752</v>
      </c>
      <c r="J399" s="0" t="n">
        <f aca="false">I399*H399</f>
        <v>0</v>
      </c>
      <c r="K399" s="5" t="n">
        <f aca="false">K384+D384-J384-E399</f>
        <v>2789014.22523675</v>
      </c>
      <c r="L399" s="5" t="n">
        <f aca="false">H399*(100-G399/0.5)*20000</f>
        <v>2690044.16390096</v>
      </c>
      <c r="M399" s="5" t="n">
        <f aca="false">K399-L399</f>
        <v>98970.0613357956</v>
      </c>
      <c r="N399" s="6" t="n">
        <f aca="false">1.6-0.5691/(2009-1956)*(A399-1956)</f>
        <v>1.32081886792453</v>
      </c>
      <c r="O399" s="7" t="n">
        <v>1.3</v>
      </c>
      <c r="P399" s="5" t="n">
        <f aca="false">O399*(100-N399/0.5)*5000</f>
        <v>632829.354716981</v>
      </c>
      <c r="Q399" s="7" t="n">
        <f aca="false">N399</f>
        <v>1.32081886792453</v>
      </c>
      <c r="R399" s="5" t="n">
        <f aca="false">1.49*(100-Q399/0.5)*5000</f>
        <v>725319.798867925</v>
      </c>
      <c r="S399" s="5" t="str">
        <f aca="false">IF(P399&lt;M399,M399-P399," ")</f>
        <v> </v>
      </c>
      <c r="T399" s="8" t="n">
        <f aca="false">M399*5/P399</f>
        <v>0.78196484248157</v>
      </c>
      <c r="U399" s="8" t="n">
        <f aca="false">IF(T399&gt;5,S399*5/R399+5,T399)+20</f>
        <v>20.7819648424816</v>
      </c>
      <c r="V399" s="9" t="n">
        <f aca="false">G399/0.5*H399*20000</f>
        <v>94104.2152140885</v>
      </c>
      <c r="W399" s="9" t="n">
        <f aca="false">H399*G399*20*1000</f>
        <v>47052.1076070443</v>
      </c>
      <c r="X399" s="5" t="n">
        <f aca="false">G399*H399*MIN(20,U399)*1000</f>
        <v>47052.1076070443</v>
      </c>
      <c r="Y399" s="5" t="n">
        <f aca="false">IF(20&lt;U399,N399*O399*MIN(5,U399-20)*1000,0)</f>
        <v>1342.68409340428</v>
      </c>
      <c r="Z399" s="5" t="n">
        <f aca="false">IF(U399&gt;25,(U399-25)*Q399*1.49*1000,0)</f>
        <v>0</v>
      </c>
      <c r="AA399" s="5" t="n">
        <f aca="false">X399+Y399+Z399</f>
        <v>48394.7917004485</v>
      </c>
    </row>
    <row r="400" customFormat="false" ht="15" hidden="false" customHeight="false" outlineLevel="0" collapsed="false">
      <c r="A400" s="0" t="n">
        <v>1982</v>
      </c>
      <c r="B400" s="0" t="s">
        <v>38</v>
      </c>
      <c r="D400" s="0" t="n">
        <v>0</v>
      </c>
      <c r="E400" s="1" t="n">
        <v>133.74375</v>
      </c>
      <c r="F400" s="4" t="n">
        <v>0.00474323</v>
      </c>
      <c r="G400" s="0" t="n">
        <v>2.4444</v>
      </c>
      <c r="H400" s="0" t="n">
        <f aca="false">1.44*EXP(-F400*(A400-1956))</f>
        <v>1.27292720431956</v>
      </c>
      <c r="J400" s="0" t="n">
        <f aca="false">I400*H400</f>
        <v>0</v>
      </c>
      <c r="K400" s="5" t="n">
        <f aca="false">K385+D385-J385-E400</f>
        <v>2785489.0042333</v>
      </c>
      <c r="L400" s="5" t="n">
        <f aca="false">H400*(100-G400/0.5)*20000</f>
        <v>2421392.67830956</v>
      </c>
      <c r="M400" s="5" t="n">
        <f aca="false">K400-L400</f>
        <v>364096.325923734</v>
      </c>
      <c r="N400" s="6" t="n">
        <f aca="false">1.6+0.3/(2009-1956)*(A400-1956)</f>
        <v>1.74716981132075</v>
      </c>
      <c r="O400" s="7" t="n">
        <v>1.3</v>
      </c>
      <c r="P400" s="5" t="n">
        <f aca="false">O400*(100-N400/0.5)*5000</f>
        <v>627286.79245283</v>
      </c>
      <c r="Q400" s="7" t="n">
        <f aca="false">N400</f>
        <v>1.74716981132075</v>
      </c>
      <c r="R400" s="5" t="n">
        <f aca="false">1.49*(100-Q400/0.5)*5000</f>
        <v>718967.169811321</v>
      </c>
      <c r="S400" s="5" t="str">
        <f aca="false">IF(P400&lt;M400,M400-P400," ")</f>
        <v> </v>
      </c>
      <c r="T400" s="8" t="n">
        <f aca="false">M400*5/P400</f>
        <v>2.90215201646473</v>
      </c>
      <c r="U400" s="8" t="n">
        <f aca="false">IF(T400&gt;5,S400*5/R400+5,T400)+20</f>
        <v>22.9021520164647</v>
      </c>
      <c r="V400" s="9" t="n">
        <f aca="false">G400/0.5*H400*20000</f>
        <v>124461.730329549</v>
      </c>
      <c r="W400" s="9" t="n">
        <f aca="false">H400*G400*20*1000</f>
        <v>62230.8651647745</v>
      </c>
      <c r="X400" s="5" t="n">
        <f aca="false">G400*H400*MIN(20,U400)*1000</f>
        <v>62230.8651647745</v>
      </c>
      <c r="Y400" s="5" t="n">
        <f aca="false">IF(20&lt;U400,N400*O400*MIN(5,U400-20)*1000,0)</f>
        <v>6591.71810834007</v>
      </c>
      <c r="Z400" s="5" t="n">
        <f aca="false">IF(U400&gt;25,(U400-25)*Q400*1.49*1000,0)</f>
        <v>0</v>
      </c>
      <c r="AA400" s="5" t="n">
        <f aca="false">X400+Y400+Z400</f>
        <v>68822.5832731145</v>
      </c>
    </row>
    <row r="401" customFormat="false" ht="15" hidden="false" customHeight="false" outlineLevel="0" collapsed="false">
      <c r="A401" s="0" t="n">
        <v>1982</v>
      </c>
      <c r="B401" s="0" t="s">
        <v>39</v>
      </c>
      <c r="D401" s="0" t="n">
        <v>0</v>
      </c>
      <c r="E401" s="1" t="n">
        <v>231.944375</v>
      </c>
      <c r="F401" s="4" t="n">
        <v>0.00288361</v>
      </c>
      <c r="G401" s="0" t="n">
        <v>1.88928</v>
      </c>
      <c r="H401" s="0" t="n">
        <f aca="false">1.44*EXP(-F401*(A401-1956))</f>
        <v>1.33598554251876</v>
      </c>
      <c r="J401" s="0" t="n">
        <f aca="false">I401*H401</f>
        <v>0</v>
      </c>
      <c r="K401" s="5" t="n">
        <f aca="false">K386+D386-J386-E401</f>
        <v>2797789.30216625</v>
      </c>
      <c r="L401" s="5" t="n">
        <f aca="false">H401*(100-G401/0.5)*20000</f>
        <v>2571009.05440673</v>
      </c>
      <c r="M401" s="5" t="n">
        <f aca="false">K401-L401</f>
        <v>226780.247759521</v>
      </c>
      <c r="N401" s="6" t="n">
        <f aca="false">1.6-0.5691/(2009-1956)*(A401-1956)</f>
        <v>1.32081886792453</v>
      </c>
      <c r="O401" s="7" t="n">
        <v>1.3</v>
      </c>
      <c r="P401" s="5" t="n">
        <f aca="false">O401*(100-N401/0.5)*5000</f>
        <v>632829.354716981</v>
      </c>
      <c r="Q401" s="7" t="n">
        <f aca="false">N401</f>
        <v>1.32081886792453</v>
      </c>
      <c r="R401" s="5" t="n">
        <f aca="false">1.49*(100-Q401/0.5)*5000</f>
        <v>725319.798867925</v>
      </c>
      <c r="S401" s="5" t="str">
        <f aca="false">IF(P401&lt;M401,M401-P401," ")</f>
        <v> </v>
      </c>
      <c r="T401" s="8" t="n">
        <f aca="false">M401*5/P401</f>
        <v>1.79179620911347</v>
      </c>
      <c r="U401" s="8" t="n">
        <f aca="false">IF(T401&gt;5,S401*5/R401+5,T401)+20</f>
        <v>21.7917962091135</v>
      </c>
      <c r="V401" s="9" t="n">
        <f aca="false">G401/0.5*H401*20000</f>
        <v>100962.030630794</v>
      </c>
      <c r="W401" s="9" t="n">
        <f aca="false">H401*G401*20*1000</f>
        <v>50481.0153153969</v>
      </c>
      <c r="X401" s="5" t="n">
        <f aca="false">G401*H401*MIN(20,U401)*1000</f>
        <v>50481.0153153969</v>
      </c>
      <c r="Y401" s="5" t="n">
        <f aca="false">IF(20&lt;U401,N401*O401*MIN(5,U401-20)*1000,0)</f>
        <v>3076.62971261452</v>
      </c>
      <c r="Z401" s="5" t="n">
        <f aca="false">IF(U401&gt;25,(U401-25)*Q401*1.49*1000,0)</f>
        <v>0</v>
      </c>
      <c r="AA401" s="5" t="n">
        <f aca="false">X401+Y401+Z401</f>
        <v>53557.6450280115</v>
      </c>
    </row>
    <row r="402" customFormat="false" ht="15" hidden="false" customHeight="false" outlineLevel="0" collapsed="false">
      <c r="A402" s="0" t="n">
        <v>1982</v>
      </c>
      <c r="B402" s="0" t="s">
        <v>40</v>
      </c>
      <c r="D402" s="0" t="n">
        <v>0</v>
      </c>
      <c r="E402" s="1" t="n">
        <v>217.6325</v>
      </c>
      <c r="F402" s="4" t="n">
        <v>0.003435973</v>
      </c>
      <c r="G402" s="0" t="n">
        <v>1.94536</v>
      </c>
      <c r="H402" s="0" t="n">
        <f aca="false">1.44*EXP(-F402*(A402-1956))</f>
        <v>1.31693598590863</v>
      </c>
      <c r="J402" s="0" t="n">
        <f aca="false">I402*H402</f>
        <v>0</v>
      </c>
      <c r="K402" s="5" t="n">
        <f aca="false">K387+D387-J387-E402</f>
        <v>2798057.86987107</v>
      </c>
      <c r="L402" s="5" t="n">
        <f aca="false">H402*(100-G402/0.5)*20000</f>
        <v>2531395.38823538</v>
      </c>
      <c r="M402" s="5" t="n">
        <f aca="false">K402-L402</f>
        <v>266662.48163569</v>
      </c>
      <c r="N402" s="6" t="n">
        <f aca="false">1.6+0.1/(2009-1956)*(A402-1956)</f>
        <v>1.64905660377359</v>
      </c>
      <c r="O402" s="7" t="n">
        <v>1.3</v>
      </c>
      <c r="P402" s="5" t="n">
        <f aca="false">O402*(100-N402/0.5)*5000</f>
        <v>628562.264150943</v>
      </c>
      <c r="Q402" s="7" t="n">
        <f aca="false">N402</f>
        <v>1.64905660377359</v>
      </c>
      <c r="R402" s="5" t="n">
        <f aca="false">1.49*(100-Q402/0.5)*5000</f>
        <v>720429.056603774</v>
      </c>
      <c r="S402" s="5" t="str">
        <f aca="false">IF(P402&lt;M402,M402-P402," ")</f>
        <v> </v>
      </c>
      <c r="T402" s="8" t="n">
        <f aca="false">M402*5/P402</f>
        <v>2.12120975792188</v>
      </c>
      <c r="U402" s="8" t="n">
        <f aca="false">IF(T402&gt;5,S402*5/R402+5,T402)+20</f>
        <v>22.1212097579219</v>
      </c>
      <c r="V402" s="9" t="n">
        <f aca="false">G402/0.5*H402*20000</f>
        <v>102476.583581889</v>
      </c>
      <c r="W402" s="9" t="n">
        <f aca="false">H402*G402*20*1000</f>
        <v>51238.2917909444</v>
      </c>
      <c r="X402" s="5" t="n">
        <f aca="false">G402*H402*MIN(20,U402)*1000</f>
        <v>51238.2917909444</v>
      </c>
      <c r="Y402" s="5" t="n">
        <f aca="false">IF(20&lt;U402,N402*O402*MIN(5,U402-20)*1000,0)</f>
        <v>4547.39344707705</v>
      </c>
      <c r="Z402" s="5" t="n">
        <f aca="false">IF(U402&gt;25,(U402-25)*Q402*1.49*1000,0)</f>
        <v>0</v>
      </c>
      <c r="AA402" s="5" t="n">
        <f aca="false">X402+Y402+Z402</f>
        <v>55785.6852380215</v>
      </c>
    </row>
    <row r="403" customFormat="false" ht="15" hidden="false" customHeight="false" outlineLevel="0" collapsed="false">
      <c r="A403" s="0" t="n">
        <v>1982</v>
      </c>
      <c r="B403" s="0" t="s">
        <v>41</v>
      </c>
      <c r="D403" s="0" t="n">
        <v>0</v>
      </c>
      <c r="E403" s="1" t="n">
        <v>73.758125</v>
      </c>
      <c r="F403" s="4" t="n">
        <v>0.002290988</v>
      </c>
      <c r="G403" s="0" t="n">
        <v>1.70976</v>
      </c>
      <c r="H403" s="0" t="n">
        <f aca="false">1.44*EXP(-F403*(A403-1956))</f>
        <v>1.35673004456105</v>
      </c>
      <c r="J403" s="0" t="n">
        <f aca="false">I403*H403</f>
        <v>0</v>
      </c>
      <c r="K403" s="5" t="n">
        <f aca="false">K388+D388-J388-E403</f>
        <v>2784914.73065376</v>
      </c>
      <c r="L403" s="5" t="n">
        <f aca="false">H403*(100-G403/0.5)*20000</f>
        <v>2620672.77868256</v>
      </c>
      <c r="M403" s="5" t="n">
        <f aca="false">K403-L403</f>
        <v>164241.951971197</v>
      </c>
      <c r="N403" s="6" t="n">
        <f aca="false">1.6-0.4/(2009-1956)*(A403-1956)</f>
        <v>1.40377358490566</v>
      </c>
      <c r="O403" s="7" t="n">
        <v>1.3</v>
      </c>
      <c r="P403" s="5" t="n">
        <f aca="false">O403*(100-N403/0.5)*5000</f>
        <v>631750.943396226</v>
      </c>
      <c r="Q403" s="7" t="n">
        <f aca="false">N403</f>
        <v>1.40377358490566</v>
      </c>
      <c r="R403" s="5" t="n">
        <f aca="false">1.49*(100-Q403/0.5)*5000</f>
        <v>724083.773584906</v>
      </c>
      <c r="S403" s="5" t="str">
        <f aca="false">IF(P403&lt;M403,M403-P403," ")</f>
        <v> </v>
      </c>
      <c r="T403" s="8" t="n">
        <f aca="false">M403*5/P403</f>
        <v>1.29989478993295</v>
      </c>
      <c r="U403" s="8" t="n">
        <f aca="false">IF(T403&gt;5,S403*5/R403+5,T403)+20</f>
        <v>21.299894789933</v>
      </c>
      <c r="V403" s="9" t="n">
        <f aca="false">G403/0.5*H403*20000</f>
        <v>92787.3104395483</v>
      </c>
      <c r="W403" s="9" t="n">
        <f aca="false">H403*G403*20*1000</f>
        <v>46393.6552197741</v>
      </c>
      <c r="X403" s="5" t="n">
        <f aca="false">G403*H403*MIN(20,U403)*1000</f>
        <v>46393.6552197741</v>
      </c>
      <c r="Y403" s="5" t="n">
        <f aca="false">IF(20&lt;U403,N403*O403*MIN(5,U403-20)*1000,0)</f>
        <v>2372.18536004368</v>
      </c>
      <c r="Z403" s="5" t="n">
        <f aca="false">IF(U403&gt;25,(U403-25)*Q403*1.49*1000,0)</f>
        <v>0</v>
      </c>
      <c r="AA403" s="5" t="n">
        <f aca="false">X403+Y403+Z403</f>
        <v>48765.8405798178</v>
      </c>
    </row>
    <row r="404" customFormat="false" ht="15" hidden="false" customHeight="false" outlineLevel="0" collapsed="false">
      <c r="A404" s="0" t="n">
        <v>1982</v>
      </c>
      <c r="B404" s="0" t="s">
        <v>42</v>
      </c>
      <c r="D404" s="0" t="n">
        <v>0</v>
      </c>
      <c r="E404" s="1" t="n">
        <v>304.27875</v>
      </c>
      <c r="F404" s="4" t="n">
        <v>0.006047777</v>
      </c>
      <c r="G404" s="0" t="n">
        <v>2.7412</v>
      </c>
      <c r="H404" s="0" t="n">
        <f aca="false">1.44*EXP(-F404*(A404-1956))</f>
        <v>1.23047578490753</v>
      </c>
      <c r="J404" s="0" t="n">
        <f aca="false">I404*H404</f>
        <v>0</v>
      </c>
      <c r="K404" s="5" t="n">
        <f aca="false">K389+D389-J389-E404</f>
        <v>2782788.8600917</v>
      </c>
      <c r="L404" s="5" t="n">
        <f aca="false">H404*(100-G404/0.5)*20000</f>
        <v>2326032.36095152</v>
      </c>
      <c r="M404" s="5" t="n">
        <f aca="false">K404-L404</f>
        <v>456756.499140188</v>
      </c>
      <c r="N404" s="6" t="n">
        <f aca="false">1.6+0.5185/(2009-1956)*(A404-1956)</f>
        <v>1.85435849056604</v>
      </c>
      <c r="O404" s="7" t="n">
        <v>1.3</v>
      </c>
      <c r="P404" s="5" t="n">
        <f aca="false">O404*(100-N404/0.5)*5000</f>
        <v>625893.339622642</v>
      </c>
      <c r="Q404" s="7" t="n">
        <f aca="false">N404</f>
        <v>1.85435849056604</v>
      </c>
      <c r="R404" s="5" t="n">
        <f aca="false">1.49*(100-Q404/0.5)*5000</f>
        <v>717370.058490566</v>
      </c>
      <c r="S404" s="5" t="str">
        <f aca="false">IF(P404&lt;M404,M404-P404," ")</f>
        <v> </v>
      </c>
      <c r="T404" s="8" t="n">
        <f aca="false">M404*5/P404</f>
        <v>3.648836552691</v>
      </c>
      <c r="U404" s="8" t="n">
        <f aca="false">IF(T404&gt;5,S404*5/R404+5,T404)+20</f>
        <v>23.648836552691</v>
      </c>
      <c r="V404" s="9" t="n">
        <f aca="false">G404/0.5*H404*20000</f>
        <v>134919.208863541</v>
      </c>
      <c r="W404" s="9" t="n">
        <f aca="false">H404*G404*20*1000</f>
        <v>67459.6044317704</v>
      </c>
      <c r="X404" s="5" t="n">
        <f aca="false">G404*H404*MIN(20,U404)*1000</f>
        <v>67459.6044317704</v>
      </c>
      <c r="Y404" s="5" t="n">
        <f aca="false">IF(20&lt;U404,N404*O404*MIN(5,U404-20)*1000,0)</f>
        <v>8796.12635482135</v>
      </c>
      <c r="Z404" s="5" t="n">
        <f aca="false">IF(U404&gt;25,(U404-25)*Q404*1.49*1000,0)</f>
        <v>0</v>
      </c>
      <c r="AA404" s="5" t="n">
        <f aca="false">X404+Y404+Z404</f>
        <v>76255.7307865917</v>
      </c>
    </row>
    <row r="405" customFormat="false" ht="15" hidden="false" customHeight="false" outlineLevel="0" collapsed="false">
      <c r="A405" s="0" t="n">
        <v>1982</v>
      </c>
      <c r="B405" s="0" t="s">
        <v>43</v>
      </c>
      <c r="D405" s="0" t="n">
        <v>0</v>
      </c>
      <c r="E405" s="1" t="n">
        <v>240.90125</v>
      </c>
      <c r="F405" s="4" t="n">
        <v>0.003047486</v>
      </c>
      <c r="G405" s="0" t="n">
        <v>1.91464</v>
      </c>
      <c r="H405" s="0" t="n">
        <f aca="false">1.44*EXP(-F405*(A405-1956))</f>
        <v>1.33030531706034</v>
      </c>
      <c r="J405" s="0" t="n">
        <f aca="false">I405*H405</f>
        <v>0</v>
      </c>
      <c r="K405" s="5" t="n">
        <f aca="false">K390+D390-J390-E405</f>
        <v>2782162.2221725</v>
      </c>
      <c r="L405" s="5" t="n">
        <f aca="false">H405*(100-G405/0.5)*20000</f>
        <v>2558728.40323042</v>
      </c>
      <c r="M405" s="5" t="n">
        <f aca="false">K405-L405</f>
        <v>223433.818942083</v>
      </c>
      <c r="N405" s="6" t="n">
        <f aca="false">1.6-0.4298/(2009-1956)*(A405-1956)</f>
        <v>1.38915471698113</v>
      </c>
      <c r="O405" s="7" t="n">
        <v>1.3</v>
      </c>
      <c r="P405" s="5" t="n">
        <f aca="false">O405*(100-N405/0.5)*5000</f>
        <v>631940.988679245</v>
      </c>
      <c r="Q405" s="7" t="n">
        <f aca="false">N405</f>
        <v>1.38915471698113</v>
      </c>
      <c r="R405" s="5" t="n">
        <f aca="false">1.49*(100-Q405/0.5)*5000</f>
        <v>724301.594716981</v>
      </c>
      <c r="S405" s="5" t="str">
        <f aca="false">IF(P405&lt;M405,M405-P405," ")</f>
        <v> </v>
      </c>
      <c r="T405" s="8" t="n">
        <f aca="false">M405*5/P405</f>
        <v>1.76783768535934</v>
      </c>
      <c r="U405" s="8" t="n">
        <f aca="false">IF(T405&gt;5,S405*5/R405+5,T405)+20</f>
        <v>21.7678376853593</v>
      </c>
      <c r="V405" s="9" t="n">
        <f aca="false">G405/0.5*H405*20000</f>
        <v>101882.230890256</v>
      </c>
      <c r="W405" s="9" t="n">
        <f aca="false">H405*G405*20*1000</f>
        <v>50941.1154451281</v>
      </c>
      <c r="X405" s="5" t="n">
        <f aca="false">G405*H405*MIN(20,U405)*1000</f>
        <v>50941.1154451281</v>
      </c>
      <c r="Y405" s="5" t="n">
        <f aca="false">IF(20&lt;U405,N405*O405*MIN(5,U405-20)*1000,0)</f>
        <v>3192.54007731613</v>
      </c>
      <c r="Z405" s="5" t="n">
        <f aca="false">IF(U405&gt;25,(U405-25)*Q405*1.49*1000,0)</f>
        <v>0</v>
      </c>
      <c r="AA405" s="5" t="n">
        <f aca="false">X405+Y405+Z405</f>
        <v>54133.6555224442</v>
      </c>
    </row>
    <row r="406" customFormat="false" ht="15" hidden="false" customHeight="false" outlineLevel="0" collapsed="false">
      <c r="A406" s="0" t="n">
        <v>1982</v>
      </c>
      <c r="B406" s="0" t="s">
        <v>44</v>
      </c>
      <c r="D406" s="0" t="n">
        <v>0</v>
      </c>
      <c r="E406" s="1" t="n">
        <v>331.27375</v>
      </c>
      <c r="F406" s="4" t="n">
        <v>0.006595146</v>
      </c>
      <c r="G406" s="0" t="n">
        <v>2.39168</v>
      </c>
      <c r="H406" s="0" t="n">
        <f aca="false">1.44*EXP(-F406*(A406-1956))</f>
        <v>1.21308817329485</v>
      </c>
      <c r="J406" s="0" t="n">
        <f aca="false">I406*H406</f>
        <v>0</v>
      </c>
      <c r="K406" s="5" t="n">
        <f aca="false">K391+D391-J391-E406</f>
        <v>2827547.59724007</v>
      </c>
      <c r="L406" s="5" t="n">
        <f aca="false">H406*(100-G406/0.5)*20000</f>
        <v>2310123.59769746</v>
      </c>
      <c r="M406" s="5" t="n">
        <f aca="false">K406-L406</f>
        <v>517423.999542606</v>
      </c>
      <c r="N406" s="6" t="n">
        <f aca="false">1.6+0.062/(2009-1956)*(A406-1956)</f>
        <v>1.63041509433962</v>
      </c>
      <c r="O406" s="7" t="n">
        <v>1.3</v>
      </c>
      <c r="P406" s="5" t="n">
        <f aca="false">O406*(100-N406/0.5)*5000</f>
        <v>628804.603773585</v>
      </c>
      <c r="Q406" s="7" t="n">
        <f aca="false">N406</f>
        <v>1.63041509433962</v>
      </c>
      <c r="R406" s="5" t="n">
        <f aca="false">1.49*(100-Q406/0.5)*5000</f>
        <v>720706.81509434</v>
      </c>
      <c r="S406" s="5" t="str">
        <f aca="false">IF(P406&lt;M406,M406-P406," ")</f>
        <v> </v>
      </c>
      <c r="T406" s="8" t="n">
        <f aca="false">M406*5/P406</f>
        <v>4.114346463412</v>
      </c>
      <c r="U406" s="8" t="n">
        <f aca="false">IF(T406&gt;5,S406*5/R406+5,T406)+20</f>
        <v>24.114346463412</v>
      </c>
      <c r="V406" s="9" t="n">
        <f aca="false">G406/0.5*H406*20000</f>
        <v>116052.748892233</v>
      </c>
      <c r="W406" s="9" t="n">
        <f aca="false">H406*G406*20*1000</f>
        <v>58026.3744461164</v>
      </c>
      <c r="X406" s="5" t="n">
        <f aca="false">G406*H406*MIN(20,U406)*1000</f>
        <v>58026.3744461164</v>
      </c>
      <c r="Y406" s="5" t="n">
        <f aca="false">IF(20&lt;U406,N406*O406*MIN(5,U406-20)*1000,0)</f>
        <v>8720.52035047669</v>
      </c>
      <c r="Z406" s="5" t="n">
        <f aca="false">IF(U406&gt;25,(U406-25)*Q406*1.49*1000,0)</f>
        <v>0</v>
      </c>
      <c r="AA406" s="5" t="n">
        <f aca="false">X406+Y406+Z406</f>
        <v>66746.8947965931</v>
      </c>
    </row>
    <row r="407" customFormat="false" ht="15" hidden="false" customHeight="false" outlineLevel="0" collapsed="false">
      <c r="A407" s="0" t="n">
        <v>1983</v>
      </c>
      <c r="B407" s="0" t="s">
        <v>30</v>
      </c>
      <c r="D407" s="0" t="n">
        <v>0</v>
      </c>
      <c r="E407" s="1" t="n">
        <v>0</v>
      </c>
      <c r="F407" s="4" t="n">
        <v>0.000106134</v>
      </c>
      <c r="G407" s="0" t="n">
        <v>1.14</v>
      </c>
      <c r="H407" s="0" t="n">
        <f aca="false">1.44*EXP(-F407*(A407-1956))</f>
        <v>1.43587941690831</v>
      </c>
      <c r="I407" s="0" t="n">
        <v>785</v>
      </c>
      <c r="J407" s="0" t="n">
        <f aca="false">I407*H407</f>
        <v>1127.16534227302</v>
      </c>
      <c r="K407" s="5" t="n">
        <f aca="false">K392+D392-J392-E407</f>
        <v>2786601.22166837</v>
      </c>
      <c r="L407" s="5" t="n">
        <f aca="false">H407*(100-G407/0.5)*20000</f>
        <v>2806282.7324056</v>
      </c>
      <c r="M407" s="5" t="n">
        <f aca="false">K407-L407</f>
        <v>-19681.5107372301</v>
      </c>
      <c r="N407" s="6" t="n">
        <f aca="false">1.6-0.6824/(2009-1956)*(A407-1956)</f>
        <v>1.25236226415094</v>
      </c>
      <c r="O407" s="7" t="n">
        <v>1.3</v>
      </c>
      <c r="P407" s="5" t="n">
        <f aca="false">O407*(100-N407/0.5)*5000</f>
        <v>633719.290566038</v>
      </c>
      <c r="Q407" s="7" t="n">
        <f aca="false">N407</f>
        <v>1.25236226415094</v>
      </c>
      <c r="R407" s="5" t="n">
        <f aca="false">1.49*(100-Q407/0.5)*5000</f>
        <v>726339.802264151</v>
      </c>
      <c r="S407" s="5" t="str">
        <f aca="false">IF(P407&lt;M407,M407-P407," ")</f>
        <v> </v>
      </c>
      <c r="T407" s="8" t="n">
        <f aca="false">M407*5/P407</f>
        <v>-0.15528571585418</v>
      </c>
      <c r="U407" s="8" t="n">
        <f aca="false">IF(T407&gt;5,S407*5/R407+5,T407)+20</f>
        <v>19.8447142841458</v>
      </c>
      <c r="V407" s="9" t="n">
        <f aca="false">G407/0.5*H407*20000</f>
        <v>65476.101411019</v>
      </c>
      <c r="W407" s="9" t="n">
        <f aca="false">H407*G407*20*1000</f>
        <v>32738.0507055095</v>
      </c>
      <c r="X407" s="5" t="n">
        <f aca="false">G407*H407*MIN(20,U407)*1000</f>
        <v>32483.8631235357</v>
      </c>
      <c r="Y407" s="5" t="n">
        <f aca="false">IF(20&lt;U407,N407*O407*MIN(5,U407-20)*1000,0)</f>
        <v>0</v>
      </c>
      <c r="Z407" s="5" t="n">
        <f aca="false">IF(U407&gt;25,(U407-25)*Q407*1.49*1000,0)</f>
        <v>0</v>
      </c>
      <c r="AA407" s="5" t="n">
        <f aca="false">X407+Y407+Z407</f>
        <v>32483.8631235357</v>
      </c>
    </row>
    <row r="408" customFormat="false" ht="15" hidden="false" customHeight="false" outlineLevel="0" collapsed="false">
      <c r="A408" s="0" t="n">
        <v>1983</v>
      </c>
      <c r="B408" s="0" t="s">
        <v>31</v>
      </c>
      <c r="D408" s="0" t="n">
        <v>0</v>
      </c>
      <c r="E408" s="1" t="n">
        <v>140.563125</v>
      </c>
      <c r="F408" s="4" t="n">
        <v>0.00054519</v>
      </c>
      <c r="G408" s="0" t="n">
        <v>1.27</v>
      </c>
      <c r="H408" s="0" t="n">
        <f aca="false">1.44*EXP(-F408*(A408-1956))</f>
        <v>1.41895826131066</v>
      </c>
      <c r="I408" s="0" t="n">
        <v>785</v>
      </c>
      <c r="J408" s="0" t="n">
        <f aca="false">I408*H408</f>
        <v>1113.88223512887</v>
      </c>
      <c r="K408" s="5" t="n">
        <f aca="false">K393+D393-J393-E408</f>
        <v>2783210.14796953</v>
      </c>
      <c r="L408" s="5" t="n">
        <f aca="false">H408*(100-G408/0.5)*20000</f>
        <v>2765833.44294674</v>
      </c>
      <c r="M408" s="5" t="n">
        <f aca="false">K408-L408</f>
        <v>17376.7050227905</v>
      </c>
      <c r="N408" s="6" t="n">
        <f aca="false">1.6-0.6216/(2009-1956)*(A408-1956)</f>
        <v>1.2833358490566</v>
      </c>
      <c r="O408" s="7" t="n">
        <v>1.3</v>
      </c>
      <c r="P408" s="5" t="n">
        <f aca="false">O408*(100-N408/0.5)*5000</f>
        <v>633316.633962264</v>
      </c>
      <c r="Q408" s="7" t="n">
        <f aca="false">N408</f>
        <v>1.2833358490566</v>
      </c>
      <c r="R408" s="5" t="n">
        <f aca="false">1.49*(100-Q408/0.5)*5000</f>
        <v>725878.295849057</v>
      </c>
      <c r="S408" s="5" t="str">
        <f aca="false">IF(P408&lt;M408,M408-P408," ")</f>
        <v> </v>
      </c>
      <c r="T408" s="8" t="n">
        <f aca="false">M408*5/P408</f>
        <v>0.137188130635977</v>
      </c>
      <c r="U408" s="8" t="n">
        <f aca="false">IF(T408&gt;5,S408*5/R408+5,T408)+20</f>
        <v>20.137188130636</v>
      </c>
      <c r="V408" s="9" t="n">
        <f aca="false">G408/0.5*H408*20000</f>
        <v>72083.0796745816</v>
      </c>
      <c r="W408" s="9" t="n">
        <f aca="false">H408*G408*20*1000</f>
        <v>36041.5398372908</v>
      </c>
      <c r="X408" s="5" t="n">
        <f aca="false">G408*H408*MIN(20,U408)*1000</f>
        <v>36041.5398372908</v>
      </c>
      <c r="Y408" s="5" t="n">
        <f aca="false">IF(20&lt;U408,N408*O408*MIN(5,U408-20)*1000,0)</f>
        <v>228.875979943272</v>
      </c>
      <c r="Z408" s="5" t="n">
        <f aca="false">IF(U408&gt;25,(U408-25)*Q408*1.49*1000,0)</f>
        <v>0</v>
      </c>
      <c r="AA408" s="5" t="n">
        <f aca="false">X408+Y408+Z408</f>
        <v>36270.4158172341</v>
      </c>
    </row>
    <row r="409" customFormat="false" ht="15" hidden="false" customHeight="false" outlineLevel="0" collapsed="false">
      <c r="A409" s="0" t="n">
        <v>1983</v>
      </c>
      <c r="B409" s="0" t="s">
        <v>32</v>
      </c>
      <c r="D409" s="0" t="n">
        <v>0</v>
      </c>
      <c r="E409" s="1" t="n">
        <v>352.505</v>
      </c>
      <c r="F409" s="4" t="n">
        <v>0.002161032</v>
      </c>
      <c r="G409" s="0" t="n">
        <v>1.41</v>
      </c>
      <c r="H409" s="0" t="n">
        <f aca="false">1.44*EXP(-F409*(A409-1956))</f>
        <v>1.35838330945935</v>
      </c>
      <c r="I409" s="0" t="n">
        <v>785</v>
      </c>
      <c r="J409" s="0" t="n">
        <f aca="false">I409*H409</f>
        <v>1066.33089792559</v>
      </c>
      <c r="K409" s="5" t="n">
        <f aca="false">K394+D394-J394-E409</f>
        <v>2780862.86779814</v>
      </c>
      <c r="L409" s="5" t="n">
        <f aca="false">H409*(100-G409/0.5)*20000</f>
        <v>2640153.80026519</v>
      </c>
      <c r="M409" s="5" t="n">
        <f aca="false">K409-L409</f>
        <v>140709.067532947</v>
      </c>
      <c r="N409" s="6" t="n">
        <f aca="false">1.6-0.5691/(2009-1956)*(A409-1956)</f>
        <v>1.31008113207547</v>
      </c>
      <c r="O409" s="7" t="n">
        <v>1.3</v>
      </c>
      <c r="P409" s="5" t="n">
        <f aca="false">O409*(100-N409/0.5)*5000</f>
        <v>632968.945283019</v>
      </c>
      <c r="Q409" s="7" t="n">
        <f aca="false">N409</f>
        <v>1.31008113207547</v>
      </c>
      <c r="R409" s="5" t="n">
        <f aca="false">1.49*(100-Q409/0.5)*5000</f>
        <v>725479.791132076</v>
      </c>
      <c r="S409" s="5" t="str">
        <f aca="false">IF(P409&lt;M409,M409-P409," ")</f>
        <v> </v>
      </c>
      <c r="T409" s="8" t="n">
        <f aca="false">M409*5/P409</f>
        <v>1.1115005608216</v>
      </c>
      <c r="U409" s="8" t="n">
        <f aca="false">IF(T409&gt;5,S409*5/R409+5,T409)+20</f>
        <v>21.1115005608216</v>
      </c>
      <c r="V409" s="9" t="n">
        <f aca="false">G409/0.5*H409*20000</f>
        <v>76612.8186535072</v>
      </c>
      <c r="W409" s="9" t="n">
        <f aca="false">H409*G409*20*1000</f>
        <v>38306.4093267536</v>
      </c>
      <c r="X409" s="5" t="n">
        <f aca="false">G409*H409*MIN(20,U409)*1000</f>
        <v>38306.4093267536</v>
      </c>
      <c r="Y409" s="5" t="n">
        <f aca="false">IF(20&lt;U409,N409*O409*MIN(5,U409-20)*1000,0)</f>
        <v>1893.0026869308</v>
      </c>
      <c r="Z409" s="5" t="n">
        <f aca="false">IF(U409&gt;25,(U409-25)*Q409*1.49*1000,0)</f>
        <v>0</v>
      </c>
      <c r="AA409" s="5" t="n">
        <f aca="false">X409+Y409+Z409</f>
        <v>40199.4120136844</v>
      </c>
    </row>
    <row r="410" customFormat="false" ht="15" hidden="false" customHeight="false" outlineLevel="0" collapsed="false">
      <c r="A410" s="0" t="n">
        <v>1983</v>
      </c>
      <c r="B410" s="0" t="s">
        <v>33</v>
      </c>
      <c r="D410" s="0" t="n">
        <v>0</v>
      </c>
      <c r="E410" s="1" t="n">
        <v>352.69</v>
      </c>
      <c r="F410" s="4" t="n">
        <v>0.003311821</v>
      </c>
      <c r="G410" s="0" t="n">
        <v>1.43</v>
      </c>
      <c r="H410" s="0" t="n">
        <f aca="false">1.44*EXP(-F410*(A410-1956))</f>
        <v>1.31682554043597</v>
      </c>
      <c r="I410" s="0" t="n">
        <v>785</v>
      </c>
      <c r="J410" s="0" t="n">
        <f aca="false">I410*H410</f>
        <v>1033.70804924224</v>
      </c>
      <c r="K410" s="5" t="n">
        <f aca="false">K395+D395-J395-E410</f>
        <v>2781527.30080771</v>
      </c>
      <c r="L410" s="5" t="n">
        <f aca="false">H410*(100-G410/0.5)*20000</f>
        <v>2558328.65995901</v>
      </c>
      <c r="M410" s="5" t="n">
        <f aca="false">K410-L410</f>
        <v>223198.6408487</v>
      </c>
      <c r="N410" s="6" t="n">
        <f aca="false">1.6-0.6/(2009-1956)*(A410-1956)</f>
        <v>1.29433962264151</v>
      </c>
      <c r="O410" s="7" t="n">
        <v>1.3</v>
      </c>
      <c r="P410" s="5" t="n">
        <f aca="false">O410*(100-N410/0.5)*5000</f>
        <v>633173.584905661</v>
      </c>
      <c r="Q410" s="7" t="n">
        <f aca="false">N410</f>
        <v>1.29433962264151</v>
      </c>
      <c r="R410" s="5" t="n">
        <f aca="false">1.49*(100-Q410/0.5)*5000</f>
        <v>725714.339622642</v>
      </c>
      <c r="S410" s="5" t="str">
        <f aca="false">IF(P410&lt;M410,M410-P410," ")</f>
        <v> </v>
      </c>
      <c r="T410" s="8" t="n">
        <f aca="false">M410*5/P410</f>
        <v>1.7625391059385</v>
      </c>
      <c r="U410" s="8" t="n">
        <f aca="false">IF(T410&gt;5,S410*5/R410+5,T410)+20</f>
        <v>21.7625391059385</v>
      </c>
      <c r="V410" s="9" t="n">
        <f aca="false">G410/0.5*H410*20000</f>
        <v>75322.4209129376</v>
      </c>
      <c r="W410" s="9" t="n">
        <f aca="false">H410*G410*20*1000</f>
        <v>37661.2104564688</v>
      </c>
      <c r="X410" s="5" t="n">
        <f aca="false">G410*H410*MIN(20,U410)*1000</f>
        <v>37661.2104564688</v>
      </c>
      <c r="Y410" s="5" t="n">
        <f aca="false">IF(20&lt;U410,N410*O410*MIN(5,U410-20)*1000,0)</f>
        <v>2965.72146165275</v>
      </c>
      <c r="Z410" s="5" t="n">
        <f aca="false">IF(U410&gt;25,(U410-25)*Q410*1.49*1000,0)</f>
        <v>0</v>
      </c>
      <c r="AA410" s="5" t="n">
        <f aca="false">X410+Y410+Z410</f>
        <v>40626.9319181216</v>
      </c>
    </row>
    <row r="411" customFormat="false" ht="15" hidden="false" customHeight="false" outlineLevel="0" collapsed="false">
      <c r="A411" s="0" t="n">
        <v>1983</v>
      </c>
      <c r="B411" s="0" t="s">
        <v>34</v>
      </c>
      <c r="D411" s="0" t="n">
        <v>0</v>
      </c>
      <c r="E411" s="1" t="n">
        <v>322.315625</v>
      </c>
      <c r="F411" s="4" t="n">
        <v>0.003564392</v>
      </c>
      <c r="G411" s="0" t="n">
        <v>1.46</v>
      </c>
      <c r="H411" s="0" t="n">
        <f aca="false">1.44*EXP(-F411*(A411-1956))</f>
        <v>1.30787610759905</v>
      </c>
      <c r="I411" s="0" t="n">
        <v>785</v>
      </c>
      <c r="J411" s="0" t="n">
        <f aca="false">I411*H411</f>
        <v>1026.68274446525</v>
      </c>
      <c r="K411" s="5" t="n">
        <f aca="false">K396+D396-J396-E411</f>
        <v>2781172.73294687</v>
      </c>
      <c r="L411" s="5" t="n">
        <f aca="false">H411*(100-G411/0.5)*20000</f>
        <v>2539372.25051431</v>
      </c>
      <c r="M411" s="5" t="n">
        <f aca="false">K411-L411</f>
        <v>241800.482432563</v>
      </c>
      <c r="N411" s="6" t="n">
        <f aca="false">1.6-0.5/(2009-1956)*(A411-1956)</f>
        <v>1.34528301886792</v>
      </c>
      <c r="O411" s="7" t="n">
        <v>1.3</v>
      </c>
      <c r="P411" s="5" t="n">
        <f aca="false">O411*(100-N411/0.5)*5000</f>
        <v>632511.320754717</v>
      </c>
      <c r="Q411" s="7" t="n">
        <f aca="false">N411</f>
        <v>1.34528301886792</v>
      </c>
      <c r="R411" s="5" t="n">
        <f aca="false">1.49*(100-Q411/0.5)*5000</f>
        <v>724955.283018868</v>
      </c>
      <c r="S411" s="5" t="str">
        <f aca="false">IF(P411&lt;M411,M411-P411," ")</f>
        <v> </v>
      </c>
      <c r="T411" s="8" t="n">
        <f aca="false">M411*5/P411</f>
        <v>1.91143205266307</v>
      </c>
      <c r="U411" s="8" t="n">
        <f aca="false">IF(T411&gt;5,S411*5/R411+5,T411)+20</f>
        <v>21.9114320526631</v>
      </c>
      <c r="V411" s="9" t="n">
        <f aca="false">G411/0.5*H411*20000</f>
        <v>76379.9646837843</v>
      </c>
      <c r="W411" s="9" t="n">
        <f aca="false">H411*G411*20*1000</f>
        <v>38189.9823418922</v>
      </c>
      <c r="X411" s="5" t="n">
        <f aca="false">G411*H411*MIN(20,U411)*1000</f>
        <v>38189.9823418922</v>
      </c>
      <c r="Y411" s="5" t="n">
        <f aca="false">IF(20&lt;U411,N411*O411*MIN(5,U411-20)*1000,0)</f>
        <v>3342.84220681773</v>
      </c>
      <c r="Z411" s="5" t="n">
        <f aca="false">IF(U411&gt;25,(U411-25)*Q411*1.49*1000,0)</f>
        <v>0</v>
      </c>
      <c r="AA411" s="5" t="n">
        <f aca="false">X411+Y411+Z411</f>
        <v>41532.8245487099</v>
      </c>
    </row>
    <row r="412" customFormat="false" ht="15" hidden="false" customHeight="false" outlineLevel="0" collapsed="false">
      <c r="A412" s="0" t="n">
        <v>1983</v>
      </c>
      <c r="B412" s="0" t="s">
        <v>35</v>
      </c>
      <c r="D412" s="0" t="n">
        <v>610.478359908884</v>
      </c>
      <c r="E412" s="1" t="n">
        <v>159.82625</v>
      </c>
      <c r="F412" s="4" t="n">
        <v>0.00095987</v>
      </c>
      <c r="G412" s="0" t="n">
        <v>1.6</v>
      </c>
      <c r="H412" s="0" t="n">
        <f aca="false">1.44*EXP(-F412*(A412-1956))</f>
        <v>1.40315970201069</v>
      </c>
      <c r="I412" s="0" t="n">
        <v>785</v>
      </c>
      <c r="J412" s="0" t="n">
        <f aca="false">I412*H412</f>
        <v>1101.48036607839</v>
      </c>
      <c r="K412" s="5" t="n">
        <f aca="false">K397+D397-J397-E412</f>
        <v>2790197.29947277</v>
      </c>
      <c r="L412" s="5" t="n">
        <f aca="false">H412*(100-G412/0.5)*20000</f>
        <v>2716517.18309269</v>
      </c>
      <c r="M412" s="5" t="n">
        <f aca="false">K412-L412</f>
        <v>73680.1163800764</v>
      </c>
      <c r="N412" s="6" t="n">
        <f aca="false">1.6-0.5691/(2009-1956)*(A412-1956)</f>
        <v>1.31008113207547</v>
      </c>
      <c r="O412" s="7" t="n">
        <v>1.3</v>
      </c>
      <c r="P412" s="5" t="n">
        <f aca="false">O412*(100-N412/0.5)*5000</f>
        <v>632968.945283019</v>
      </c>
      <c r="Q412" s="7" t="n">
        <f aca="false">N412</f>
        <v>1.31008113207547</v>
      </c>
      <c r="R412" s="5" t="n">
        <f aca="false">1.49*(100-Q412/0.5)*5000</f>
        <v>725479.791132076</v>
      </c>
      <c r="S412" s="5" t="str">
        <f aca="false">IF(P412&lt;M412,M412-P412," ")</f>
        <v> </v>
      </c>
      <c r="T412" s="8" t="n">
        <f aca="false">M412*5/P412</f>
        <v>0.582019994260002</v>
      </c>
      <c r="U412" s="8" t="n">
        <f aca="false">IF(T412&gt;5,S412*5/R412+5,T412)+20</f>
        <v>20.58201999426</v>
      </c>
      <c r="V412" s="9" t="n">
        <f aca="false">G412/0.5*H412*20000</f>
        <v>89802.2209286841</v>
      </c>
      <c r="W412" s="9" t="n">
        <f aca="false">H412*G412*20*1000</f>
        <v>44901.110464342</v>
      </c>
      <c r="X412" s="5" t="n">
        <f aca="false">G412*H412*MIN(20,U412)*1000</f>
        <v>44901.110464342</v>
      </c>
      <c r="Y412" s="5" t="n">
        <f aca="false">IF(20&lt;U412,N412*O412*MIN(5,U412-20)*1000,0)</f>
        <v>991.241436861913</v>
      </c>
      <c r="Z412" s="5" t="n">
        <f aca="false">IF(U412&gt;25,(U412-25)*Q412*1.49*1000,0)</f>
        <v>0</v>
      </c>
      <c r="AA412" s="5" t="n">
        <f aca="false">X412+Y412+Z412</f>
        <v>45892.3519012039</v>
      </c>
    </row>
    <row r="413" customFormat="false" ht="15" hidden="false" customHeight="false" outlineLevel="0" collapsed="false">
      <c r="A413" s="0" t="n">
        <v>1983</v>
      </c>
      <c r="B413" s="0" t="s">
        <v>36</v>
      </c>
      <c r="D413" s="0" t="n">
        <v>610.478359908884</v>
      </c>
      <c r="E413" s="1" t="n">
        <v>383.6775</v>
      </c>
      <c r="F413" s="4" t="n">
        <v>0.003306066</v>
      </c>
      <c r="G413" s="0" t="n">
        <v>1.79</v>
      </c>
      <c r="H413" s="0" t="n">
        <f aca="false">1.44*EXP(-F413*(A413-1956))</f>
        <v>1.31703017127044</v>
      </c>
      <c r="I413" s="0" t="n">
        <v>785</v>
      </c>
      <c r="J413" s="0" t="n">
        <f aca="false">I413*H413</f>
        <v>1033.8686844473</v>
      </c>
      <c r="K413" s="5" t="n">
        <f aca="false">K398+D398-J398-E413</f>
        <v>2787735.48125242</v>
      </c>
      <c r="L413" s="5" t="n">
        <f aca="false">H413*(100-G413/0.5)*20000</f>
        <v>2539760.98227792</v>
      </c>
      <c r="M413" s="5" t="n">
        <f aca="false">K413-L413</f>
        <v>247974.498974497</v>
      </c>
      <c r="N413" s="6" t="n">
        <f aca="false">1.6-0.5691/(2009-1956)*(A413-1956)</f>
        <v>1.31008113207547</v>
      </c>
      <c r="O413" s="7" t="n">
        <v>1.3</v>
      </c>
      <c r="P413" s="5" t="n">
        <f aca="false">O413*(100-N413/0.5)*5000</f>
        <v>632968.945283019</v>
      </c>
      <c r="Q413" s="7" t="n">
        <f aca="false">N413</f>
        <v>1.31008113207547</v>
      </c>
      <c r="R413" s="5" t="n">
        <f aca="false">1.49*(100-Q413/0.5)*5000</f>
        <v>725479.791132076</v>
      </c>
      <c r="S413" s="5" t="str">
        <f aca="false">IF(P413&lt;M413,M413-P413," ")</f>
        <v> </v>
      </c>
      <c r="T413" s="8" t="n">
        <f aca="false">M413*5/P413</f>
        <v>1.95882041940952</v>
      </c>
      <c r="U413" s="8" t="n">
        <f aca="false">IF(T413&gt;5,S413*5/R413+5,T413)+20</f>
        <v>21.9588204194095</v>
      </c>
      <c r="V413" s="9" t="n">
        <f aca="false">G413/0.5*H413*20000</f>
        <v>94299.3602629637</v>
      </c>
      <c r="W413" s="9" t="n">
        <f aca="false">H413*G413*20*1000</f>
        <v>47149.6801314818</v>
      </c>
      <c r="X413" s="5" t="n">
        <f aca="false">G413*H413*MIN(20,U413)*1000</f>
        <v>47149.6801314818</v>
      </c>
      <c r="Y413" s="5" t="n">
        <f aca="false">IF(20&lt;U413,N413*O413*MIN(5,U413-20)*1000,0)</f>
        <v>3336.07777437035</v>
      </c>
      <c r="Z413" s="5" t="n">
        <f aca="false">IF(U413&gt;25,(U413-25)*Q413*1.49*1000,0)</f>
        <v>0</v>
      </c>
      <c r="AA413" s="5" t="n">
        <f aca="false">X413+Y413+Z413</f>
        <v>50485.7579058522</v>
      </c>
    </row>
    <row r="414" customFormat="false" ht="15" hidden="false" customHeight="false" outlineLevel="0" collapsed="false">
      <c r="A414" s="0" t="n">
        <v>1983</v>
      </c>
      <c r="B414" s="0" t="s">
        <v>37</v>
      </c>
      <c r="D414" s="0" t="n">
        <v>615.384615384615</v>
      </c>
      <c r="E414" s="1" t="n">
        <v>276.31375</v>
      </c>
      <c r="F414" s="4" t="n">
        <v>0.001301856</v>
      </c>
      <c r="G414" s="0" t="n">
        <v>1.69</v>
      </c>
      <c r="H414" s="0" t="n">
        <f aca="false">1.44*EXP(-F414*(A414-1956))</f>
        <v>1.39026308857354</v>
      </c>
      <c r="I414" s="0" t="n">
        <v>785</v>
      </c>
      <c r="J414" s="0" t="n">
        <f aca="false">I414*H414</f>
        <v>1091.35652453023</v>
      </c>
      <c r="K414" s="5" t="n">
        <f aca="false">K399+D399-J399-E414</f>
        <v>2788737.91148675</v>
      </c>
      <c r="L414" s="5" t="n">
        <f aca="false">H414*(100-G414/0.5)*20000</f>
        <v>2686544.3923595</v>
      </c>
      <c r="M414" s="5" t="n">
        <f aca="false">K414-L414</f>
        <v>102193.519127252</v>
      </c>
      <c r="N414" s="6" t="n">
        <f aca="false">1.6-0.5691/(2009-1956)*(A414-1956)</f>
        <v>1.31008113207547</v>
      </c>
      <c r="O414" s="7" t="n">
        <v>1.3</v>
      </c>
      <c r="P414" s="5" t="n">
        <f aca="false">O414*(100-N414/0.5)*5000</f>
        <v>632968.945283019</v>
      </c>
      <c r="Q414" s="7" t="n">
        <f aca="false">N414</f>
        <v>1.31008113207547</v>
      </c>
      <c r="R414" s="5" t="n">
        <f aca="false">1.49*(100-Q414/0.5)*5000</f>
        <v>725479.791132076</v>
      </c>
      <c r="S414" s="5" t="str">
        <f aca="false">IF(P414&lt;M414,M414-P414," ")</f>
        <v> </v>
      </c>
      <c r="T414" s="8" t="n">
        <f aca="false">M414*5/P414</f>
        <v>0.807255394508796</v>
      </c>
      <c r="U414" s="8" t="n">
        <f aca="false">IF(T414&gt;5,S414*5/R414+5,T414)+20</f>
        <v>20.8072553945088</v>
      </c>
      <c r="V414" s="9" t="n">
        <f aca="false">G414/0.5*H414*20000</f>
        <v>93981.784787571</v>
      </c>
      <c r="W414" s="9" t="n">
        <f aca="false">H414*G414*20*1000</f>
        <v>46990.8923937855</v>
      </c>
      <c r="X414" s="5" t="n">
        <f aca="false">G414*H414*MIN(20,U414)*1000</f>
        <v>46990.8923937855</v>
      </c>
      <c r="Y414" s="5" t="n">
        <f aca="false">IF(20&lt;U414,N414*O414*MIN(5,U414-20)*1000,0)</f>
        <v>1374.84107944575</v>
      </c>
      <c r="Z414" s="5" t="n">
        <f aca="false">IF(U414&gt;25,(U414-25)*Q414*1.49*1000,0)</f>
        <v>0</v>
      </c>
      <c r="AA414" s="5" t="n">
        <f aca="false">X414+Y414+Z414</f>
        <v>48365.7334732312</v>
      </c>
    </row>
    <row r="415" customFormat="false" ht="15" hidden="false" customHeight="false" outlineLevel="0" collapsed="false">
      <c r="A415" s="0" t="n">
        <v>1983</v>
      </c>
      <c r="B415" s="0" t="s">
        <v>38</v>
      </c>
      <c r="D415" s="0" t="n">
        <v>137.651821862348</v>
      </c>
      <c r="E415" s="1" t="n">
        <v>156.80125</v>
      </c>
      <c r="F415" s="4" t="n">
        <v>0.00474323</v>
      </c>
      <c r="G415" s="0" t="n">
        <v>2.42</v>
      </c>
      <c r="H415" s="0" t="n">
        <f aca="false">1.44*EXP(-F415*(A415-1956))</f>
        <v>1.26690371450815</v>
      </c>
      <c r="I415" s="0" t="n">
        <v>785</v>
      </c>
      <c r="J415" s="0" t="n">
        <f aca="false">I415*H415</f>
        <v>994.519415888899</v>
      </c>
      <c r="K415" s="5" t="n">
        <f aca="false">K400+D400-J400-E415</f>
        <v>2785332.2029833</v>
      </c>
      <c r="L415" s="5" t="n">
        <f aca="false">H415*(100-G415/0.5)*20000</f>
        <v>2411171.14945192</v>
      </c>
      <c r="M415" s="5" t="n">
        <f aca="false">K415-L415</f>
        <v>374161.053531383</v>
      </c>
      <c r="N415" s="6" t="n">
        <f aca="false">1.6+0.3/(2009-1956)*(A415-1956)</f>
        <v>1.75283018867925</v>
      </c>
      <c r="O415" s="7" t="n">
        <v>1.3</v>
      </c>
      <c r="P415" s="5" t="n">
        <f aca="false">O415*(100-N415/0.5)*5000</f>
        <v>627213.20754717</v>
      </c>
      <c r="Q415" s="7" t="n">
        <f aca="false">N415</f>
        <v>1.75283018867925</v>
      </c>
      <c r="R415" s="5" t="n">
        <f aca="false">1.49*(100-Q415/0.5)*5000</f>
        <v>718882.830188679</v>
      </c>
      <c r="S415" s="5" t="str">
        <f aca="false">IF(P415&lt;M415,M415-P415," ")</f>
        <v> </v>
      </c>
      <c r="T415" s="8" t="n">
        <f aca="false">M415*5/P415</f>
        <v>2.98272620082896</v>
      </c>
      <c r="U415" s="8" t="n">
        <f aca="false">IF(T415&gt;5,S415*5/R415+5,T415)+20</f>
        <v>22.982726200829</v>
      </c>
      <c r="V415" s="9" t="n">
        <f aca="false">G415/0.5*H415*20000</f>
        <v>122636.279564389</v>
      </c>
      <c r="W415" s="9" t="n">
        <f aca="false">H415*G415*20*1000</f>
        <v>61318.1397821946</v>
      </c>
      <c r="X415" s="5" t="n">
        <f aca="false">G415*H415*MIN(20,U415)*1000</f>
        <v>61318.1397821946</v>
      </c>
      <c r="Y415" s="5" t="n">
        <f aca="false">IF(20&lt;U415,N415*O415*MIN(5,U415-20)*1000,0)</f>
        <v>6796.67628819082</v>
      </c>
      <c r="Z415" s="5" t="n">
        <f aca="false">IF(U415&gt;25,(U415-25)*Q415*1.49*1000,0)</f>
        <v>0</v>
      </c>
      <c r="AA415" s="5" t="n">
        <f aca="false">X415+Y415+Z415</f>
        <v>68114.8160703854</v>
      </c>
    </row>
    <row r="416" customFormat="false" ht="15" hidden="false" customHeight="false" outlineLevel="0" collapsed="false">
      <c r="A416" s="0" t="n">
        <v>1983</v>
      </c>
      <c r="B416" s="0" t="s">
        <v>39</v>
      </c>
      <c r="D416" s="0" t="n">
        <v>1251.14155251142</v>
      </c>
      <c r="E416" s="1" t="n">
        <v>248.9325</v>
      </c>
      <c r="F416" s="4" t="n">
        <v>0.00288361</v>
      </c>
      <c r="G416" s="0" t="n">
        <v>1.86</v>
      </c>
      <c r="H416" s="0" t="n">
        <f aca="false">1.44*EXP(-F416*(A416-1956))</f>
        <v>1.33213863041127</v>
      </c>
      <c r="I416" s="0" t="n">
        <v>785</v>
      </c>
      <c r="J416" s="0" t="n">
        <f aca="false">I416*H416</f>
        <v>1045.72882487284</v>
      </c>
      <c r="K416" s="5" t="n">
        <f aca="false">K401+D401-J401-E416</f>
        <v>2797540.36966625</v>
      </c>
      <c r="L416" s="5" t="n">
        <f aca="false">H416*(100-G416/0.5)*20000</f>
        <v>2565166.14671993</v>
      </c>
      <c r="M416" s="5" t="n">
        <f aca="false">K416-L416</f>
        <v>232374.222946317</v>
      </c>
      <c r="N416" s="6" t="n">
        <f aca="false">1.6-0.5691/(2009-1956)*(A416-1956)</f>
        <v>1.31008113207547</v>
      </c>
      <c r="O416" s="7" t="n">
        <v>1.3</v>
      </c>
      <c r="P416" s="5" t="n">
        <f aca="false">O416*(100-N416/0.5)*5000</f>
        <v>632968.945283019</v>
      </c>
      <c r="Q416" s="7" t="n">
        <f aca="false">N416</f>
        <v>1.31008113207547</v>
      </c>
      <c r="R416" s="5" t="n">
        <f aca="false">1.49*(100-Q416/0.5)*5000</f>
        <v>725479.791132076</v>
      </c>
      <c r="S416" s="5" t="str">
        <f aca="false">IF(P416&lt;M416,M416-P416," ")</f>
        <v> </v>
      </c>
      <c r="T416" s="8" t="n">
        <f aca="false">M416*5/P416</f>
        <v>1.83558944461656</v>
      </c>
      <c r="U416" s="8" t="n">
        <f aca="false">IF(T416&gt;5,S416*5/R416+5,T416)+20</f>
        <v>21.8355894446166</v>
      </c>
      <c r="V416" s="9" t="n">
        <f aca="false">G416/0.5*H416*20000</f>
        <v>99111.1141025982</v>
      </c>
      <c r="W416" s="9" t="n">
        <f aca="false">H416*G416*20*1000</f>
        <v>49555.5570512991</v>
      </c>
      <c r="X416" s="5" t="n">
        <f aca="false">G416*H416*MIN(20,U416)*1000</f>
        <v>49555.5570512991</v>
      </c>
      <c r="Y416" s="5" t="n">
        <f aca="false">IF(20&lt;U416,N416*O416*MIN(5,U416-20)*1000,0)</f>
        <v>3126.20242691776</v>
      </c>
      <c r="Z416" s="5" t="n">
        <f aca="false">IF(U416&gt;25,(U416-25)*Q416*1.49*1000,0)</f>
        <v>0</v>
      </c>
      <c r="AA416" s="5" t="n">
        <f aca="false">X416+Y416+Z416</f>
        <v>52681.7594782169</v>
      </c>
    </row>
    <row r="417" customFormat="false" ht="15" hidden="false" customHeight="false" outlineLevel="0" collapsed="false">
      <c r="A417" s="0" t="n">
        <v>1983</v>
      </c>
      <c r="B417" s="0" t="s">
        <v>40</v>
      </c>
      <c r="D417" s="0" t="n">
        <v>1251.14155251142</v>
      </c>
      <c r="E417" s="1" t="n">
        <v>243.289375</v>
      </c>
      <c r="F417" s="4" t="n">
        <v>0.003435973</v>
      </c>
      <c r="G417" s="0" t="n">
        <v>1.96</v>
      </c>
      <c r="H417" s="0" t="n">
        <f aca="false">1.44*EXP(-F417*(A417-1956))</f>
        <v>1.31241879433659</v>
      </c>
      <c r="I417" s="0" t="n">
        <v>785</v>
      </c>
      <c r="J417" s="0" t="n">
        <f aca="false">I417*H417</f>
        <v>1030.24875355422</v>
      </c>
      <c r="K417" s="5" t="n">
        <f aca="false">K402+D402-J402-E417</f>
        <v>2797814.58049607</v>
      </c>
      <c r="L417" s="5" t="n">
        <f aca="false">H417*(100-G417/0.5)*20000</f>
        <v>2521943.95519719</v>
      </c>
      <c r="M417" s="5" t="n">
        <f aca="false">K417-L417</f>
        <v>275870.625298875</v>
      </c>
      <c r="N417" s="6" t="n">
        <f aca="false">1.6+0.1/(2009-1956)*(A417-1956)</f>
        <v>1.65094339622642</v>
      </c>
      <c r="O417" s="7" t="n">
        <v>1.3</v>
      </c>
      <c r="P417" s="5" t="n">
        <f aca="false">O417*(100-N417/0.5)*5000</f>
        <v>628537.735849057</v>
      </c>
      <c r="Q417" s="7" t="n">
        <f aca="false">N417</f>
        <v>1.65094339622642</v>
      </c>
      <c r="R417" s="5" t="n">
        <f aca="false">1.49*(100-Q417/0.5)*5000</f>
        <v>720400.943396226</v>
      </c>
      <c r="S417" s="5" t="str">
        <f aca="false">IF(P417&lt;M417,M417-P417," ")</f>
        <v> </v>
      </c>
      <c r="T417" s="8" t="n">
        <f aca="false">M417*5/P417</f>
        <v>2.1945430605389</v>
      </c>
      <c r="U417" s="8" t="n">
        <f aca="false">IF(T417&gt;5,S417*5/R417+5,T417)+20</f>
        <v>22.1945430605389</v>
      </c>
      <c r="V417" s="9" t="n">
        <f aca="false">G417/0.5*H417*20000</f>
        <v>102893.633475989</v>
      </c>
      <c r="W417" s="9" t="n">
        <f aca="false">H417*G417*20*1000</f>
        <v>51446.8167379944</v>
      </c>
      <c r="X417" s="5" t="n">
        <f aca="false">G417*H417*MIN(20,U417)*1000</f>
        <v>51446.8167379944</v>
      </c>
      <c r="Y417" s="5" t="n">
        <f aca="false">IF(20&lt;U417,N417*O417*MIN(5,U417-20)*1000,0)</f>
        <v>4709.98628559056</v>
      </c>
      <c r="Z417" s="5" t="n">
        <f aca="false">IF(U417&gt;25,(U417-25)*Q417*1.49*1000,0)</f>
        <v>0</v>
      </c>
      <c r="AA417" s="5" t="n">
        <f aca="false">X417+Y417+Z417</f>
        <v>56156.803023585</v>
      </c>
    </row>
    <row r="418" customFormat="false" ht="15" hidden="false" customHeight="false" outlineLevel="0" collapsed="false">
      <c r="A418" s="0" t="n">
        <v>1983</v>
      </c>
      <c r="B418" s="0" t="s">
        <v>41</v>
      </c>
      <c r="D418" s="0" t="n">
        <v>64.1925777331996</v>
      </c>
      <c r="E418" s="1" t="n">
        <v>108.56125</v>
      </c>
      <c r="F418" s="4" t="n">
        <v>0.002290988</v>
      </c>
      <c r="G418" s="0" t="n">
        <v>1.7</v>
      </c>
      <c r="H418" s="0" t="n">
        <f aca="false">1.44*EXP(-F418*(A418-1956))</f>
        <v>1.35362535007658</v>
      </c>
      <c r="I418" s="0" t="n">
        <v>785</v>
      </c>
      <c r="J418" s="0" t="n">
        <f aca="false">I418*H418</f>
        <v>1062.59589981011</v>
      </c>
      <c r="K418" s="5" t="n">
        <f aca="false">K403+D403-J403-E418</f>
        <v>2784806.16940376</v>
      </c>
      <c r="L418" s="5" t="n">
        <f aca="false">H418*(100-G418/0.5)*20000</f>
        <v>2615204.17634795</v>
      </c>
      <c r="M418" s="5" t="n">
        <f aca="false">K418-L418</f>
        <v>169601.99305581</v>
      </c>
      <c r="N418" s="6" t="n">
        <f aca="false">1.6-0.4/(2009-1956)*(A418-1956)</f>
        <v>1.39622641509434</v>
      </c>
      <c r="O418" s="7" t="n">
        <v>1.3</v>
      </c>
      <c r="P418" s="5" t="n">
        <f aca="false">O418*(100-N418/0.5)*5000</f>
        <v>631849.056603774</v>
      </c>
      <c r="Q418" s="7" t="n">
        <f aca="false">N418</f>
        <v>1.39622641509434</v>
      </c>
      <c r="R418" s="5" t="n">
        <f aca="false">1.49*(100-Q418/0.5)*5000</f>
        <v>724196.226415094</v>
      </c>
      <c r="S418" s="5" t="str">
        <f aca="false">IF(P418&lt;M418,M418-P418," ")</f>
        <v> </v>
      </c>
      <c r="T418" s="8" t="n">
        <f aca="false">M418*5/P418</f>
        <v>1.34210846153218</v>
      </c>
      <c r="U418" s="8" t="n">
        <f aca="false">IF(T418&gt;5,S418*5/R418+5,T418)+20</f>
        <v>21.3421084615322</v>
      </c>
      <c r="V418" s="9" t="n">
        <f aca="false">G418/0.5*H418*20000</f>
        <v>92046.5238052072</v>
      </c>
      <c r="W418" s="9" t="n">
        <f aca="false">H418*G418*20*1000</f>
        <v>46023.2619026036</v>
      </c>
      <c r="X418" s="5" t="n">
        <f aca="false">G418*H418*MIN(20,U418)*1000</f>
        <v>46023.2619026036</v>
      </c>
      <c r="Y418" s="5" t="n">
        <f aca="false">IF(20&lt;U418,N418*O418*MIN(5,U418-20)*1000,0)</f>
        <v>2436.05347168671</v>
      </c>
      <c r="Z418" s="5" t="n">
        <f aca="false">IF(U418&gt;25,(U418-25)*Q418*1.49*1000,0)</f>
        <v>0</v>
      </c>
      <c r="AA418" s="5" t="n">
        <f aca="false">X418+Y418+Z418</f>
        <v>48459.3153742903</v>
      </c>
    </row>
    <row r="419" customFormat="false" ht="15" hidden="false" customHeight="false" outlineLevel="0" collapsed="false">
      <c r="A419" s="0" t="n">
        <v>1983</v>
      </c>
      <c r="B419" s="0" t="s">
        <v>42</v>
      </c>
      <c r="D419" s="0" t="n">
        <v>137.651821862348</v>
      </c>
      <c r="E419" s="1" t="n">
        <v>360.993125</v>
      </c>
      <c r="F419" s="4" t="n">
        <v>0.006047777</v>
      </c>
      <c r="G419" s="0" t="n">
        <v>2.79</v>
      </c>
      <c r="H419" s="0" t="n">
        <f aca="false">1.44*EXP(-F419*(A419-1956))</f>
        <v>1.22305659916039</v>
      </c>
      <c r="I419" s="0" t="n">
        <v>785</v>
      </c>
      <c r="J419" s="0" t="n">
        <f aca="false">I419*H419</f>
        <v>960.099430340906</v>
      </c>
      <c r="K419" s="5" t="n">
        <f aca="false">K404+D404-J404-E419</f>
        <v>2782427.8669667</v>
      </c>
      <c r="L419" s="5" t="n">
        <f aca="false">H419*(100-G419/0.5)*20000</f>
        <v>2309620.08185448</v>
      </c>
      <c r="M419" s="5" t="n">
        <f aca="false">K419-L419</f>
        <v>472807.785112225</v>
      </c>
      <c r="N419" s="6" t="n">
        <f aca="false">1.6+0.5185/(2009-1956)*(A419-1956)</f>
        <v>1.86414150943396</v>
      </c>
      <c r="O419" s="7" t="n">
        <v>1.3</v>
      </c>
      <c r="P419" s="5" t="n">
        <f aca="false">O419*(100-N419/0.5)*5000</f>
        <v>625766.160377359</v>
      </c>
      <c r="Q419" s="7" t="n">
        <f aca="false">N419</f>
        <v>1.86414150943396</v>
      </c>
      <c r="R419" s="5" t="n">
        <f aca="false">1.49*(100-Q419/0.5)*5000</f>
        <v>717224.291509434</v>
      </c>
      <c r="S419" s="5" t="str">
        <f aca="false">IF(P419&lt;M419,M419-P419," ")</f>
        <v> </v>
      </c>
      <c r="T419" s="8" t="n">
        <f aca="false">M419*5/P419</f>
        <v>3.77783120157141</v>
      </c>
      <c r="U419" s="8" t="n">
        <f aca="false">IF(T419&gt;5,S419*5/R419+5,T419)+20</f>
        <v>23.7778312015714</v>
      </c>
      <c r="V419" s="9" t="n">
        <f aca="false">G419/0.5*H419*20000</f>
        <v>136493.116466299</v>
      </c>
      <c r="W419" s="9" t="n">
        <f aca="false">H419*G419*20*1000</f>
        <v>68246.5582331497</v>
      </c>
      <c r="X419" s="5" t="n">
        <f aca="false">G419*H419*MIN(20,U419)*1000</f>
        <v>68246.5582331497</v>
      </c>
      <c r="Y419" s="5" t="n">
        <f aca="false">IF(20&lt;U419,N419*O419*MIN(5,U419-20)*1000,0)</f>
        <v>9155.13554602928</v>
      </c>
      <c r="Z419" s="5" t="n">
        <f aca="false">IF(U419&gt;25,(U419-25)*Q419*1.49*1000,0)</f>
        <v>0</v>
      </c>
      <c r="AA419" s="5" t="n">
        <f aca="false">X419+Y419+Z419</f>
        <v>77401.693779179</v>
      </c>
    </row>
    <row r="420" customFormat="false" ht="15" hidden="false" customHeight="false" outlineLevel="0" collapsed="false">
      <c r="A420" s="0" t="n">
        <v>1983</v>
      </c>
      <c r="B420" s="0" t="s">
        <v>43</v>
      </c>
      <c r="D420" s="0" t="n">
        <v>64.1925777331996</v>
      </c>
      <c r="E420" s="1" t="n">
        <v>360.876875</v>
      </c>
      <c r="F420" s="4" t="n">
        <v>0.003047486</v>
      </c>
      <c r="G420" s="0" t="n">
        <v>1.9</v>
      </c>
      <c r="H420" s="0" t="n">
        <f aca="false">1.44*EXP(-F420*(A420-1956))</f>
        <v>1.32625740134691</v>
      </c>
      <c r="I420" s="0" t="n">
        <v>785</v>
      </c>
      <c r="J420" s="0" t="n">
        <f aca="false">I420*H420</f>
        <v>1041.11206005732</v>
      </c>
      <c r="K420" s="5" t="n">
        <f aca="false">K405+D405-J405-E420</f>
        <v>2781801.3452975</v>
      </c>
      <c r="L420" s="5" t="n">
        <f aca="false">H420*(100-G420/0.5)*20000</f>
        <v>2551719.24019146</v>
      </c>
      <c r="M420" s="5" t="n">
        <f aca="false">K420-L420</f>
        <v>230082.105106046</v>
      </c>
      <c r="N420" s="6" t="n">
        <f aca="false">1.6-0.4298/(2009-1956)*(A420-1956)</f>
        <v>1.38104528301887</v>
      </c>
      <c r="O420" s="7" t="n">
        <v>1.3</v>
      </c>
      <c r="P420" s="5" t="n">
        <f aca="false">O420*(100-N420/0.5)*5000</f>
        <v>632046.411320755</v>
      </c>
      <c r="Q420" s="7" t="n">
        <f aca="false">N420</f>
        <v>1.38104528301887</v>
      </c>
      <c r="R420" s="5" t="n">
        <f aca="false">1.49*(100-Q420/0.5)*5000</f>
        <v>724422.425283019</v>
      </c>
      <c r="S420" s="5" t="str">
        <f aca="false">IF(P420&lt;M420,M420-P420," ")</f>
        <v> </v>
      </c>
      <c r="T420" s="8" t="n">
        <f aca="false">M420*5/P420</f>
        <v>1.82013615602417</v>
      </c>
      <c r="U420" s="8" t="n">
        <f aca="false">IF(T420&gt;5,S420*5/R420+5,T420)+20</f>
        <v>21.8201361560242</v>
      </c>
      <c r="V420" s="9" t="n">
        <f aca="false">G420/0.5*H420*20000</f>
        <v>100795.562502365</v>
      </c>
      <c r="W420" s="9" t="n">
        <f aca="false">H420*G420*20*1000</f>
        <v>50397.7812511826</v>
      </c>
      <c r="X420" s="5" t="n">
        <f aca="false">G420*H420*MIN(20,U420)*1000</f>
        <v>50397.7812511826</v>
      </c>
      <c r="Y420" s="5" t="n">
        <f aca="false">IF(20&lt;U420,N420*O420*MIN(5,U420-20)*1000,0)</f>
        <v>3267.79758854806</v>
      </c>
      <c r="Z420" s="5" t="n">
        <f aca="false">IF(U420&gt;25,(U420-25)*Q420*1.49*1000,0)</f>
        <v>0</v>
      </c>
      <c r="AA420" s="5" t="n">
        <f aca="false">X420+Y420+Z420</f>
        <v>53665.5788397307</v>
      </c>
    </row>
    <row r="421" customFormat="false" ht="15" hidden="false" customHeight="false" outlineLevel="0" collapsed="false">
      <c r="A421" s="0" t="n">
        <v>1983</v>
      </c>
      <c r="B421" s="0" t="s">
        <v>44</v>
      </c>
      <c r="D421" s="0" t="n">
        <v>4377.89661319073</v>
      </c>
      <c r="E421" s="1" t="n">
        <v>403.480625</v>
      </c>
      <c r="F421" s="4" t="n">
        <v>0.006595146</v>
      </c>
      <c r="G421" s="0" t="n">
        <v>2.46</v>
      </c>
      <c r="H421" s="0" t="n">
        <f aca="false">1.44*EXP(-F421*(A421-1956))</f>
        <v>1.20511400399014</v>
      </c>
      <c r="I421" s="0" t="n">
        <v>785</v>
      </c>
      <c r="J421" s="0" t="n">
        <f aca="false">I421*H421</f>
        <v>946.014493132263</v>
      </c>
      <c r="K421" s="5" t="n">
        <f aca="false">K406+D406-J406-E421</f>
        <v>2827144.11661507</v>
      </c>
      <c r="L421" s="5" t="n">
        <f aca="false">H421*(100-G421/0.5)*20000</f>
        <v>2291644.78998766</v>
      </c>
      <c r="M421" s="5" t="n">
        <f aca="false">K421-L421</f>
        <v>535499.326627412</v>
      </c>
      <c r="N421" s="6" t="n">
        <f aca="false">1.6+0.062/(2009-1956)*(A421-1956)</f>
        <v>1.63158490566038</v>
      </c>
      <c r="O421" s="7" t="n">
        <v>1.3</v>
      </c>
      <c r="P421" s="5" t="n">
        <f aca="false">O421*(100-N421/0.5)*5000</f>
        <v>628789.396226415</v>
      </c>
      <c r="Q421" s="7" t="n">
        <f aca="false">N421</f>
        <v>1.63158490566038</v>
      </c>
      <c r="R421" s="5" t="n">
        <f aca="false">1.49*(100-Q421/0.5)*5000</f>
        <v>720689.38490566</v>
      </c>
      <c r="S421" s="5" t="str">
        <f aca="false">IF(P421&lt;M421,M421-P421," ")</f>
        <v> </v>
      </c>
      <c r="T421" s="8" t="n">
        <f aca="false">M421*5/P421</f>
        <v>4.25817714039971</v>
      </c>
      <c r="U421" s="8" t="n">
        <f aca="false">IF(T421&gt;5,S421*5/R421+5,T421)+20</f>
        <v>24.2581771403997</v>
      </c>
      <c r="V421" s="9" t="n">
        <f aca="false">G421/0.5*H421*20000</f>
        <v>118583.21799263</v>
      </c>
      <c r="W421" s="9" t="n">
        <f aca="false">H421*G421*20*1000</f>
        <v>59291.6089963151</v>
      </c>
      <c r="X421" s="5" t="n">
        <f aca="false">G421*H421*MIN(20,U421)*1000</f>
        <v>59291.6089963151</v>
      </c>
      <c r="Y421" s="5" t="n">
        <f aca="false">IF(20&lt;U421,N421*O421*MIN(5,U421-20)*1000,0)</f>
        <v>9031.85081227552</v>
      </c>
      <c r="Z421" s="5" t="n">
        <f aca="false">IF(U421&gt;25,(U421-25)*Q421*1.49*1000,0)</f>
        <v>0</v>
      </c>
      <c r="AA421" s="5" t="n">
        <f aca="false">X421+Y421+Z421</f>
        <v>68323.4598085906</v>
      </c>
    </row>
    <row r="422" customFormat="false" ht="15" hidden="false" customHeight="false" outlineLevel="0" collapsed="false">
      <c r="A422" s="0" t="n">
        <v>1984</v>
      </c>
      <c r="B422" s="0" t="s">
        <v>30</v>
      </c>
      <c r="D422" s="0" t="n">
        <v>0</v>
      </c>
      <c r="E422" s="1" t="n">
        <v>0</v>
      </c>
      <c r="F422" s="4" t="n">
        <v>0.000106134</v>
      </c>
      <c r="G422" s="0" t="n">
        <v>1.1025</v>
      </c>
      <c r="H422" s="0" t="n">
        <f aca="false">1.44*EXP(-F422*(A422-1956))</f>
        <v>1.43572702936917</v>
      </c>
      <c r="J422" s="0" t="n">
        <f aca="false">I422*H422</f>
        <v>0</v>
      </c>
      <c r="K422" s="5" t="n">
        <f aca="false">K407+D407-J407-E422</f>
        <v>2785474.0563261</v>
      </c>
      <c r="L422" s="5" t="n">
        <f aca="false">H422*(100-G422/0.5)*20000</f>
        <v>2808138.49674316</v>
      </c>
      <c r="M422" s="5" t="n">
        <f aca="false">K422-L422</f>
        <v>-22664.4404170583</v>
      </c>
      <c r="N422" s="6" t="n">
        <f aca="false">1.6-0.6824/(2009-1956)*(A422-1956)</f>
        <v>1.23948679245283</v>
      </c>
      <c r="O422" s="7" t="n">
        <v>1.3</v>
      </c>
      <c r="P422" s="5" t="n">
        <f aca="false">O422*(100-N422/0.5)*5000</f>
        <v>633886.671698113</v>
      </c>
      <c r="Q422" s="7" t="n">
        <f aca="false">N422</f>
        <v>1.23948679245283</v>
      </c>
      <c r="R422" s="5" t="n">
        <f aca="false">1.49*(100-Q422/0.5)*5000</f>
        <v>726531.646792453</v>
      </c>
      <c r="S422" s="5" t="str">
        <f aca="false">IF(P422&lt;M422,M422-P422," ")</f>
        <v> </v>
      </c>
      <c r="T422" s="8" t="n">
        <f aca="false">M422*5/P422</f>
        <v>-0.178773599674708</v>
      </c>
      <c r="U422" s="8" t="n">
        <f aca="false">IF(T422&gt;5,S422*5/R422+5,T422)+20</f>
        <v>19.8212264003253</v>
      </c>
      <c r="V422" s="9" t="n">
        <f aca="false">G422/0.5*H422*20000</f>
        <v>63315.5619951804</v>
      </c>
      <c r="W422" s="9" t="n">
        <f aca="false">H422*G422*20*1000</f>
        <v>31657.7809975902</v>
      </c>
      <c r="X422" s="5" t="n">
        <f aca="false">G422*H422*MIN(20,U422)*1000</f>
        <v>31374.8022242575</v>
      </c>
      <c r="Y422" s="5" t="n">
        <f aca="false">IF(20&lt;U422,N422*O422*MIN(5,U422-20)*1000,0)</f>
        <v>0</v>
      </c>
      <c r="Z422" s="5" t="n">
        <f aca="false">IF(U422&gt;25,(U422-25)*Q422*1.49*1000,0)</f>
        <v>0</v>
      </c>
      <c r="AA422" s="5" t="n">
        <f aca="false">X422+Y422+Z422</f>
        <v>31374.8022242575</v>
      </c>
    </row>
    <row r="423" customFormat="false" ht="15" hidden="false" customHeight="false" outlineLevel="0" collapsed="false">
      <c r="A423" s="0" t="n">
        <v>1984</v>
      </c>
      <c r="B423" s="0" t="s">
        <v>31</v>
      </c>
      <c r="D423" s="0" t="n">
        <v>0</v>
      </c>
      <c r="E423" s="1" t="n">
        <v>135.34</v>
      </c>
      <c r="F423" s="4" t="n">
        <v>0.00054519</v>
      </c>
      <c r="G423" s="0" t="n">
        <v>1.24</v>
      </c>
      <c r="H423" s="0" t="n">
        <f aca="false">1.44*EXP(-F423*(A423-1956))</f>
        <v>1.41818487029786</v>
      </c>
      <c r="J423" s="0" t="n">
        <f aca="false">I423*H423</f>
        <v>0</v>
      </c>
      <c r="K423" s="5" t="n">
        <f aca="false">K408+D408-J408-E423</f>
        <v>2781960.9257344</v>
      </c>
      <c r="L423" s="5" t="n">
        <f aca="false">H423*(100-G423/0.5)*20000</f>
        <v>2766027.77102894</v>
      </c>
      <c r="M423" s="5" t="n">
        <f aca="false">K423-L423</f>
        <v>15933.154705462</v>
      </c>
      <c r="N423" s="6" t="n">
        <f aca="false">1.6-0.6216/(2009-1956)*(A423-1956)</f>
        <v>1.27160754716981</v>
      </c>
      <c r="O423" s="7" t="n">
        <v>1.3</v>
      </c>
      <c r="P423" s="5" t="n">
        <f aca="false">O423*(100-N423/0.5)*5000</f>
        <v>633469.101886792</v>
      </c>
      <c r="Q423" s="7" t="n">
        <f aca="false">N423</f>
        <v>1.27160754716981</v>
      </c>
      <c r="R423" s="5" t="n">
        <f aca="false">1.49*(100-Q423/0.5)*5000</f>
        <v>726053.04754717</v>
      </c>
      <c r="S423" s="5" t="str">
        <f aca="false">IF(P423&lt;M423,M423-P423," ")</f>
        <v> </v>
      </c>
      <c r="T423" s="8" t="n">
        <f aca="false">M423*5/P423</f>
        <v>0.125761103880245</v>
      </c>
      <c r="U423" s="8" t="n">
        <f aca="false">IF(T423&gt;5,S423*5/R423+5,T423)+20</f>
        <v>20.1257611038802</v>
      </c>
      <c r="V423" s="9" t="n">
        <f aca="false">G423/0.5*H423*20000</f>
        <v>70341.9695667737</v>
      </c>
      <c r="W423" s="9" t="n">
        <f aca="false">H423*G423*20*1000</f>
        <v>35170.9847833869</v>
      </c>
      <c r="X423" s="5" t="n">
        <f aca="false">G423*H423*MIN(20,U423)*1000</f>
        <v>35170.9847833869</v>
      </c>
      <c r="Y423" s="5" t="n">
        <f aca="false">IF(20&lt;U423,N423*O423*MIN(5,U423-20)*1000,0)</f>
        <v>207.894399484882</v>
      </c>
      <c r="Z423" s="5" t="n">
        <f aca="false">IF(U423&gt;25,(U423-25)*Q423*1.49*1000,0)</f>
        <v>0</v>
      </c>
      <c r="AA423" s="5" t="n">
        <f aca="false">X423+Y423+Z423</f>
        <v>35378.8791828717</v>
      </c>
    </row>
    <row r="424" customFormat="false" ht="15" hidden="false" customHeight="false" outlineLevel="0" collapsed="false">
      <c r="A424" s="0" t="n">
        <v>1984</v>
      </c>
      <c r="B424" s="0" t="s">
        <v>32</v>
      </c>
      <c r="D424" s="0" t="n">
        <v>0</v>
      </c>
      <c r="E424" s="1" t="n">
        <v>307.833125</v>
      </c>
      <c r="F424" s="4" t="n">
        <v>0.002161032</v>
      </c>
      <c r="G424" s="0" t="n">
        <v>1.37</v>
      </c>
      <c r="H424" s="0" t="n">
        <f aca="false">1.44*EXP(-F424*(A424-1956))</f>
        <v>1.35545096924105</v>
      </c>
      <c r="J424" s="0" t="n">
        <f aca="false">I424*H424</f>
        <v>0</v>
      </c>
      <c r="K424" s="5" t="n">
        <f aca="false">K409+D409-J409-E424</f>
        <v>2779488.70377521</v>
      </c>
      <c r="L424" s="5" t="n">
        <f aca="false">H424*(100-G424/0.5)*20000</f>
        <v>2636623.22536768</v>
      </c>
      <c r="M424" s="5" t="n">
        <f aca="false">K424-L424</f>
        <v>142865.478407525</v>
      </c>
      <c r="N424" s="6" t="n">
        <f aca="false">1.6-0.5691/(2009-1956)*(A424-1956)</f>
        <v>1.29934339622642</v>
      </c>
      <c r="O424" s="7" t="n">
        <v>1.3</v>
      </c>
      <c r="P424" s="5" t="n">
        <f aca="false">O424*(100-N424/0.5)*5000</f>
        <v>633108.535849057</v>
      </c>
      <c r="Q424" s="7" t="n">
        <f aca="false">N424</f>
        <v>1.29934339622642</v>
      </c>
      <c r="R424" s="5" t="n">
        <f aca="false">1.49*(100-Q424/0.5)*5000</f>
        <v>725639.783396226</v>
      </c>
      <c r="S424" s="5" t="str">
        <f aca="false">IF(P424&lt;M424,M424-P424," ")</f>
        <v> </v>
      </c>
      <c r="T424" s="8" t="n">
        <f aca="false">M424*5/P424</f>
        <v>1.12828583345453</v>
      </c>
      <c r="U424" s="8" t="n">
        <f aca="false">IF(T424&gt;5,S424*5/R424+5,T424)+20</f>
        <v>21.1282858334545</v>
      </c>
      <c r="V424" s="9" t="n">
        <f aca="false">G424/0.5*H424*20000</f>
        <v>74278.7131144094</v>
      </c>
      <c r="W424" s="9" t="n">
        <f aca="false">H424*G424*20*1000</f>
        <v>37139.3565572047</v>
      </c>
      <c r="X424" s="5" t="n">
        <f aca="false">G424*H424*MIN(20,U424)*1000</f>
        <v>37139.3565572047</v>
      </c>
      <c r="Y424" s="5" t="n">
        <f aca="false">IF(20&lt;U424,N424*O424*MIN(5,U424-20)*1000,0)</f>
        <v>1905.83997078144</v>
      </c>
      <c r="Z424" s="5" t="n">
        <f aca="false">IF(U424&gt;25,(U424-25)*Q424*1.49*1000,0)</f>
        <v>0</v>
      </c>
      <c r="AA424" s="5" t="n">
        <f aca="false">X424+Y424+Z424</f>
        <v>39045.1965279861</v>
      </c>
    </row>
    <row r="425" customFormat="false" ht="15" hidden="false" customHeight="false" outlineLevel="0" collapsed="false">
      <c r="A425" s="0" t="n">
        <v>1984</v>
      </c>
      <c r="B425" s="0" t="s">
        <v>33</v>
      </c>
      <c r="D425" s="0" t="n">
        <v>0</v>
      </c>
      <c r="E425" s="1" t="n">
        <v>261.875625</v>
      </c>
      <c r="F425" s="4" t="n">
        <v>0.003311821</v>
      </c>
      <c r="G425" s="0" t="n">
        <v>1.435</v>
      </c>
      <c r="H425" s="0" t="n">
        <f aca="false">1.44*EXP(-F425*(A425-1956))</f>
        <v>1.31247166356774</v>
      </c>
      <c r="J425" s="0" t="n">
        <f aca="false">I425*H425</f>
        <v>0</v>
      </c>
      <c r="K425" s="5" t="n">
        <f aca="false">K410+D410-J410-E425</f>
        <v>2780231.71713347</v>
      </c>
      <c r="L425" s="5" t="n">
        <f aca="false">H425*(100-G425/0.5)*20000</f>
        <v>2549607.4536467</v>
      </c>
      <c r="M425" s="5" t="n">
        <f aca="false">K425-L425</f>
        <v>230624.263486769</v>
      </c>
      <c r="N425" s="6" t="n">
        <f aca="false">1.6-0.6/(2009-1956)*(A425-1956)</f>
        <v>1.28301886792453</v>
      </c>
      <c r="O425" s="7" t="n">
        <v>1.3</v>
      </c>
      <c r="P425" s="5" t="n">
        <f aca="false">O425*(100-N425/0.5)*5000</f>
        <v>633320.754716981</v>
      </c>
      <c r="Q425" s="7" t="n">
        <f aca="false">N425</f>
        <v>1.28301886792453</v>
      </c>
      <c r="R425" s="5" t="n">
        <f aca="false">1.49*(100-Q425/0.5)*5000</f>
        <v>725883.018867924</v>
      </c>
      <c r="S425" s="5" t="str">
        <f aca="false">IF(P425&lt;M425,M425-P425," ")</f>
        <v> </v>
      </c>
      <c r="T425" s="8" t="n">
        <f aca="false">M425*5/P425</f>
        <v>1.82075403157939</v>
      </c>
      <c r="U425" s="8" t="n">
        <f aca="false">IF(T425&gt;5,S425*5/R425+5,T425)+20</f>
        <v>21.8207540315794</v>
      </c>
      <c r="V425" s="9" t="n">
        <f aca="false">G425/0.5*H425*20000</f>
        <v>75335.8734887884</v>
      </c>
      <c r="W425" s="9" t="n">
        <f aca="false">H425*G425*20*1000</f>
        <v>37667.9367443942</v>
      </c>
      <c r="X425" s="5" t="n">
        <f aca="false">G425*H425*MIN(20,U425)*1000</f>
        <v>37667.9367443942</v>
      </c>
      <c r="Y425" s="5" t="n">
        <f aca="false">IF(20&lt;U425,N425*O425*MIN(5,U425-20)*1000,0)</f>
        <v>3036.88030927582</v>
      </c>
      <c r="Z425" s="5" t="n">
        <f aca="false">IF(U425&gt;25,(U425-25)*Q425*1.49*1000,0)</f>
        <v>0</v>
      </c>
      <c r="AA425" s="5" t="n">
        <f aca="false">X425+Y425+Z425</f>
        <v>40704.81705367</v>
      </c>
    </row>
    <row r="426" customFormat="false" ht="15" hidden="false" customHeight="false" outlineLevel="0" collapsed="false">
      <c r="A426" s="0" t="n">
        <v>1984</v>
      </c>
      <c r="B426" s="0" t="s">
        <v>34</v>
      </c>
      <c r="D426" s="0" t="n">
        <v>0</v>
      </c>
      <c r="E426" s="1" t="n">
        <v>302.90375</v>
      </c>
      <c r="F426" s="4" t="n">
        <v>0.003564392</v>
      </c>
      <c r="G426" s="0" t="n">
        <v>1.415</v>
      </c>
      <c r="H426" s="0" t="n">
        <f aca="false">1.44*EXP(-F426*(A426-1956))</f>
        <v>1.30322262281293</v>
      </c>
      <c r="J426" s="0" t="n">
        <f aca="false">I426*H426</f>
        <v>0</v>
      </c>
      <c r="K426" s="5" t="n">
        <f aca="false">K411+D411-J411-E426</f>
        <v>2779843.14645241</v>
      </c>
      <c r="L426" s="5" t="n">
        <f aca="false">H426*(100-G426/0.5)*20000</f>
        <v>2532682.84517466</v>
      </c>
      <c r="M426" s="5" t="n">
        <f aca="false">K426-L426</f>
        <v>247160.301277749</v>
      </c>
      <c r="N426" s="6" t="n">
        <f aca="false">1.6-0.5/(2009-1956)*(A426-1956)</f>
        <v>1.33584905660377</v>
      </c>
      <c r="O426" s="7" t="n">
        <v>1.3</v>
      </c>
      <c r="P426" s="5" t="n">
        <f aca="false">O426*(100-N426/0.5)*5000</f>
        <v>632633.962264151</v>
      </c>
      <c r="Q426" s="7" t="n">
        <f aca="false">N426</f>
        <v>1.33584905660377</v>
      </c>
      <c r="R426" s="5" t="n">
        <f aca="false">1.49*(100-Q426/0.5)*5000</f>
        <v>725095.849056604</v>
      </c>
      <c r="S426" s="5" t="str">
        <f aca="false">IF(P426&lt;M426,M426-P426," ")</f>
        <v> </v>
      </c>
      <c r="T426" s="8" t="n">
        <f aca="false">M426*5/P426</f>
        <v>1.95342264263825</v>
      </c>
      <c r="U426" s="8" t="n">
        <f aca="false">IF(T426&gt;5,S426*5/R426+5,T426)+20</f>
        <v>21.9534226426383</v>
      </c>
      <c r="V426" s="9" t="n">
        <f aca="false">G426/0.5*H426*20000</f>
        <v>73762.4004512121</v>
      </c>
      <c r="W426" s="9" t="n">
        <f aca="false">H426*G426*20*1000</f>
        <v>36881.200225606</v>
      </c>
      <c r="X426" s="5" t="n">
        <f aca="false">G426*H426*MIN(20,U426)*1000</f>
        <v>36881.200225606</v>
      </c>
      <c r="Y426" s="5" t="n">
        <f aca="false">IF(20&lt;U426,N426*O426*MIN(5,U426-20)*1000,0)</f>
        <v>3392.32113261179</v>
      </c>
      <c r="Z426" s="5" t="n">
        <f aca="false">IF(U426&gt;25,(U426-25)*Q426*1.49*1000,0)</f>
        <v>0</v>
      </c>
      <c r="AA426" s="5" t="n">
        <f aca="false">X426+Y426+Z426</f>
        <v>40273.5213582178</v>
      </c>
    </row>
    <row r="427" customFormat="false" ht="15" hidden="false" customHeight="false" outlineLevel="0" collapsed="false">
      <c r="A427" s="0" t="n">
        <v>1984</v>
      </c>
      <c r="B427" s="0" t="s">
        <v>35</v>
      </c>
      <c r="D427" s="0" t="n">
        <v>0</v>
      </c>
      <c r="E427" s="1" t="n">
        <v>123.79375</v>
      </c>
      <c r="F427" s="4" t="n">
        <v>0.00095987</v>
      </c>
      <c r="G427" s="0" t="n">
        <v>1.55</v>
      </c>
      <c r="H427" s="0" t="n">
        <f aca="false">1.44*EXP(-F427*(A427-1956))</f>
        <v>1.40181349730164</v>
      </c>
      <c r="J427" s="0" t="n">
        <f aca="false">I427*H427</f>
        <v>0</v>
      </c>
      <c r="K427" s="5" t="n">
        <f aca="false">K412+D412-J412-E427</f>
        <v>2789582.5037166</v>
      </c>
      <c r="L427" s="5" t="n">
        <f aca="false">H427*(100-G427/0.5)*20000</f>
        <v>2716714.55777057</v>
      </c>
      <c r="M427" s="5" t="n">
        <f aca="false">K427-L427</f>
        <v>72867.9459460266</v>
      </c>
      <c r="N427" s="6" t="n">
        <f aca="false">1.6-0.5691/(2009-1956)*(A427-1956)</f>
        <v>1.29934339622642</v>
      </c>
      <c r="O427" s="7" t="n">
        <v>1.3</v>
      </c>
      <c r="P427" s="5" t="n">
        <f aca="false">O427*(100-N427/0.5)*5000</f>
        <v>633108.535849057</v>
      </c>
      <c r="Q427" s="7" t="n">
        <f aca="false">N427</f>
        <v>1.29934339622642</v>
      </c>
      <c r="R427" s="5" t="n">
        <f aca="false">1.49*(100-Q427/0.5)*5000</f>
        <v>725639.783396226</v>
      </c>
      <c r="S427" s="5" t="str">
        <f aca="false">IF(P427&lt;M427,M427-P427," ")</f>
        <v> </v>
      </c>
      <c r="T427" s="8" t="n">
        <f aca="false">M427*5/P427</f>
        <v>0.575477519413824</v>
      </c>
      <c r="U427" s="8" t="n">
        <f aca="false">IF(T427&gt;5,S427*5/R427+5,T427)+20</f>
        <v>20.5754775194138</v>
      </c>
      <c r="V427" s="9" t="n">
        <f aca="false">G427/0.5*H427*20000</f>
        <v>86912.4368327015</v>
      </c>
      <c r="W427" s="9" t="n">
        <f aca="false">H427*G427*20*1000</f>
        <v>43456.2184163508</v>
      </c>
      <c r="X427" s="5" t="n">
        <f aca="false">G427*H427*MIN(20,U427)*1000</f>
        <v>43456.2184163508</v>
      </c>
      <c r="Y427" s="5" t="n">
        <f aca="false">IF(20&lt;U427,N427*O427*MIN(5,U427-20)*1000,0)</f>
        <v>972.065788885243</v>
      </c>
      <c r="Z427" s="5" t="n">
        <f aca="false">IF(U427&gt;25,(U427-25)*Q427*1.49*1000,0)</f>
        <v>0</v>
      </c>
      <c r="AA427" s="5" t="n">
        <f aca="false">X427+Y427+Z427</f>
        <v>44428.284205236</v>
      </c>
    </row>
    <row r="428" customFormat="false" ht="15" hidden="false" customHeight="false" outlineLevel="0" collapsed="false">
      <c r="A428" s="0" t="n">
        <v>1984</v>
      </c>
      <c r="B428" s="0" t="s">
        <v>36</v>
      </c>
      <c r="D428" s="0" t="n">
        <v>0</v>
      </c>
      <c r="E428" s="1" t="n">
        <v>318.985</v>
      </c>
      <c r="F428" s="4" t="n">
        <v>0.003306066</v>
      </c>
      <c r="G428" s="0" t="n">
        <v>1.72</v>
      </c>
      <c r="H428" s="0" t="n">
        <f aca="false">1.44*EXP(-F428*(A428-1956))</f>
        <v>1.31268317229241</v>
      </c>
      <c r="J428" s="0" t="n">
        <f aca="false">I428*H428</f>
        <v>0</v>
      </c>
      <c r="K428" s="5" t="n">
        <f aca="false">K413+D413-J413-E428</f>
        <v>2786993.10592788</v>
      </c>
      <c r="L428" s="5" t="n">
        <f aca="false">H428*(100-G428/0.5)*20000</f>
        <v>2535053.7423311</v>
      </c>
      <c r="M428" s="5" t="n">
        <f aca="false">K428-L428</f>
        <v>251939.363596778</v>
      </c>
      <c r="N428" s="6" t="n">
        <f aca="false">1.6-0.5691/(2009-1956)*(A428-1956)</f>
        <v>1.29934339622642</v>
      </c>
      <c r="O428" s="7" t="n">
        <v>1.3</v>
      </c>
      <c r="P428" s="5" t="n">
        <f aca="false">O428*(100-N428/0.5)*5000</f>
        <v>633108.535849057</v>
      </c>
      <c r="Q428" s="7" t="n">
        <f aca="false">N428</f>
        <v>1.29934339622642</v>
      </c>
      <c r="R428" s="5" t="n">
        <f aca="false">1.49*(100-Q428/0.5)*5000</f>
        <v>725639.783396226</v>
      </c>
      <c r="S428" s="5" t="str">
        <f aca="false">IF(P428&lt;M428,M428-P428," ")</f>
        <v> </v>
      </c>
      <c r="T428" s="8" t="n">
        <f aca="false">M428*5/P428</f>
        <v>1.98970120706795</v>
      </c>
      <c r="U428" s="8" t="n">
        <f aca="false">IF(T428&gt;5,S428*5/R428+5,T428)+20</f>
        <v>21.9897012070679</v>
      </c>
      <c r="V428" s="9" t="n">
        <f aca="false">G428/0.5*H428*20000</f>
        <v>90312.6022537178</v>
      </c>
      <c r="W428" s="9" t="n">
        <f aca="false">H428*G428*20*1000</f>
        <v>45156.3011268589</v>
      </c>
      <c r="X428" s="5" t="n">
        <f aca="false">G428*H428*MIN(20,U428)*1000</f>
        <v>45156.3011268589</v>
      </c>
      <c r="Y428" s="5" t="n">
        <f aca="false">IF(20&lt;U428,N428*O428*MIN(5,U428-20)*1000,0)</f>
        <v>3360.89666102771</v>
      </c>
      <c r="Z428" s="5" t="n">
        <f aca="false">IF(U428&gt;25,(U428-25)*Q428*1.49*1000,0)</f>
        <v>0</v>
      </c>
      <c r="AA428" s="5" t="n">
        <f aca="false">X428+Y428+Z428</f>
        <v>48517.1977878866</v>
      </c>
    </row>
    <row r="429" customFormat="false" ht="15" hidden="false" customHeight="false" outlineLevel="0" collapsed="false">
      <c r="A429" s="0" t="n">
        <v>1984</v>
      </c>
      <c r="B429" s="0" t="s">
        <v>37</v>
      </c>
      <c r="D429" s="0" t="n">
        <v>0</v>
      </c>
      <c r="E429" s="1" t="n">
        <v>328.26375</v>
      </c>
      <c r="F429" s="4" t="n">
        <v>0.001301856</v>
      </c>
      <c r="G429" s="0" t="n">
        <v>1.64</v>
      </c>
      <c r="H429" s="0" t="n">
        <f aca="false">1.44*EXP(-F429*(A429-1956))</f>
        <v>1.38845434384814</v>
      </c>
      <c r="J429" s="0" t="n">
        <f aca="false">I429*H429</f>
        <v>0</v>
      </c>
      <c r="K429" s="5" t="n">
        <f aca="false">K414+D414-J414-E429</f>
        <v>2787933.67582761</v>
      </c>
      <c r="L429" s="5" t="n">
        <f aca="false">H429*(100-G429/0.5)*20000</f>
        <v>2685826.08273985</v>
      </c>
      <c r="M429" s="5" t="n">
        <f aca="false">K429-L429</f>
        <v>102107.593087757</v>
      </c>
      <c r="N429" s="6" t="n">
        <f aca="false">1.6-0.5691/(2009-1956)*(A429-1956)</f>
        <v>1.29934339622642</v>
      </c>
      <c r="O429" s="7" t="n">
        <v>1.3</v>
      </c>
      <c r="P429" s="5" t="n">
        <f aca="false">O429*(100-N429/0.5)*5000</f>
        <v>633108.535849057</v>
      </c>
      <c r="Q429" s="7" t="n">
        <f aca="false">N429</f>
        <v>1.29934339622642</v>
      </c>
      <c r="R429" s="5" t="n">
        <f aca="false">1.49*(100-Q429/0.5)*5000</f>
        <v>725639.783396226</v>
      </c>
      <c r="S429" s="5" t="str">
        <f aca="false">IF(P429&lt;M429,M429-P429," ")</f>
        <v> </v>
      </c>
      <c r="T429" s="8" t="n">
        <f aca="false">M429*5/P429</f>
        <v>0.806398802938436</v>
      </c>
      <c r="U429" s="8" t="n">
        <f aca="false">IF(T429&gt;5,S429*5/R429+5,T429)+20</f>
        <v>20.8063988029384</v>
      </c>
      <c r="V429" s="9" t="n">
        <f aca="false">G429/0.5*H429*20000</f>
        <v>91082.6049564382</v>
      </c>
      <c r="W429" s="9" t="n">
        <f aca="false">H429*G429*20*1000</f>
        <v>45541.3024782191</v>
      </c>
      <c r="X429" s="5" t="n">
        <f aca="false">G429*H429*MIN(20,U429)*1000</f>
        <v>45541.3024782191</v>
      </c>
      <c r="Y429" s="5" t="n">
        <f aca="false">IF(20&lt;U429,N429*O429*MIN(5,U429-20)*1000,0)</f>
        <v>1362.12564711983</v>
      </c>
      <c r="Z429" s="5" t="n">
        <f aca="false">IF(U429&gt;25,(U429-25)*Q429*1.49*1000,0)</f>
        <v>0</v>
      </c>
      <c r="AA429" s="5" t="n">
        <f aca="false">X429+Y429+Z429</f>
        <v>46903.4281253389</v>
      </c>
    </row>
    <row r="430" customFormat="false" ht="15" hidden="false" customHeight="false" outlineLevel="0" collapsed="false">
      <c r="A430" s="0" t="n">
        <v>1984</v>
      </c>
      <c r="B430" s="0" t="s">
        <v>38</v>
      </c>
      <c r="D430" s="0" t="n">
        <v>0</v>
      </c>
      <c r="E430" s="1" t="n">
        <v>145.831875</v>
      </c>
      <c r="F430" s="4" t="n">
        <v>0.00474323</v>
      </c>
      <c r="G430" s="0" t="n">
        <v>2.335</v>
      </c>
      <c r="H430" s="0" t="n">
        <f aca="false">1.44*EXP(-F430*(A430-1956))</f>
        <v>1.2609087278424</v>
      </c>
      <c r="J430" s="0" t="n">
        <f aca="false">I430*H430</f>
        <v>0</v>
      </c>
      <c r="K430" s="5" t="n">
        <f aca="false">K415+D415-J415-E430</f>
        <v>2784329.50351427</v>
      </c>
      <c r="L430" s="5" t="n">
        <f aca="false">H430*(100-G430/0.5)*20000</f>
        <v>2404048.58050432</v>
      </c>
      <c r="M430" s="5" t="n">
        <f aca="false">K430-L430</f>
        <v>380280.923009954</v>
      </c>
      <c r="N430" s="6" t="n">
        <f aca="false">1.6+0.3/(2009-1956)*(A430-1956)</f>
        <v>1.75849056603774</v>
      </c>
      <c r="O430" s="7" t="n">
        <v>1.3</v>
      </c>
      <c r="P430" s="5" t="n">
        <f aca="false">O430*(100-N430/0.5)*5000</f>
        <v>627139.622641509</v>
      </c>
      <c r="Q430" s="7" t="n">
        <f aca="false">N430</f>
        <v>1.75849056603774</v>
      </c>
      <c r="R430" s="5" t="n">
        <f aca="false">1.49*(100-Q430/0.5)*5000</f>
        <v>718798.490566038</v>
      </c>
      <c r="S430" s="5" t="str">
        <f aca="false">IF(P430&lt;M430,M430-P430," ")</f>
        <v> </v>
      </c>
      <c r="T430" s="8" t="n">
        <f aca="false">M430*5/P430</f>
        <v>3.03186809827302</v>
      </c>
      <c r="U430" s="8" t="n">
        <f aca="false">IF(T430&gt;5,S430*5/R430+5,T430)+20</f>
        <v>23.031868098273</v>
      </c>
      <c r="V430" s="9" t="n">
        <f aca="false">G430/0.5*H430*20000</f>
        <v>117768.87518048</v>
      </c>
      <c r="W430" s="9" t="n">
        <f aca="false">H430*G430*20*1000</f>
        <v>58884.43759024</v>
      </c>
      <c r="X430" s="5" t="n">
        <f aca="false">G430*H430*MIN(20,U430)*1000</f>
        <v>58884.43759024</v>
      </c>
      <c r="Y430" s="5" t="n">
        <f aca="false">IF(20&lt;U430,N430*O430*MIN(5,U430-20)*1000,0)</f>
        <v>6930.96488276903</v>
      </c>
      <c r="Z430" s="5" t="n">
        <f aca="false">IF(U430&gt;25,(U430-25)*Q430*1.49*1000,0)</f>
        <v>0</v>
      </c>
      <c r="AA430" s="5" t="n">
        <f aca="false">X430+Y430+Z430</f>
        <v>65815.4024730091</v>
      </c>
    </row>
    <row r="431" customFormat="false" ht="15" hidden="false" customHeight="false" outlineLevel="0" collapsed="false">
      <c r="A431" s="0" t="n">
        <v>1984</v>
      </c>
      <c r="B431" s="0" t="s">
        <v>39</v>
      </c>
      <c r="D431" s="0" t="n">
        <v>0</v>
      </c>
      <c r="E431" s="1" t="n">
        <v>221.328125</v>
      </c>
      <c r="F431" s="4" t="n">
        <v>0.00288361</v>
      </c>
      <c r="G431" s="0" t="n">
        <v>1.88</v>
      </c>
      <c r="H431" s="0" t="n">
        <f aca="false">1.44*EXP(-F431*(A431-1956))</f>
        <v>1.32830279531942</v>
      </c>
      <c r="J431" s="0" t="n">
        <f aca="false">I431*H431</f>
        <v>0</v>
      </c>
      <c r="K431" s="5" t="n">
        <f aca="false">K416+D416-J416-E431</f>
        <v>2797524.45426889</v>
      </c>
      <c r="L431" s="5" t="n">
        <f aca="false">H431*(100-G431/0.5)*20000</f>
        <v>2556717.22043082</v>
      </c>
      <c r="M431" s="5" t="n">
        <f aca="false">K431-L431</f>
        <v>240807.233838071</v>
      </c>
      <c r="N431" s="6" t="n">
        <f aca="false">1.6-0.5691/(2009-1956)*(A431-1956)</f>
        <v>1.29934339622642</v>
      </c>
      <c r="O431" s="7" t="n">
        <v>1.3</v>
      </c>
      <c r="P431" s="5" t="n">
        <f aca="false">O431*(100-N431/0.5)*5000</f>
        <v>633108.535849057</v>
      </c>
      <c r="Q431" s="7" t="n">
        <f aca="false">N431</f>
        <v>1.29934339622642</v>
      </c>
      <c r="R431" s="5" t="n">
        <f aca="false">1.49*(100-Q431/0.5)*5000</f>
        <v>725639.783396226</v>
      </c>
      <c r="S431" s="5" t="str">
        <f aca="false">IF(P431&lt;M431,M431-P431," ")</f>
        <v> </v>
      </c>
      <c r="T431" s="8" t="n">
        <f aca="false">M431*5/P431</f>
        <v>1.90178476677088</v>
      </c>
      <c r="U431" s="8" t="n">
        <f aca="false">IF(T431&gt;5,S431*5/R431+5,T431)+20</f>
        <v>21.9017847667709</v>
      </c>
      <c r="V431" s="9" t="n">
        <f aca="false">G431/0.5*H431*20000</f>
        <v>99888.3702080204</v>
      </c>
      <c r="W431" s="9" t="n">
        <f aca="false">H431*G431*20*1000</f>
        <v>49944.1851040102</v>
      </c>
      <c r="X431" s="5" t="n">
        <f aca="false">G431*H431*MIN(20,U431)*1000</f>
        <v>49944.1851040102</v>
      </c>
      <c r="Y431" s="5" t="n">
        <f aca="false">IF(20&lt;U431,N431*O431*MIN(5,U431-20)*1000,0)</f>
        <v>3212.39292107206</v>
      </c>
      <c r="Z431" s="5" t="n">
        <f aca="false">IF(U431&gt;25,(U431-25)*Q431*1.49*1000,0)</f>
        <v>0</v>
      </c>
      <c r="AA431" s="5" t="n">
        <f aca="false">X431+Y431+Z431</f>
        <v>53156.5780250823</v>
      </c>
    </row>
    <row r="432" customFormat="false" ht="15" hidden="false" customHeight="false" outlineLevel="0" collapsed="false">
      <c r="A432" s="0" t="n">
        <v>1984</v>
      </c>
      <c r="B432" s="0" t="s">
        <v>40</v>
      </c>
      <c r="D432" s="0" t="n">
        <v>0</v>
      </c>
      <c r="E432" s="1" t="n">
        <v>208.81</v>
      </c>
      <c r="F432" s="4" t="n">
        <v>0.003435973</v>
      </c>
      <c r="G432" s="0" t="n">
        <v>1.955</v>
      </c>
      <c r="H432" s="0" t="n">
        <f aca="false">1.44*EXP(-F432*(A432-1956))</f>
        <v>1.30791709707856</v>
      </c>
      <c r="J432" s="0" t="n">
        <f aca="false">I432*H432</f>
        <v>0</v>
      </c>
      <c r="K432" s="5" t="n">
        <f aca="false">K417+D417-J417-E432</f>
        <v>2797826.66329503</v>
      </c>
      <c r="L432" s="5" t="n">
        <f aca="false">H432*(100-G432/0.5)*20000</f>
        <v>2513555.07716558</v>
      </c>
      <c r="M432" s="5" t="n">
        <f aca="false">K432-L432</f>
        <v>284271.58612945</v>
      </c>
      <c r="N432" s="6" t="n">
        <f aca="false">1.6+0.1/(2009-1956)*(A432-1956)</f>
        <v>1.65283018867925</v>
      </c>
      <c r="O432" s="7" t="n">
        <v>1.3</v>
      </c>
      <c r="P432" s="5" t="n">
        <f aca="false">O432*(100-N432/0.5)*5000</f>
        <v>628513.20754717</v>
      </c>
      <c r="Q432" s="7" t="n">
        <f aca="false">N432</f>
        <v>1.65283018867925</v>
      </c>
      <c r="R432" s="5" t="n">
        <f aca="false">1.49*(100-Q432/0.5)*5000</f>
        <v>720372.830188679</v>
      </c>
      <c r="S432" s="5" t="str">
        <f aca="false">IF(P432&lt;M432,M432-P432," ")</f>
        <v> </v>
      </c>
      <c r="T432" s="8" t="n">
        <f aca="false">M432*5/P432</f>
        <v>2.26146071964698</v>
      </c>
      <c r="U432" s="8" t="n">
        <f aca="false">IF(T432&gt;5,S432*5/R432+5,T432)+20</f>
        <v>22.261460719647</v>
      </c>
      <c r="V432" s="9" t="n">
        <f aca="false">G432/0.5*H432*20000</f>
        <v>102279.116991543</v>
      </c>
      <c r="W432" s="9" t="n">
        <f aca="false">H432*G432*20*1000</f>
        <v>51139.5584957717</v>
      </c>
      <c r="X432" s="5" t="n">
        <f aca="false">G432*H432*MIN(20,U432)*1000</f>
        <v>51139.5584957717</v>
      </c>
      <c r="Y432" s="5" t="n">
        <f aca="false">IF(20&lt;U432,N432*O432*MIN(5,U432-20)*1000,0)</f>
        <v>4859.15371232826</v>
      </c>
      <c r="Z432" s="5" t="n">
        <f aca="false">IF(U432&gt;25,(U432-25)*Q432*1.49*1000,0)</f>
        <v>0</v>
      </c>
      <c r="AA432" s="5" t="n">
        <f aca="false">X432+Y432+Z432</f>
        <v>55998.7122081</v>
      </c>
    </row>
    <row r="433" customFormat="false" ht="15" hidden="false" customHeight="false" outlineLevel="0" collapsed="false">
      <c r="A433" s="0" t="n">
        <v>1984</v>
      </c>
      <c r="B433" s="0" t="s">
        <v>41</v>
      </c>
      <c r="D433" s="0" t="n">
        <v>0</v>
      </c>
      <c r="E433" s="1" t="n">
        <v>100.83625</v>
      </c>
      <c r="F433" s="4" t="n">
        <v>0.002290988</v>
      </c>
      <c r="G433" s="0" t="n">
        <v>1.695</v>
      </c>
      <c r="H433" s="0" t="n">
        <f aca="false">1.44*EXP(-F433*(A433-1956))</f>
        <v>1.35052776026844</v>
      </c>
      <c r="J433" s="0" t="n">
        <f aca="false">I433*H433</f>
        <v>0</v>
      </c>
      <c r="K433" s="5" t="n">
        <f aca="false">K418+D418-J418-E433</f>
        <v>2783706.92983168</v>
      </c>
      <c r="L433" s="5" t="n">
        <f aca="false">H433*(100-G433/0.5)*20000</f>
        <v>2609489.73839067</v>
      </c>
      <c r="M433" s="5" t="n">
        <f aca="false">K433-L433</f>
        <v>174217.191441007</v>
      </c>
      <c r="N433" s="6" t="n">
        <f aca="false">1.6-0.4/(2009-1956)*(A433-1956)</f>
        <v>1.38867924528302</v>
      </c>
      <c r="O433" s="7" t="n">
        <v>1.3</v>
      </c>
      <c r="P433" s="5" t="n">
        <f aca="false">O433*(100-N433/0.5)*5000</f>
        <v>631947.169811321</v>
      </c>
      <c r="Q433" s="7" t="n">
        <f aca="false">N433</f>
        <v>1.38867924528302</v>
      </c>
      <c r="R433" s="5" t="n">
        <f aca="false">1.49*(100-Q433/0.5)*5000</f>
        <v>724308.679245283</v>
      </c>
      <c r="S433" s="5" t="str">
        <f aca="false">IF(P433&lt;M433,M433-P433," ")</f>
        <v> </v>
      </c>
      <c r="T433" s="8" t="n">
        <f aca="false">M433*5/P433</f>
        <v>1.37841578982799</v>
      </c>
      <c r="U433" s="8" t="n">
        <f aca="false">IF(T433&gt;5,S433*5/R433+5,T433)+20</f>
        <v>21.378415789828</v>
      </c>
      <c r="V433" s="9" t="n">
        <f aca="false">G433/0.5*H433*20000</f>
        <v>91565.7821462</v>
      </c>
      <c r="W433" s="9" t="n">
        <f aca="false">H433*G433*20*1000</f>
        <v>45782.8910731</v>
      </c>
      <c r="X433" s="5" t="n">
        <f aca="false">G433*H433*MIN(20,U433)*1000</f>
        <v>45782.8910731</v>
      </c>
      <c r="Y433" s="5" t="n">
        <f aca="false">IF(20&lt;U433,N433*O433*MIN(5,U433-20)*1000,0)</f>
        <v>2488.43061831588</v>
      </c>
      <c r="Z433" s="5" t="n">
        <f aca="false">IF(U433&gt;25,(U433-25)*Q433*1.49*1000,0)</f>
        <v>0</v>
      </c>
      <c r="AA433" s="5" t="n">
        <f aca="false">X433+Y433+Z433</f>
        <v>48271.3216914159</v>
      </c>
    </row>
    <row r="434" customFormat="false" ht="15" hidden="false" customHeight="false" outlineLevel="0" collapsed="false">
      <c r="A434" s="0" t="n">
        <v>1984</v>
      </c>
      <c r="B434" s="0" t="s">
        <v>42</v>
      </c>
      <c r="D434" s="0" t="n">
        <v>0</v>
      </c>
      <c r="E434" s="1" t="n">
        <v>357.35</v>
      </c>
      <c r="F434" s="4" t="n">
        <v>0.006047777</v>
      </c>
      <c r="G434" s="0" t="n">
        <v>2.725</v>
      </c>
      <c r="H434" s="0" t="n">
        <f aca="false">1.44*EXP(-F434*(A434-1956))</f>
        <v>1.21568214758667</v>
      </c>
      <c r="J434" s="0" t="n">
        <f aca="false">I434*H434</f>
        <v>0</v>
      </c>
      <c r="K434" s="5" t="n">
        <f aca="false">K419+D419-J419-E434</f>
        <v>2781248.06935823</v>
      </c>
      <c r="L434" s="5" t="n">
        <f aca="false">H434*(100-G434/0.5)*20000</f>
        <v>2298854.94108639</v>
      </c>
      <c r="M434" s="5" t="n">
        <f aca="false">K434-L434</f>
        <v>482393.128271834</v>
      </c>
      <c r="N434" s="6" t="n">
        <f aca="false">1.6+0.5185/(2009-1956)*(A434-1956)</f>
        <v>1.87392452830189</v>
      </c>
      <c r="O434" s="7" t="n">
        <v>1.3</v>
      </c>
      <c r="P434" s="5" t="n">
        <f aca="false">O434*(100-N434/0.5)*5000</f>
        <v>625638.981132076</v>
      </c>
      <c r="Q434" s="7" t="n">
        <f aca="false">N434</f>
        <v>1.87392452830189</v>
      </c>
      <c r="R434" s="5" t="n">
        <f aca="false">1.49*(100-Q434/0.5)*5000</f>
        <v>717078.524528302</v>
      </c>
      <c r="S434" s="5" t="str">
        <f aca="false">IF(P434&lt;M434,M434-P434," ")</f>
        <v> </v>
      </c>
      <c r="T434" s="8" t="n">
        <f aca="false">M434*5/P434</f>
        <v>3.85520358241551</v>
      </c>
      <c r="U434" s="8" t="n">
        <f aca="false">IF(T434&gt;5,S434*5/R434+5,T434)+20</f>
        <v>23.8552035824155</v>
      </c>
      <c r="V434" s="9" t="n">
        <f aca="false">G434/0.5*H434*20000</f>
        <v>132509.354086947</v>
      </c>
      <c r="W434" s="9" t="n">
        <f aca="false">H434*G434*20*1000</f>
        <v>66254.6770434735</v>
      </c>
      <c r="X434" s="5" t="n">
        <f aca="false">G434*H434*MIN(20,U434)*1000</f>
        <v>66254.6770434735</v>
      </c>
      <c r="Y434" s="5" t="n">
        <f aca="false">IF(20&lt;U434,N434*O434*MIN(5,U434-20)*1000,0)</f>
        <v>9391.66872109145</v>
      </c>
      <c r="Z434" s="5" t="n">
        <f aca="false">IF(U434&gt;25,(U434-25)*Q434*1.49*1000,0)</f>
        <v>0</v>
      </c>
      <c r="AA434" s="5" t="n">
        <f aca="false">X434+Y434+Z434</f>
        <v>75646.345764565</v>
      </c>
    </row>
    <row r="435" customFormat="false" ht="15" hidden="false" customHeight="false" outlineLevel="0" collapsed="false">
      <c r="A435" s="0" t="n">
        <v>1984</v>
      </c>
      <c r="B435" s="0" t="s">
        <v>43</v>
      </c>
      <c r="D435" s="0" t="n">
        <v>0</v>
      </c>
      <c r="E435" s="1" t="n">
        <v>298.634375</v>
      </c>
      <c r="F435" s="4" t="n">
        <v>0.003047486</v>
      </c>
      <c r="G435" s="0" t="n">
        <v>1.93</v>
      </c>
      <c r="H435" s="0" t="n">
        <f aca="false">1.44*EXP(-F435*(A435-1956))</f>
        <v>1.32222180282219</v>
      </c>
      <c r="J435" s="0" t="n">
        <f aca="false">I435*H435</f>
        <v>0</v>
      </c>
      <c r="K435" s="5" t="n">
        <f aca="false">K420+D420-J420-E435</f>
        <v>2780525.79144018</v>
      </c>
      <c r="L435" s="5" t="n">
        <f aca="false">H435*(100-G435/0.5)*20000</f>
        <v>2542368.0824665</v>
      </c>
      <c r="M435" s="5" t="n">
        <f aca="false">K435-L435</f>
        <v>238157.708973678</v>
      </c>
      <c r="N435" s="6" t="n">
        <f aca="false">1.6-0.4298/(2009-1956)*(A435-1956)</f>
        <v>1.3729358490566</v>
      </c>
      <c r="O435" s="7" t="n">
        <v>1.3</v>
      </c>
      <c r="P435" s="5" t="n">
        <f aca="false">O435*(100-N435/0.5)*5000</f>
        <v>632151.833962264</v>
      </c>
      <c r="Q435" s="7" t="n">
        <f aca="false">N435</f>
        <v>1.3729358490566</v>
      </c>
      <c r="R435" s="5" t="n">
        <f aca="false">1.49*(100-Q435/0.5)*5000</f>
        <v>724543.255849057</v>
      </c>
      <c r="S435" s="5" t="str">
        <f aca="false">IF(P435&lt;M435,M435-P435," ")</f>
        <v> </v>
      </c>
      <c r="T435" s="8" t="n">
        <f aca="false">M435*5/P435</f>
        <v>1.8837065415197</v>
      </c>
      <c r="U435" s="8" t="n">
        <f aca="false">IF(T435&gt;5,S435*5/R435+5,T435)+20</f>
        <v>21.8837065415197</v>
      </c>
      <c r="V435" s="9" t="n">
        <f aca="false">G435/0.5*H435*20000</f>
        <v>102075.523177873</v>
      </c>
      <c r="W435" s="9" t="n">
        <f aca="false">H435*G435*20*1000</f>
        <v>51037.7615889364</v>
      </c>
      <c r="X435" s="5" t="n">
        <f aca="false">G435*H435*MIN(20,U435)*1000</f>
        <v>51037.7615889364</v>
      </c>
      <c r="Y435" s="5" t="n">
        <f aca="false">IF(20&lt;U435,N435*O435*MIN(5,U435-20)*1000,0)</f>
        <v>3362.07071194128</v>
      </c>
      <c r="Z435" s="5" t="n">
        <f aca="false">IF(U435&gt;25,(U435-25)*Q435*1.49*1000,0)</f>
        <v>0</v>
      </c>
      <c r="AA435" s="5" t="n">
        <f aca="false">X435+Y435+Z435</f>
        <v>54399.8323008777</v>
      </c>
    </row>
    <row r="436" customFormat="false" ht="15" hidden="false" customHeight="false" outlineLevel="0" collapsed="false">
      <c r="A436" s="0" t="n">
        <v>1984</v>
      </c>
      <c r="B436" s="0" t="s">
        <v>44</v>
      </c>
      <c r="D436" s="0" t="n">
        <v>0</v>
      </c>
      <c r="E436" s="1" t="n">
        <v>452.14</v>
      </c>
      <c r="F436" s="4" t="n">
        <v>0.006595146</v>
      </c>
      <c r="G436" s="0" t="n">
        <v>2.46</v>
      </c>
      <c r="H436" s="0" t="n">
        <f aca="false">1.44*EXP(-F436*(A436-1956))</f>
        <v>1.19719225245482</v>
      </c>
      <c r="J436" s="0" t="n">
        <f aca="false">I436*H436</f>
        <v>0</v>
      </c>
      <c r="K436" s="5" t="n">
        <f aca="false">K421+D421-J421-E436</f>
        <v>2830123.85873513</v>
      </c>
      <c r="L436" s="5" t="n">
        <f aca="false">H436*(100-G436/0.5)*20000</f>
        <v>2276580.78726808</v>
      </c>
      <c r="M436" s="5" t="n">
        <f aca="false">K436-L436</f>
        <v>553543.07146705</v>
      </c>
      <c r="N436" s="6" t="n">
        <f aca="false">1.6+0.062/(2009-1956)*(A436-1956)</f>
        <v>1.63275471698113</v>
      </c>
      <c r="O436" s="7" t="n">
        <v>1.3</v>
      </c>
      <c r="P436" s="5" t="n">
        <f aca="false">O436*(100-N436/0.5)*5000</f>
        <v>628774.188679245</v>
      </c>
      <c r="Q436" s="7" t="n">
        <f aca="false">N436</f>
        <v>1.63275471698113</v>
      </c>
      <c r="R436" s="5" t="n">
        <f aca="false">1.49*(100-Q436/0.5)*5000</f>
        <v>720671.954716981</v>
      </c>
      <c r="S436" s="5" t="str">
        <f aca="false">IF(P436&lt;M436,M436-P436," ")</f>
        <v> </v>
      </c>
      <c r="T436" s="8" t="n">
        <f aca="false">M436*5/P436</f>
        <v>4.40176363337831</v>
      </c>
      <c r="U436" s="8" t="n">
        <f aca="false">IF(T436&gt;5,S436*5/R436+5,T436)+20</f>
        <v>24.4017636333783</v>
      </c>
      <c r="V436" s="9" t="n">
        <f aca="false">G436/0.5*H436*20000</f>
        <v>117803.717641554</v>
      </c>
      <c r="W436" s="9" t="n">
        <f aca="false">H436*G436*20*1000</f>
        <v>58901.8588207769</v>
      </c>
      <c r="X436" s="5" t="n">
        <f aca="false">G436*H436*MIN(20,U436)*1000</f>
        <v>58901.8588207769</v>
      </c>
      <c r="Y436" s="5" t="n">
        <f aca="false">IF(20&lt;U436,N436*O436*MIN(5,U436-20)*1000,0)</f>
        <v>9343.10043606477</v>
      </c>
      <c r="Z436" s="5" t="n">
        <f aca="false">IF(U436&gt;25,(U436-25)*Q436*1.49*1000,0)</f>
        <v>0</v>
      </c>
      <c r="AA436" s="5" t="n">
        <f aca="false">X436+Y436+Z436</f>
        <v>68244.9592568417</v>
      </c>
    </row>
    <row r="437" customFormat="false" ht="15" hidden="false" customHeight="false" outlineLevel="0" collapsed="false">
      <c r="A437" s="0" t="n">
        <v>1985</v>
      </c>
      <c r="B437" s="0" t="s">
        <v>30</v>
      </c>
      <c r="D437" s="0" t="n">
        <v>0</v>
      </c>
      <c r="E437" s="1" t="n">
        <v>0</v>
      </c>
      <c r="F437" s="4" t="n">
        <v>0.000106134</v>
      </c>
      <c r="G437" s="0" t="n">
        <v>1.065</v>
      </c>
      <c r="H437" s="0" t="n">
        <f aca="false">1.44*EXP(-F437*(A437-1956))</f>
        <v>1.43557465800267</v>
      </c>
      <c r="I437" s="0" t="n">
        <v>785</v>
      </c>
      <c r="J437" s="0" t="n">
        <f aca="false">I437*H437</f>
        <v>1126.92610653209</v>
      </c>
      <c r="K437" s="5" t="n">
        <f aca="false">K422+D422-J422-E437</f>
        <v>2785474.0563261</v>
      </c>
      <c r="L437" s="5" t="n">
        <f aca="false">H437*(100-G437/0.5)*20000</f>
        <v>2809993.83557442</v>
      </c>
      <c r="M437" s="5" t="n">
        <f aca="false">K437-L437</f>
        <v>-24519.7792483238</v>
      </c>
      <c r="N437" s="6" t="n">
        <f aca="false">1.6-0.6824/(2009-1956)*(A437-1956)</f>
        <v>1.22661132075472</v>
      </c>
      <c r="O437" s="7" t="n">
        <v>1.3</v>
      </c>
      <c r="P437" s="5" t="n">
        <f aca="false">O437*(100-N437/0.5)*5000</f>
        <v>634054.052830189</v>
      </c>
      <c r="Q437" s="7" t="n">
        <f aca="false">N437</f>
        <v>1.22661132075472</v>
      </c>
      <c r="R437" s="5" t="n">
        <f aca="false">1.49*(100-Q437/0.5)*5000</f>
        <v>726723.491320755</v>
      </c>
      <c r="S437" s="5" t="str">
        <f aca="false">IF(P437&lt;M437,M437-P437," ")</f>
        <v> </v>
      </c>
      <c r="T437" s="8" t="n">
        <f aca="false">M437*5/P437</f>
        <v>-0.193357168358725</v>
      </c>
      <c r="U437" s="8" t="n">
        <f aca="false">IF(T437&gt;5,S437*5/R437+5,T437)+20</f>
        <v>19.8066428316413</v>
      </c>
      <c r="V437" s="9" t="n">
        <f aca="false">G437/0.5*H437*20000</f>
        <v>61155.4804309137</v>
      </c>
      <c r="W437" s="9" t="n">
        <f aca="false">H437*G437*20*1000</f>
        <v>30577.7402154568</v>
      </c>
      <c r="X437" s="5" t="n">
        <f aca="false">G437*H437*MIN(20,U437)*1000</f>
        <v>30282.1189523134</v>
      </c>
      <c r="Y437" s="5" t="n">
        <f aca="false">IF(20&lt;U437,N437*O437*MIN(5,U437-20)*1000,0)</f>
        <v>0</v>
      </c>
      <c r="Z437" s="5" t="n">
        <f aca="false">IF(U437&gt;25,(U437-25)*Q437*1.49*1000,0)</f>
        <v>0</v>
      </c>
      <c r="AA437" s="5" t="n">
        <f aca="false">X437+Y437+Z437</f>
        <v>30282.1189523134</v>
      </c>
    </row>
    <row r="438" customFormat="false" ht="15" hidden="false" customHeight="false" outlineLevel="0" collapsed="false">
      <c r="A438" s="0" t="n">
        <v>1985</v>
      </c>
      <c r="B438" s="0" t="s">
        <v>31</v>
      </c>
      <c r="D438" s="0" t="n">
        <v>0</v>
      </c>
      <c r="E438" s="1" t="n">
        <v>104.29875</v>
      </c>
      <c r="F438" s="4" t="n">
        <v>0.00054519</v>
      </c>
      <c r="G438" s="0" t="n">
        <v>1.21</v>
      </c>
      <c r="H438" s="0" t="n">
        <f aca="false">1.44*EXP(-F438*(A438-1956))</f>
        <v>1.41741190081518</v>
      </c>
      <c r="I438" s="0" t="n">
        <v>785</v>
      </c>
      <c r="J438" s="0" t="n">
        <f aca="false">I438*H438</f>
        <v>1112.66834213992</v>
      </c>
      <c r="K438" s="5" t="n">
        <f aca="false">K423+D423-J423-E438</f>
        <v>2781856.6269844</v>
      </c>
      <c r="L438" s="5" t="n">
        <f aca="false">H438*(100-G438/0.5)*20000</f>
        <v>2766221.06563091</v>
      </c>
      <c r="M438" s="5" t="n">
        <f aca="false">K438-L438</f>
        <v>15635.5613534949</v>
      </c>
      <c r="N438" s="6" t="n">
        <f aca="false">1.6-0.6216/(2009-1956)*(A438-1956)</f>
        <v>1.25987924528302</v>
      </c>
      <c r="O438" s="7" t="n">
        <v>1.3</v>
      </c>
      <c r="P438" s="5" t="n">
        <f aca="false">O438*(100-N438/0.5)*5000</f>
        <v>633621.569811321</v>
      </c>
      <c r="Q438" s="7" t="n">
        <f aca="false">N438</f>
        <v>1.25987924528302</v>
      </c>
      <c r="R438" s="5" t="n">
        <f aca="false">1.49*(100-Q438/0.5)*5000</f>
        <v>726227.799245283</v>
      </c>
      <c r="S438" s="5" t="str">
        <f aca="false">IF(P438&lt;M438,M438-P438," ")</f>
        <v> </v>
      </c>
      <c r="T438" s="8" t="n">
        <f aca="false">M438*5/P438</f>
        <v>0.123382489631396</v>
      </c>
      <c r="U438" s="8" t="n">
        <f aca="false">IF(T438&gt;5,S438*5/R438+5,T438)+20</f>
        <v>20.1233824896314</v>
      </c>
      <c r="V438" s="9" t="n">
        <f aca="false">G438/0.5*H438*20000</f>
        <v>68602.7359994548</v>
      </c>
      <c r="W438" s="9" t="n">
        <f aca="false">H438*G438*20*1000</f>
        <v>34301.3679997274</v>
      </c>
      <c r="X438" s="5" t="n">
        <f aca="false">G438*H438*MIN(20,U438)*1000</f>
        <v>34301.3679997274</v>
      </c>
      <c r="Y438" s="5" t="n">
        <f aca="false">IF(20&lt;U438,N438*O438*MIN(5,U438-20)*1000,0)</f>
        <v>202.081149293326</v>
      </c>
      <c r="Z438" s="5" t="n">
        <f aca="false">IF(U438&gt;25,(U438-25)*Q438*1.49*1000,0)</f>
        <v>0</v>
      </c>
      <c r="AA438" s="5" t="n">
        <f aca="false">X438+Y438+Z438</f>
        <v>34503.4491490207</v>
      </c>
    </row>
    <row r="439" customFormat="false" ht="15" hidden="false" customHeight="false" outlineLevel="0" collapsed="false">
      <c r="A439" s="0" t="n">
        <v>1985</v>
      </c>
      <c r="B439" s="0" t="s">
        <v>32</v>
      </c>
      <c r="D439" s="0" t="n">
        <v>0</v>
      </c>
      <c r="E439" s="1" t="n">
        <v>220.37625</v>
      </c>
      <c r="F439" s="4" t="n">
        <v>0.002161032</v>
      </c>
      <c r="G439" s="0" t="n">
        <v>1.33</v>
      </c>
      <c r="H439" s="0" t="n">
        <f aca="false">1.44*EXP(-F439*(A439-1956))</f>
        <v>1.35252495906162</v>
      </c>
      <c r="I439" s="0" t="n">
        <v>785</v>
      </c>
      <c r="J439" s="0" t="n">
        <f aca="false">I439*H439</f>
        <v>1061.73209286337</v>
      </c>
      <c r="K439" s="5" t="n">
        <f aca="false">K424+D424-J424-E439</f>
        <v>2779268.32752521</v>
      </c>
      <c r="L439" s="5" t="n">
        <f aca="false">H439*(100-G439/0.5)*20000</f>
        <v>2633095.59030116</v>
      </c>
      <c r="M439" s="5" t="n">
        <f aca="false">K439-L439</f>
        <v>146172.737224046</v>
      </c>
      <c r="N439" s="6" t="n">
        <f aca="false">1.6-0.5691/(2009-1956)*(A439-1956)</f>
        <v>1.28860566037736</v>
      </c>
      <c r="O439" s="7" t="n">
        <v>1.3</v>
      </c>
      <c r="P439" s="5" t="n">
        <f aca="false">O439*(100-N439/0.5)*5000</f>
        <v>633248.126415094</v>
      </c>
      <c r="Q439" s="7" t="n">
        <f aca="false">N439</f>
        <v>1.28860566037736</v>
      </c>
      <c r="R439" s="5" t="n">
        <f aca="false">1.49*(100-Q439/0.5)*5000</f>
        <v>725799.775660378</v>
      </c>
      <c r="S439" s="5" t="str">
        <f aca="false">IF(P439&lt;M439,M439-P439," ")</f>
        <v> </v>
      </c>
      <c r="T439" s="8" t="n">
        <f aca="false">M439*5/P439</f>
        <v>1.15415057010552</v>
      </c>
      <c r="U439" s="8" t="n">
        <f aca="false">IF(T439&gt;5,S439*5/R439+5,T439)+20</f>
        <v>21.1541505701055</v>
      </c>
      <c r="V439" s="9" t="n">
        <f aca="false">G439/0.5*H439*20000</f>
        <v>71954.3278220783</v>
      </c>
      <c r="W439" s="9" t="n">
        <f aca="false">H439*G439*20*1000</f>
        <v>35977.1639110391</v>
      </c>
      <c r="X439" s="5" t="n">
        <f aca="false">G439*H439*MIN(20,U439)*1000</f>
        <v>35977.1639110391</v>
      </c>
      <c r="Y439" s="5" t="n">
        <f aca="false">IF(20&lt;U439,N439*O439*MIN(5,U439-20)*1000,0)</f>
        <v>1933.41844483544</v>
      </c>
      <c r="Z439" s="5" t="n">
        <f aca="false">IF(U439&gt;25,(U439-25)*Q439*1.49*1000,0)</f>
        <v>0</v>
      </c>
      <c r="AA439" s="5" t="n">
        <f aca="false">X439+Y439+Z439</f>
        <v>37910.5823558746</v>
      </c>
    </row>
    <row r="440" customFormat="false" ht="15" hidden="false" customHeight="false" outlineLevel="0" collapsed="false">
      <c r="A440" s="0" t="n">
        <v>1985</v>
      </c>
      <c r="B440" s="0" t="s">
        <v>33</v>
      </c>
      <c r="D440" s="0" t="n">
        <v>0</v>
      </c>
      <c r="E440" s="1" t="n">
        <v>159.224375</v>
      </c>
      <c r="F440" s="4" t="n">
        <v>0.003311821</v>
      </c>
      <c r="G440" s="0" t="n">
        <v>1.44</v>
      </c>
      <c r="H440" s="0" t="n">
        <f aca="false">1.44*EXP(-F440*(A440-1956))</f>
        <v>1.30813218210969</v>
      </c>
      <c r="I440" s="0" t="n">
        <v>785</v>
      </c>
      <c r="J440" s="0" t="n">
        <f aca="false">I440*H440</f>
        <v>1026.8837629561</v>
      </c>
      <c r="K440" s="5" t="n">
        <f aca="false">K425+D425-J425-E440</f>
        <v>2780072.49275847</v>
      </c>
      <c r="L440" s="5" t="n">
        <f aca="false">H440*(100-G440/0.5)*20000</f>
        <v>2540915.95052986</v>
      </c>
      <c r="M440" s="5" t="n">
        <f aca="false">K440-L440</f>
        <v>239156.542228608</v>
      </c>
      <c r="N440" s="6" t="n">
        <f aca="false">1.6-0.6/(2009-1956)*(A440-1956)</f>
        <v>1.27169811320755</v>
      </c>
      <c r="O440" s="7" t="n">
        <v>1.3</v>
      </c>
      <c r="P440" s="5" t="n">
        <f aca="false">O440*(100-N440/0.5)*5000</f>
        <v>633467.924528302</v>
      </c>
      <c r="Q440" s="7" t="n">
        <f aca="false">N440</f>
        <v>1.27169811320755</v>
      </c>
      <c r="R440" s="5" t="n">
        <f aca="false">1.49*(100-Q440/0.5)*5000</f>
        <v>726051.698113208</v>
      </c>
      <c r="S440" s="5" t="str">
        <f aca="false">IF(P440&lt;M440,M440-P440," ")</f>
        <v> </v>
      </c>
      <c r="T440" s="8" t="n">
        <f aca="false">M440*5/P440</f>
        <v>1.88767681020859</v>
      </c>
      <c r="U440" s="8" t="n">
        <f aca="false">IF(T440&gt;5,S440*5/R440+5,T440)+20</f>
        <v>21.8876768102086</v>
      </c>
      <c r="V440" s="9" t="n">
        <f aca="false">G440/0.5*H440*20000</f>
        <v>75348.413689518</v>
      </c>
      <c r="W440" s="9" t="n">
        <f aca="false">H440*G440*20*1000</f>
        <v>37674.206844759</v>
      </c>
      <c r="X440" s="5" t="n">
        <f aca="false">G440*H440*MIN(20,U440)*1000</f>
        <v>37674.206844759</v>
      </c>
      <c r="Y440" s="5" t="n">
        <f aca="false">IF(20&lt;U440,N440*O440*MIN(5,U440-20)*1000,0)</f>
        <v>3120.72154925428</v>
      </c>
      <c r="Z440" s="5" t="n">
        <f aca="false">IF(U440&gt;25,(U440-25)*Q440*1.49*1000,0)</f>
        <v>0</v>
      </c>
      <c r="AA440" s="5" t="n">
        <f aca="false">X440+Y440+Z440</f>
        <v>40794.9283940133</v>
      </c>
    </row>
    <row r="441" customFormat="false" ht="15" hidden="false" customHeight="false" outlineLevel="0" collapsed="false">
      <c r="A441" s="0" t="n">
        <v>1985</v>
      </c>
      <c r="B441" s="0" t="s">
        <v>34</v>
      </c>
      <c r="D441" s="0" t="n">
        <v>0</v>
      </c>
      <c r="E441" s="1" t="n">
        <v>174.34625</v>
      </c>
      <c r="F441" s="4" t="n">
        <v>0.003564392</v>
      </c>
      <c r="G441" s="0" t="n">
        <v>1.37</v>
      </c>
      <c r="H441" s="0" t="n">
        <f aca="false">1.44*EXP(-F441*(A441-1956))</f>
        <v>1.29858569534485</v>
      </c>
      <c r="I441" s="0" t="n">
        <v>785</v>
      </c>
      <c r="J441" s="0" t="n">
        <f aca="false">I441*H441</f>
        <v>1019.38977084571</v>
      </c>
      <c r="K441" s="5" t="n">
        <f aca="false">K426+D426-J426-E441</f>
        <v>2779668.80020241</v>
      </c>
      <c r="L441" s="5" t="n">
        <f aca="false">H441*(100-G441/0.5)*20000</f>
        <v>2526008.8945848</v>
      </c>
      <c r="M441" s="5" t="n">
        <f aca="false">K441-L441</f>
        <v>253659.905617603</v>
      </c>
      <c r="N441" s="6" t="n">
        <f aca="false">1.6-0.5/(2009-1956)*(A441-1956)</f>
        <v>1.32641509433962</v>
      </c>
      <c r="O441" s="7" t="n">
        <v>1.3</v>
      </c>
      <c r="P441" s="5" t="n">
        <f aca="false">O441*(100-N441/0.5)*5000</f>
        <v>632756.603773585</v>
      </c>
      <c r="Q441" s="7" t="n">
        <f aca="false">N441</f>
        <v>1.32641509433962</v>
      </c>
      <c r="R441" s="5" t="n">
        <f aca="false">1.49*(100-Q441/0.5)*5000</f>
        <v>725236.41509434</v>
      </c>
      <c r="S441" s="5" t="str">
        <f aca="false">IF(P441&lt;M441,M441-P441," ")</f>
        <v> </v>
      </c>
      <c r="T441" s="8" t="n">
        <f aca="false">M441*5/P441</f>
        <v>2.00440346339213</v>
      </c>
      <c r="U441" s="8" t="n">
        <f aca="false">IF(T441&gt;5,S441*5/R441+5,T441)+20</f>
        <v>22.0044034633921</v>
      </c>
      <c r="V441" s="9" t="n">
        <f aca="false">G441/0.5*H441*20000</f>
        <v>71162.4961048978</v>
      </c>
      <c r="W441" s="9" t="n">
        <f aca="false">H441*G441*20*1000</f>
        <v>35581.2480524489</v>
      </c>
      <c r="X441" s="5" t="n">
        <f aca="false">G441*H441*MIN(20,U441)*1000</f>
        <v>35581.2480524489</v>
      </c>
      <c r="Y441" s="5" t="n">
        <f aca="false">IF(20&lt;U441,N441*O441*MIN(5,U441-20)*1000,0)</f>
        <v>3456.27231168692</v>
      </c>
      <c r="Z441" s="5" t="n">
        <f aca="false">IF(U441&gt;25,(U441-25)*Q441*1.49*1000,0)</f>
        <v>0</v>
      </c>
      <c r="AA441" s="5" t="n">
        <f aca="false">X441+Y441+Z441</f>
        <v>39037.5203641358</v>
      </c>
    </row>
    <row r="442" customFormat="false" ht="15" hidden="false" customHeight="false" outlineLevel="0" collapsed="false">
      <c r="A442" s="0" t="n">
        <v>1985</v>
      </c>
      <c r="B442" s="0" t="s">
        <v>35</v>
      </c>
      <c r="D442" s="0" t="n">
        <v>583.242655059848</v>
      </c>
      <c r="E442" s="1" t="n">
        <v>120.250625</v>
      </c>
      <c r="F442" s="4" t="n">
        <v>0.00095987</v>
      </c>
      <c r="G442" s="0" t="n">
        <v>1.5</v>
      </c>
      <c r="H442" s="0" t="n">
        <f aca="false">1.44*EXP(-F442*(A442-1956))</f>
        <v>1.40046858415414</v>
      </c>
      <c r="I442" s="0" t="n">
        <v>785</v>
      </c>
      <c r="J442" s="0" t="n">
        <f aca="false">I442*H442</f>
        <v>1099.367838561</v>
      </c>
      <c r="K442" s="5" t="n">
        <f aca="false">K427+D427-J427-E442</f>
        <v>2789462.2530916</v>
      </c>
      <c r="L442" s="5" t="n">
        <f aca="false">H442*(100-G442/0.5)*20000</f>
        <v>2716909.05325902</v>
      </c>
      <c r="M442" s="5" t="n">
        <f aca="false">K442-L442</f>
        <v>72553.1998325777</v>
      </c>
      <c r="N442" s="6" t="n">
        <f aca="false">1.6-0.5691/(2009-1956)*(A442-1956)</f>
        <v>1.28860566037736</v>
      </c>
      <c r="O442" s="7" t="n">
        <v>1.3</v>
      </c>
      <c r="P442" s="5" t="n">
        <f aca="false">O442*(100-N442/0.5)*5000</f>
        <v>633248.126415094</v>
      </c>
      <c r="Q442" s="7" t="n">
        <f aca="false">N442</f>
        <v>1.28860566037736</v>
      </c>
      <c r="R442" s="5" t="n">
        <f aca="false">1.49*(100-Q442/0.5)*5000</f>
        <v>725799.775660378</v>
      </c>
      <c r="S442" s="5" t="str">
        <f aca="false">IF(P442&lt;M442,M442-P442," ")</f>
        <v> </v>
      </c>
      <c r="T442" s="8" t="n">
        <f aca="false">M442*5/P442</f>
        <v>0.572865491472604</v>
      </c>
      <c r="U442" s="8" t="n">
        <f aca="false">IF(T442&gt;5,S442*5/R442+5,T442)+20</f>
        <v>20.5728654914726</v>
      </c>
      <c r="V442" s="9" t="n">
        <f aca="false">G442/0.5*H442*20000</f>
        <v>84028.1150492481</v>
      </c>
      <c r="W442" s="9" t="n">
        <f aca="false">H442*G442*20*1000</f>
        <v>42014.057524624</v>
      </c>
      <c r="X442" s="5" t="n">
        <f aca="false">G442*H442*MIN(20,U442)*1000</f>
        <v>42014.057524624</v>
      </c>
      <c r="Y442" s="5" t="n">
        <f aca="false">IF(20&lt;U442,N442*O442*MIN(5,U442-20)*1000,0)</f>
        <v>959.657029430393</v>
      </c>
      <c r="Z442" s="5" t="n">
        <f aca="false">IF(U442&gt;25,(U442-25)*Q442*1.49*1000,0)</f>
        <v>0</v>
      </c>
      <c r="AA442" s="5" t="n">
        <f aca="false">X442+Y442+Z442</f>
        <v>42973.7145540544</v>
      </c>
    </row>
    <row r="443" customFormat="false" ht="15" hidden="false" customHeight="false" outlineLevel="0" collapsed="false">
      <c r="A443" s="0" t="n">
        <v>1985</v>
      </c>
      <c r="B443" s="0" t="s">
        <v>36</v>
      </c>
      <c r="D443" s="0" t="n">
        <v>583.242655059848</v>
      </c>
      <c r="E443" s="1" t="n">
        <v>238.600625</v>
      </c>
      <c r="F443" s="4" t="n">
        <v>0.003306066</v>
      </c>
      <c r="G443" s="0" t="n">
        <v>1.65</v>
      </c>
      <c r="H443" s="0" t="n">
        <f aca="false">1.44*EXP(-F443*(A443-1956))</f>
        <v>1.30835052104955</v>
      </c>
      <c r="I443" s="0" t="n">
        <v>785</v>
      </c>
      <c r="J443" s="0" t="n">
        <f aca="false">I443*H443</f>
        <v>1027.0551590239</v>
      </c>
      <c r="K443" s="5" t="n">
        <f aca="false">K428+D428-J428-E443</f>
        <v>2786754.50530288</v>
      </c>
      <c r="L443" s="5" t="n">
        <f aca="false">H443*(100-G443/0.5)*20000</f>
        <v>2530349.90770983</v>
      </c>
      <c r="M443" s="5" t="n">
        <f aca="false">K443-L443</f>
        <v>256404.597593046</v>
      </c>
      <c r="N443" s="6" t="n">
        <f aca="false">1.6-0.5691/(2009-1956)*(A443-1956)</f>
        <v>1.28860566037736</v>
      </c>
      <c r="O443" s="7" t="n">
        <v>1.3</v>
      </c>
      <c r="P443" s="5" t="n">
        <f aca="false">O443*(100-N443/0.5)*5000</f>
        <v>633248.126415094</v>
      </c>
      <c r="Q443" s="7" t="n">
        <f aca="false">N443</f>
        <v>1.28860566037736</v>
      </c>
      <c r="R443" s="5" t="n">
        <f aca="false">1.49*(100-Q443/0.5)*5000</f>
        <v>725799.775660378</v>
      </c>
      <c r="S443" s="5" t="str">
        <f aca="false">IF(P443&lt;M443,M443-P443," ")</f>
        <v> </v>
      </c>
      <c r="T443" s="8" t="n">
        <f aca="false">M443*5/P443</f>
        <v>2.02451919632663</v>
      </c>
      <c r="U443" s="8" t="n">
        <f aca="false">IF(T443&gt;5,S443*5/R443+5,T443)+20</f>
        <v>22.0245191963266</v>
      </c>
      <c r="V443" s="9" t="n">
        <f aca="false">G443/0.5*H443*20000</f>
        <v>86351.1343892705</v>
      </c>
      <c r="W443" s="9" t="n">
        <f aca="false">H443*G443*20*1000</f>
        <v>43175.5671946353</v>
      </c>
      <c r="X443" s="5" t="n">
        <f aca="false">G443*H443*MIN(20,U443)*1000</f>
        <v>43175.5671946353</v>
      </c>
      <c r="Y443" s="5" t="n">
        <f aca="false">IF(20&lt;U443,N443*O443*MIN(5,U443-20)*1000,0)</f>
        <v>3391.44896470784</v>
      </c>
      <c r="Z443" s="5" t="n">
        <f aca="false">IF(U443&gt;25,(U443-25)*Q443*1.49*1000,0)</f>
        <v>0</v>
      </c>
      <c r="AA443" s="5" t="n">
        <f aca="false">X443+Y443+Z443</f>
        <v>46567.0161593431</v>
      </c>
    </row>
    <row r="444" customFormat="false" ht="15" hidden="false" customHeight="false" outlineLevel="0" collapsed="false">
      <c r="A444" s="0" t="n">
        <v>1985</v>
      </c>
      <c r="B444" s="0" t="s">
        <v>37</v>
      </c>
      <c r="D444" s="0" t="n">
        <v>616.780045351474</v>
      </c>
      <c r="E444" s="1" t="n">
        <v>178.0625</v>
      </c>
      <c r="F444" s="4" t="n">
        <v>0.001301856</v>
      </c>
      <c r="G444" s="0" t="n">
        <v>1.59</v>
      </c>
      <c r="H444" s="0" t="n">
        <f aca="false">1.44*EXP(-F444*(A444-1956))</f>
        <v>1.38664795231583</v>
      </c>
      <c r="I444" s="0" t="n">
        <v>785</v>
      </c>
      <c r="J444" s="0" t="n">
        <f aca="false">I444*H444</f>
        <v>1088.51864256793</v>
      </c>
      <c r="K444" s="5" t="n">
        <f aca="false">K429+D429-J429-E444</f>
        <v>2787755.61332761</v>
      </c>
      <c r="L444" s="5" t="n">
        <f aca="false">H444*(100-G444/0.5)*20000</f>
        <v>2685105.09486438</v>
      </c>
      <c r="M444" s="5" t="n">
        <f aca="false">K444-L444</f>
        <v>102650.518463227</v>
      </c>
      <c r="N444" s="6" t="n">
        <f aca="false">1.6-0.5691/(2009-1956)*(A444-1956)</f>
        <v>1.28860566037736</v>
      </c>
      <c r="O444" s="7" t="n">
        <v>1.3</v>
      </c>
      <c r="P444" s="5" t="n">
        <f aca="false">O444*(100-N444/0.5)*5000</f>
        <v>633248.126415094</v>
      </c>
      <c r="Q444" s="7" t="n">
        <f aca="false">N444</f>
        <v>1.28860566037736</v>
      </c>
      <c r="R444" s="5" t="n">
        <f aca="false">1.49*(100-Q444/0.5)*5000</f>
        <v>725799.775660378</v>
      </c>
      <c r="S444" s="5" t="str">
        <f aca="false">IF(P444&lt;M444,M444-P444," ")</f>
        <v> </v>
      </c>
      <c r="T444" s="8" t="n">
        <f aca="false">M444*5/P444</f>
        <v>0.810507873464588</v>
      </c>
      <c r="U444" s="8" t="n">
        <f aca="false">IF(T444&gt;5,S444*5/R444+5,T444)+20</f>
        <v>20.8105078734646</v>
      </c>
      <c r="V444" s="9" t="n">
        <f aca="false">G444/0.5*H444*20000</f>
        <v>88190.809767287</v>
      </c>
      <c r="W444" s="9" t="n">
        <f aca="false">H444*G444*20*1000</f>
        <v>44095.4048836435</v>
      </c>
      <c r="X444" s="5" t="n">
        <f aca="false">G444*H444*MIN(20,U444)*1000</f>
        <v>44095.4048836435</v>
      </c>
      <c r="Y444" s="5" t="n">
        <f aca="false">IF(20&lt;U444,N444*O444*MIN(5,U444-20)*1000,0)</f>
        <v>1357.75254358495</v>
      </c>
      <c r="Z444" s="5" t="n">
        <f aca="false">IF(U444&gt;25,(U444-25)*Q444*1.49*1000,0)</f>
        <v>0</v>
      </c>
      <c r="AA444" s="5" t="n">
        <f aca="false">X444+Y444+Z444</f>
        <v>45453.1574272284</v>
      </c>
    </row>
    <row r="445" customFormat="false" ht="15" hidden="false" customHeight="false" outlineLevel="0" collapsed="false">
      <c r="A445" s="0" t="n">
        <v>1985</v>
      </c>
      <c r="B445" s="0" t="s">
        <v>38</v>
      </c>
      <c r="D445" s="0" t="n">
        <v>139.48717948718</v>
      </c>
      <c r="E445" s="1" t="n">
        <v>106.7625</v>
      </c>
      <c r="F445" s="4" t="n">
        <v>0.00474323</v>
      </c>
      <c r="G445" s="0" t="n">
        <v>2.25</v>
      </c>
      <c r="H445" s="0" t="n">
        <f aca="false">1.44*EXP(-F445*(A445-1956))</f>
        <v>1.25494210944545</v>
      </c>
      <c r="I445" s="0" t="n">
        <v>785</v>
      </c>
      <c r="J445" s="0" t="n">
        <f aca="false">I445*H445</f>
        <v>985.129555914678</v>
      </c>
      <c r="K445" s="5" t="n">
        <f aca="false">K430+D430-J430-E445</f>
        <v>2784222.74101427</v>
      </c>
      <c r="L445" s="5" t="n">
        <f aca="false">H445*(100-G445/0.5)*20000</f>
        <v>2396939.42904081</v>
      </c>
      <c r="M445" s="5" t="n">
        <f aca="false">K445-L445</f>
        <v>387283.311973461</v>
      </c>
      <c r="N445" s="6" t="n">
        <f aca="false">1.6+0.3/(2009-1956)*(A445-1956)</f>
        <v>1.76415094339623</v>
      </c>
      <c r="O445" s="7" t="n">
        <v>1.3</v>
      </c>
      <c r="P445" s="5" t="n">
        <f aca="false">O445*(100-N445/0.5)*5000</f>
        <v>627066.037735849</v>
      </c>
      <c r="Q445" s="7" t="n">
        <f aca="false">N445</f>
        <v>1.76415094339623</v>
      </c>
      <c r="R445" s="5" t="n">
        <f aca="false">1.49*(100-Q445/0.5)*5000</f>
        <v>718714.150943396</v>
      </c>
      <c r="S445" s="5" t="str">
        <f aca="false">IF(P445&lt;M445,M445-P445," ")</f>
        <v> </v>
      </c>
      <c r="T445" s="8" t="n">
        <f aca="false">M445*5/P445</f>
        <v>3.08805842341444</v>
      </c>
      <c r="U445" s="8" t="n">
        <f aca="false">IF(T445&gt;5,S445*5/R445+5,T445)+20</f>
        <v>23.0880584234144</v>
      </c>
      <c r="V445" s="9" t="n">
        <f aca="false">G445/0.5*H445*20000</f>
        <v>112944.789850091</v>
      </c>
      <c r="W445" s="9" t="n">
        <f aca="false">H445*G445*20*1000</f>
        <v>56472.3949250453</v>
      </c>
      <c r="X445" s="5" t="n">
        <f aca="false">G445*H445*MIN(20,U445)*1000</f>
        <v>56472.3949250453</v>
      </c>
      <c r="Y445" s="5" t="n">
        <f aca="false">IF(20&lt;U445,N445*O445*MIN(5,U445-20)*1000,0)</f>
        <v>7082.14153520803</v>
      </c>
      <c r="Z445" s="5" t="n">
        <f aca="false">IF(U445&gt;25,(U445-25)*Q445*1.49*1000,0)</f>
        <v>0</v>
      </c>
      <c r="AA445" s="5" t="n">
        <f aca="false">X445+Y445+Z445</f>
        <v>63554.5364602533</v>
      </c>
    </row>
    <row r="446" customFormat="false" ht="15" hidden="false" customHeight="false" outlineLevel="0" collapsed="false">
      <c r="A446" s="0" t="n">
        <v>1985</v>
      </c>
      <c r="B446" s="0" t="s">
        <v>39</v>
      </c>
      <c r="D446" s="0" t="n">
        <v>1278.87981330222</v>
      </c>
      <c r="E446" s="1" t="n">
        <v>166.510625</v>
      </c>
      <c r="F446" s="4" t="n">
        <v>0.00288361</v>
      </c>
      <c r="G446" s="0" t="n">
        <v>1.9</v>
      </c>
      <c r="H446" s="0" t="n">
        <f aca="false">1.44*EXP(-F446*(A446-1956))</f>
        <v>1.32447800534744</v>
      </c>
      <c r="I446" s="0" t="n">
        <v>785</v>
      </c>
      <c r="J446" s="0" t="n">
        <f aca="false">I446*H446</f>
        <v>1039.71523419774</v>
      </c>
      <c r="K446" s="5" t="n">
        <f aca="false">K431+D431-J431-E446</f>
        <v>2797357.94364389</v>
      </c>
      <c r="L446" s="5" t="n">
        <f aca="false">H446*(100-G446/0.5)*20000</f>
        <v>2548295.68228848</v>
      </c>
      <c r="M446" s="5" t="n">
        <f aca="false">K446-L446</f>
        <v>249062.261355414</v>
      </c>
      <c r="N446" s="6" t="n">
        <f aca="false">1.6-0.5691/(2009-1956)*(A446-1956)</f>
        <v>1.28860566037736</v>
      </c>
      <c r="O446" s="7" t="n">
        <v>1.3</v>
      </c>
      <c r="P446" s="5" t="n">
        <f aca="false">O446*(100-N446/0.5)*5000</f>
        <v>633248.126415094</v>
      </c>
      <c r="Q446" s="7" t="n">
        <f aca="false">N446</f>
        <v>1.28860566037736</v>
      </c>
      <c r="R446" s="5" t="n">
        <f aca="false">1.49*(100-Q446/0.5)*5000</f>
        <v>725799.775660378</v>
      </c>
      <c r="S446" s="5" t="str">
        <f aca="false">IF(P446&lt;M446,M446-P446," ")</f>
        <v> </v>
      </c>
      <c r="T446" s="8" t="n">
        <f aca="false">M446*5/P446</f>
        <v>1.96654558431455</v>
      </c>
      <c r="U446" s="8" t="n">
        <f aca="false">IF(T446&gt;5,S446*5/R446+5,T446)+20</f>
        <v>21.9665455843146</v>
      </c>
      <c r="V446" s="9" t="n">
        <f aca="false">G446/0.5*H446*20000</f>
        <v>100660.328406406</v>
      </c>
      <c r="W446" s="9" t="n">
        <f aca="false">H446*G446*20*1000</f>
        <v>50330.1642032028</v>
      </c>
      <c r="X446" s="5" t="n">
        <f aca="false">G446*H446*MIN(20,U446)*1000</f>
        <v>50330.1642032028</v>
      </c>
      <c r="Y446" s="5" t="n">
        <f aca="false">IF(20&lt;U446,N446*O446*MIN(5,U446-20)*1000,0)</f>
        <v>3294.33230273918</v>
      </c>
      <c r="Z446" s="5" t="n">
        <f aca="false">IF(U446&gt;25,(U446-25)*Q446*1.49*1000,0)</f>
        <v>0</v>
      </c>
      <c r="AA446" s="5" t="n">
        <f aca="false">X446+Y446+Z446</f>
        <v>53624.496505942</v>
      </c>
    </row>
    <row r="447" customFormat="false" ht="15" hidden="false" customHeight="false" outlineLevel="0" collapsed="false">
      <c r="A447" s="0" t="n">
        <v>1985</v>
      </c>
      <c r="B447" s="0" t="s">
        <v>40</v>
      </c>
      <c r="D447" s="0" t="n">
        <v>1278.87981330222</v>
      </c>
      <c r="E447" s="1" t="n">
        <v>163.07</v>
      </c>
      <c r="F447" s="4" t="n">
        <v>0.003435973</v>
      </c>
      <c r="G447" s="0" t="n">
        <v>1.95</v>
      </c>
      <c r="H447" s="0" t="n">
        <f aca="false">1.44*EXP(-F447*(A447-1956))</f>
        <v>1.30343084098785</v>
      </c>
      <c r="I447" s="0" t="n">
        <v>785</v>
      </c>
      <c r="J447" s="0" t="n">
        <f aca="false">I447*H447</f>
        <v>1023.19321017547</v>
      </c>
      <c r="K447" s="5" t="n">
        <f aca="false">K432+D432-J432-E447</f>
        <v>2797663.59329503</v>
      </c>
      <c r="L447" s="5" t="n">
        <f aca="false">H447*(100-G447/0.5)*20000</f>
        <v>2505194.07637865</v>
      </c>
      <c r="M447" s="5" t="n">
        <f aca="false">K447-L447</f>
        <v>292469.516916373</v>
      </c>
      <c r="N447" s="6" t="n">
        <f aca="false">1.6+0.1/(2009-1956)*(A447-1956)</f>
        <v>1.65471698113208</v>
      </c>
      <c r="O447" s="7" t="n">
        <v>1.3</v>
      </c>
      <c r="P447" s="5" t="n">
        <f aca="false">O447*(100-N447/0.5)*5000</f>
        <v>628488.679245283</v>
      </c>
      <c r="Q447" s="7" t="n">
        <f aca="false">N447</f>
        <v>1.65471698113208</v>
      </c>
      <c r="R447" s="5" t="n">
        <f aca="false">1.49*(100-Q447/0.5)*5000</f>
        <v>720344.716981132</v>
      </c>
      <c r="S447" s="5" t="str">
        <f aca="false">IF(P447&lt;M447,M447-P447," ")</f>
        <v> </v>
      </c>
      <c r="T447" s="8" t="n">
        <f aca="false">M447*5/P447</f>
        <v>2.32676837765466</v>
      </c>
      <c r="U447" s="8" t="n">
        <f aca="false">IF(T447&gt;5,S447*5/R447+5,T447)+20</f>
        <v>22.3267683776547</v>
      </c>
      <c r="V447" s="9" t="n">
        <f aca="false">G447/0.5*H447*20000</f>
        <v>101667.605597053</v>
      </c>
      <c r="W447" s="9" t="n">
        <f aca="false">H447*G447*20*1000</f>
        <v>50833.8027985263</v>
      </c>
      <c r="X447" s="5" t="n">
        <f aca="false">G447*H447*MIN(20,U447)*1000</f>
        <v>50833.8027985263</v>
      </c>
      <c r="Y447" s="5" t="n">
        <f aca="false">IF(20&lt;U447,N447*O447*MIN(5,U447-20)*1000,0)</f>
        <v>5005.18608936618</v>
      </c>
      <c r="Z447" s="5" t="n">
        <f aca="false">IF(U447&gt;25,(U447-25)*Q447*1.49*1000,0)</f>
        <v>0</v>
      </c>
      <c r="AA447" s="5" t="n">
        <f aca="false">X447+Y447+Z447</f>
        <v>55838.9888878925</v>
      </c>
    </row>
    <row r="448" customFormat="false" ht="15" hidden="false" customHeight="false" outlineLevel="0" collapsed="false">
      <c r="A448" s="0" t="n">
        <v>1985</v>
      </c>
      <c r="B448" s="0" t="s">
        <v>41</v>
      </c>
      <c r="D448" s="0" t="n">
        <v>64.1282565130261</v>
      </c>
      <c r="E448" s="1" t="n">
        <v>98.635625</v>
      </c>
      <c r="F448" s="4" t="n">
        <v>0.002290988</v>
      </c>
      <c r="G448" s="0" t="n">
        <v>1.69</v>
      </c>
      <c r="H448" s="0" t="n">
        <f aca="false">1.44*EXP(-F448*(A448-1956))</f>
        <v>1.34743725887853</v>
      </c>
      <c r="I448" s="0" t="n">
        <v>785</v>
      </c>
      <c r="J448" s="0" t="n">
        <f aca="false">I448*H448</f>
        <v>1057.73824821965</v>
      </c>
      <c r="K448" s="5" t="n">
        <f aca="false">K433+D433-J433-E448</f>
        <v>2783608.29420668</v>
      </c>
      <c r="L448" s="5" t="n">
        <f aca="false">H448*(100-G448/0.5)*20000</f>
        <v>2603787.75905688</v>
      </c>
      <c r="M448" s="5" t="n">
        <f aca="false">K448-L448</f>
        <v>179820.5351498</v>
      </c>
      <c r="N448" s="6" t="n">
        <f aca="false">1.6-0.4/(2009-1956)*(A448-1956)</f>
        <v>1.3811320754717</v>
      </c>
      <c r="O448" s="7" t="n">
        <v>1.3</v>
      </c>
      <c r="P448" s="5" t="n">
        <f aca="false">O448*(100-N448/0.5)*5000</f>
        <v>632045.283018868</v>
      </c>
      <c r="Q448" s="7" t="n">
        <f aca="false">N448</f>
        <v>1.3811320754717</v>
      </c>
      <c r="R448" s="5" t="n">
        <f aca="false">1.49*(100-Q448/0.5)*5000</f>
        <v>724421.132075472</v>
      </c>
      <c r="S448" s="5" t="str">
        <f aca="false">IF(P448&lt;M448,M448-P448," ")</f>
        <v> </v>
      </c>
      <c r="T448" s="8" t="n">
        <f aca="false">M448*5/P448</f>
        <v>1.42252889137084</v>
      </c>
      <c r="U448" s="8" t="n">
        <f aca="false">IF(T448&gt;5,S448*5/R448+5,T448)+20</f>
        <v>21.4225288913708</v>
      </c>
      <c r="V448" s="9" t="n">
        <f aca="false">G448/0.5*H448*20000</f>
        <v>91086.7587001889</v>
      </c>
      <c r="W448" s="9" t="n">
        <f aca="false">H448*G448*20*1000</f>
        <v>45543.3793500944</v>
      </c>
      <c r="X448" s="5" t="n">
        <f aca="false">G448*H448*MIN(20,U448)*1000</f>
        <v>45543.3793500944</v>
      </c>
      <c r="Y448" s="5" t="n">
        <f aca="false">IF(20&lt;U448,N448*O448*MIN(5,U448-20)*1000,0)</f>
        <v>2554.1103642047</v>
      </c>
      <c r="Z448" s="5" t="n">
        <f aca="false">IF(U448&gt;25,(U448-25)*Q448*1.49*1000,0)</f>
        <v>0</v>
      </c>
      <c r="AA448" s="5" t="n">
        <f aca="false">X448+Y448+Z448</f>
        <v>48097.4897142991</v>
      </c>
    </row>
    <row r="449" customFormat="false" ht="15" hidden="false" customHeight="false" outlineLevel="0" collapsed="false">
      <c r="A449" s="0" t="n">
        <v>1985</v>
      </c>
      <c r="B449" s="0" t="s">
        <v>42</v>
      </c>
      <c r="D449" s="0" t="n">
        <v>139.48717948718</v>
      </c>
      <c r="E449" s="1" t="n">
        <v>239.466875</v>
      </c>
      <c r="F449" s="4" t="n">
        <v>0.006047777</v>
      </c>
      <c r="G449" s="0" t="n">
        <v>2.66</v>
      </c>
      <c r="H449" s="0" t="n">
        <f aca="false">1.44*EXP(-F449*(A449-1956))</f>
        <v>1.20835216046051</v>
      </c>
      <c r="I449" s="0" t="n">
        <v>785</v>
      </c>
      <c r="J449" s="0" t="n">
        <f aca="false">I449*H449</f>
        <v>948.556445961498</v>
      </c>
      <c r="K449" s="5" t="n">
        <f aca="false">K434+D434-J434-E449</f>
        <v>2781008.60248323</v>
      </c>
      <c r="L449" s="5" t="n">
        <f aca="false">H449*(100-G449/0.5)*20000</f>
        <v>2288135.65104802</v>
      </c>
      <c r="M449" s="5" t="n">
        <f aca="false">K449-L449</f>
        <v>492872.95143521</v>
      </c>
      <c r="N449" s="6" t="n">
        <f aca="false">1.6+0.5185/(2009-1956)*(A449-1956)</f>
        <v>1.88370754716981</v>
      </c>
      <c r="O449" s="7" t="n">
        <v>1.3</v>
      </c>
      <c r="P449" s="5" t="n">
        <f aca="false">O449*(100-N449/0.5)*5000</f>
        <v>625511.801886792</v>
      </c>
      <c r="Q449" s="7" t="n">
        <f aca="false">N449</f>
        <v>1.88370754716981</v>
      </c>
      <c r="R449" s="5" t="n">
        <f aca="false">1.49*(100-Q449/0.5)*5000</f>
        <v>716932.75754717</v>
      </c>
      <c r="S449" s="5" t="str">
        <f aca="false">IF(P449&lt;M449,M449-P449," ")</f>
        <v> </v>
      </c>
      <c r="T449" s="8" t="n">
        <f aca="false">M449*5/P449</f>
        <v>3.93975741103932</v>
      </c>
      <c r="U449" s="8" t="n">
        <f aca="false">IF(T449&gt;5,S449*5/R449+5,T449)+20</f>
        <v>23.9397574110393</v>
      </c>
      <c r="V449" s="9" t="n">
        <f aca="false">G449/0.5*H449*20000</f>
        <v>128568.669872998</v>
      </c>
      <c r="W449" s="9" t="n">
        <f aca="false">H449*G449*20*1000</f>
        <v>64284.334936499</v>
      </c>
      <c r="X449" s="5" t="n">
        <f aca="false">G449*H449*MIN(20,U449)*1000</f>
        <v>64284.334936499</v>
      </c>
      <c r="Y449" s="5" t="n">
        <f aca="false">IF(20&lt;U449,N449*O449*MIN(5,U449-20)*1000,0)</f>
        <v>9647.75599995085</v>
      </c>
      <c r="Z449" s="5" t="n">
        <f aca="false">IF(U449&gt;25,(U449-25)*Q449*1.49*1000,0)</f>
        <v>0</v>
      </c>
      <c r="AA449" s="5" t="n">
        <f aca="false">X449+Y449+Z449</f>
        <v>73932.0909364498</v>
      </c>
    </row>
    <row r="450" customFormat="false" ht="15" hidden="false" customHeight="false" outlineLevel="0" collapsed="false">
      <c r="A450" s="0" t="n">
        <v>1985</v>
      </c>
      <c r="B450" s="0" t="s">
        <v>43</v>
      </c>
      <c r="D450" s="0" t="n">
        <v>64.1282565130261</v>
      </c>
      <c r="E450" s="1" t="n">
        <v>224.1</v>
      </c>
      <c r="F450" s="4" t="n">
        <v>0.003047486</v>
      </c>
      <c r="G450" s="0" t="n">
        <v>1.96</v>
      </c>
      <c r="H450" s="0" t="n">
        <f aca="false">1.44*EXP(-F450*(A450-1956))</f>
        <v>1.31819848400684</v>
      </c>
      <c r="I450" s="0" t="n">
        <v>785</v>
      </c>
      <c r="J450" s="0" t="n">
        <f aca="false">I450*H450</f>
        <v>1034.78580994537</v>
      </c>
      <c r="K450" s="5" t="n">
        <f aca="false">K435+D435-J435-E450</f>
        <v>2780301.69144018</v>
      </c>
      <c r="L450" s="5" t="n">
        <f aca="false">H450*(100-G450/0.5)*20000</f>
        <v>2533050.20686755</v>
      </c>
      <c r="M450" s="5" t="n">
        <f aca="false">K450-L450</f>
        <v>247251.484572629</v>
      </c>
      <c r="N450" s="6" t="n">
        <f aca="false">1.6-0.4298/(2009-1956)*(A450-1956)</f>
        <v>1.36482641509434</v>
      </c>
      <c r="O450" s="7" t="n">
        <v>1.3</v>
      </c>
      <c r="P450" s="5" t="n">
        <f aca="false">O450*(100-N450/0.5)*5000</f>
        <v>632257.256603774</v>
      </c>
      <c r="Q450" s="7" t="n">
        <f aca="false">N450</f>
        <v>1.36482641509434</v>
      </c>
      <c r="R450" s="5" t="n">
        <f aca="false">1.49*(100-Q450/0.5)*5000</f>
        <v>724664.086415094</v>
      </c>
      <c r="S450" s="5" t="str">
        <f aca="false">IF(P450&lt;M450,M450-P450," ")</f>
        <v> </v>
      </c>
      <c r="T450" s="8" t="n">
        <f aca="false">M450*5/P450</f>
        <v>1.95530760612193</v>
      </c>
      <c r="U450" s="8" t="n">
        <f aca="false">IF(T450&gt;5,S450*5/R450+5,T450)+20</f>
        <v>21.9553076061219</v>
      </c>
      <c r="V450" s="9" t="n">
        <f aca="false">G450/0.5*H450*20000</f>
        <v>103346.761146136</v>
      </c>
      <c r="W450" s="9" t="n">
        <f aca="false">H450*G450*20*1000</f>
        <v>51673.3805730682</v>
      </c>
      <c r="X450" s="5" t="n">
        <f aca="false">G450*H450*MIN(20,U450)*1000</f>
        <v>51673.3805730682</v>
      </c>
      <c r="Y450" s="5" t="n">
        <f aca="false">IF(20&lt;U450,N450*O450*MIN(5,U450-20)*1000,0)</f>
        <v>3469.25211161111</v>
      </c>
      <c r="Z450" s="5" t="n">
        <f aca="false">IF(U450&gt;25,(U450-25)*Q450*1.49*1000,0)</f>
        <v>0</v>
      </c>
      <c r="AA450" s="5" t="n">
        <f aca="false">X450+Y450+Z450</f>
        <v>55142.6326846793</v>
      </c>
    </row>
    <row r="451" customFormat="false" ht="15" hidden="false" customHeight="false" outlineLevel="0" collapsed="false">
      <c r="A451" s="0" t="n">
        <v>1985</v>
      </c>
      <c r="B451" s="0" t="s">
        <v>44</v>
      </c>
      <c r="D451" s="0" t="n">
        <v>4912</v>
      </c>
      <c r="E451" s="1" t="n">
        <v>225.344375</v>
      </c>
      <c r="F451" s="4" t="n">
        <v>0.006595146</v>
      </c>
      <c r="G451" s="0" t="n">
        <v>2.46</v>
      </c>
      <c r="H451" s="0" t="n">
        <f aca="false">1.44*EXP(-F451*(A451-1956))</f>
        <v>1.1893225741235</v>
      </c>
      <c r="I451" s="0" t="n">
        <v>785</v>
      </c>
      <c r="J451" s="0" t="n">
        <f aca="false">I451*H451</f>
        <v>933.618220686947</v>
      </c>
      <c r="K451" s="5" t="n">
        <f aca="false">K436+D436-J436-E451</f>
        <v>2829898.51436013</v>
      </c>
      <c r="L451" s="5" t="n">
        <f aca="false">H451*(100-G451/0.5)*20000</f>
        <v>2261615.80695325</v>
      </c>
      <c r="M451" s="5" t="n">
        <f aca="false">K451-L451</f>
        <v>568282.707406883</v>
      </c>
      <c r="N451" s="6" t="n">
        <f aca="false">1.6+0.062/(2009-1956)*(A451-1956)</f>
        <v>1.63392452830189</v>
      </c>
      <c r="O451" s="7" t="n">
        <v>1.3</v>
      </c>
      <c r="P451" s="5" t="n">
        <f aca="false">O451*(100-N451/0.5)*5000</f>
        <v>628758.981132075</v>
      </c>
      <c r="Q451" s="7" t="n">
        <f aca="false">N451</f>
        <v>1.63392452830189</v>
      </c>
      <c r="R451" s="5" t="n">
        <f aca="false">1.49*(100-Q451/0.5)*5000</f>
        <v>720654.524528302</v>
      </c>
      <c r="S451" s="5" t="str">
        <f aca="false">IF(P451&lt;M451,M451-P451," ")</f>
        <v> </v>
      </c>
      <c r="T451" s="8" t="n">
        <f aca="false">M451*5/P451</f>
        <v>4.51908222753092</v>
      </c>
      <c r="U451" s="8" t="n">
        <f aca="false">IF(T451&gt;5,S451*5/R451+5,T451)+20</f>
        <v>24.5190822275309</v>
      </c>
      <c r="V451" s="9" t="n">
        <f aca="false">G451/0.5*H451*20000</f>
        <v>117029.341293752</v>
      </c>
      <c r="W451" s="9" t="n">
        <f aca="false">H451*G451*20*1000</f>
        <v>58514.6706468762</v>
      </c>
      <c r="X451" s="5" t="n">
        <f aca="false">G451*H451*MIN(20,U451)*1000</f>
        <v>58514.6706468762</v>
      </c>
      <c r="Y451" s="5" t="n">
        <f aca="false">IF(20&lt;U451,N451*O451*MIN(5,U451-20)*1000,0)</f>
        <v>9598.99108606867</v>
      </c>
      <c r="Z451" s="5" t="n">
        <f aca="false">IF(U451&gt;25,(U451-25)*Q451*1.49*1000,0)</f>
        <v>0</v>
      </c>
      <c r="AA451" s="5" t="n">
        <f aca="false">X451+Y451+Z451</f>
        <v>68113.6617329448</v>
      </c>
    </row>
    <row r="452" customFormat="false" ht="15" hidden="false" customHeight="false" outlineLevel="0" collapsed="false">
      <c r="A452" s="0" t="n">
        <v>1986</v>
      </c>
      <c r="B452" s="0" t="s">
        <v>30</v>
      </c>
      <c r="D452" s="0" t="n">
        <v>0</v>
      </c>
      <c r="E452" s="1" t="n">
        <v>0</v>
      </c>
      <c r="F452" s="4" t="n">
        <v>0.000106134</v>
      </c>
      <c r="G452" s="0" t="n">
        <v>1.0575</v>
      </c>
      <c r="H452" s="0" t="n">
        <f aca="false">1.44*EXP(-F452*(A452-1956))</f>
        <v>1.43542230280709</v>
      </c>
      <c r="J452" s="0" t="n">
        <f aca="false">I452*H452</f>
        <v>0</v>
      </c>
      <c r="K452" s="5" t="n">
        <f aca="false">K437+D437-J437-E452</f>
        <v>2784347.13021957</v>
      </c>
      <c r="L452" s="5" t="n">
        <f aca="false">H452*(100-G452/0.5)*20000</f>
        <v>2810126.24220544</v>
      </c>
      <c r="M452" s="5" t="n">
        <f aca="false">K452-L452</f>
        <v>-25779.1119858772</v>
      </c>
      <c r="N452" s="6" t="n">
        <f aca="false">1.6-0.6824/(2009-1956)*(A452-1956)</f>
        <v>1.2137358490566</v>
      </c>
      <c r="O452" s="7" t="n">
        <v>1.3</v>
      </c>
      <c r="P452" s="5" t="n">
        <f aca="false">O452*(100-N452/0.5)*5000</f>
        <v>634221.433962264</v>
      </c>
      <c r="Q452" s="7" t="n">
        <f aca="false">N452</f>
        <v>1.2137358490566</v>
      </c>
      <c r="R452" s="5" t="n">
        <f aca="false">1.49*(100-Q452/0.5)*5000</f>
        <v>726915.335849057</v>
      </c>
      <c r="S452" s="5" t="str">
        <f aca="false">IF(P452&lt;M452,M452-P452," ")</f>
        <v> </v>
      </c>
      <c r="T452" s="8" t="n">
        <f aca="false">M452*5/P452</f>
        <v>-0.203234316954755</v>
      </c>
      <c r="U452" s="8" t="n">
        <f aca="false">IF(T452&gt;5,S452*5/R452+5,T452)+20</f>
        <v>19.7967656830452</v>
      </c>
      <c r="V452" s="9" t="n">
        <f aca="false">G452/0.5*H452*20000</f>
        <v>60718.36340874</v>
      </c>
      <c r="W452" s="9" t="n">
        <f aca="false">H452*G452*20*1000</f>
        <v>30359.18170437</v>
      </c>
      <c r="X452" s="5" t="n">
        <f aca="false">G452*H452*MIN(20,U452)*1000</f>
        <v>30050.6803265204</v>
      </c>
      <c r="Y452" s="5" t="n">
        <f aca="false">IF(20&lt;U452,N452*O452*MIN(5,U452-20)*1000,0)</f>
        <v>0</v>
      </c>
      <c r="Z452" s="5" t="n">
        <f aca="false">IF(U452&gt;25,(U452-25)*Q452*1.49*1000,0)</f>
        <v>0</v>
      </c>
      <c r="AA452" s="5" t="n">
        <f aca="false">X452+Y452+Z452</f>
        <v>30050.6803265204</v>
      </c>
    </row>
    <row r="453" customFormat="false" ht="15" hidden="false" customHeight="false" outlineLevel="0" collapsed="false">
      <c r="A453" s="0" t="n">
        <v>1986</v>
      </c>
      <c r="B453" s="0" t="s">
        <v>31</v>
      </c>
      <c r="D453" s="0" t="n">
        <v>0</v>
      </c>
      <c r="E453" s="1" t="n">
        <v>153.436875</v>
      </c>
      <c r="F453" s="4" t="n">
        <v>0.00054519</v>
      </c>
      <c r="G453" s="0" t="n">
        <v>1.185</v>
      </c>
      <c r="H453" s="0" t="n">
        <f aca="false">1.44*EXP(-F453*(A453-1956))</f>
        <v>1.41663935263288</v>
      </c>
      <c r="J453" s="0" t="n">
        <f aca="false">I453*H453</f>
        <v>0</v>
      </c>
      <c r="K453" s="5" t="n">
        <f aca="false">K438+D438-J438-E453</f>
        <v>2780590.52176726</v>
      </c>
      <c r="L453" s="5" t="n">
        <f aca="false">H453*(100-G453/0.5)*20000</f>
        <v>2766129.99995097</v>
      </c>
      <c r="M453" s="5" t="n">
        <f aca="false">K453-L453</f>
        <v>14460.5218162951</v>
      </c>
      <c r="N453" s="6" t="n">
        <f aca="false">1.6-0.6216/(2009-1956)*(A453-1956)</f>
        <v>1.24815094339623</v>
      </c>
      <c r="O453" s="7" t="n">
        <v>1.3</v>
      </c>
      <c r="P453" s="5" t="n">
        <f aca="false">O453*(100-N453/0.5)*5000</f>
        <v>633774.037735849</v>
      </c>
      <c r="Q453" s="7" t="n">
        <f aca="false">N453</f>
        <v>1.24815094339623</v>
      </c>
      <c r="R453" s="5" t="n">
        <f aca="false">1.49*(100-Q453/0.5)*5000</f>
        <v>726402.550943396</v>
      </c>
      <c r="S453" s="5" t="str">
        <f aca="false">IF(P453&lt;M453,M453-P453," ")</f>
        <v> </v>
      </c>
      <c r="T453" s="8" t="n">
        <f aca="false">M453*5/P453</f>
        <v>0.114082630048678</v>
      </c>
      <c r="U453" s="8" t="n">
        <f aca="false">IF(T453&gt;5,S453*5/R453+5,T453)+20</f>
        <v>20.1140826300487</v>
      </c>
      <c r="V453" s="9" t="n">
        <f aca="false">G453/0.5*H453*20000</f>
        <v>67148.7053147987</v>
      </c>
      <c r="W453" s="9" t="n">
        <f aca="false">H453*G453*20*1000</f>
        <v>33574.3526573993</v>
      </c>
      <c r="X453" s="5" t="n">
        <f aca="false">G453*H453*MIN(20,U453)*1000</f>
        <v>33574.3526573993</v>
      </c>
      <c r="Y453" s="5" t="n">
        <f aca="false">IF(20&lt;U453,N453*O453*MIN(5,U453-20)*1000,0)</f>
        <v>185.110045016494</v>
      </c>
      <c r="Z453" s="5" t="n">
        <f aca="false">IF(U453&gt;25,(U453-25)*Q453*1.49*1000,0)</f>
        <v>0</v>
      </c>
      <c r="AA453" s="5" t="n">
        <f aca="false">X453+Y453+Z453</f>
        <v>33759.4627024158</v>
      </c>
    </row>
    <row r="454" customFormat="false" ht="15" hidden="false" customHeight="false" outlineLevel="0" collapsed="false">
      <c r="A454" s="0" t="n">
        <v>1986</v>
      </c>
      <c r="B454" s="0" t="s">
        <v>32</v>
      </c>
      <c r="D454" s="0" t="n">
        <v>0</v>
      </c>
      <c r="E454" s="1" t="n">
        <v>270.33625</v>
      </c>
      <c r="F454" s="4" t="n">
        <v>0.002161032</v>
      </c>
      <c r="G454" s="0" t="n">
        <v>1.34</v>
      </c>
      <c r="H454" s="0" t="n">
        <f aca="false">1.44*EXP(-F454*(A454-1956))</f>
        <v>1.34960526525642</v>
      </c>
      <c r="J454" s="0" t="n">
        <f aca="false">I454*H454</f>
        <v>0</v>
      </c>
      <c r="K454" s="5" t="n">
        <f aca="false">K439+D439-J439-E454</f>
        <v>2777936.25918235</v>
      </c>
      <c r="L454" s="5" t="n">
        <f aca="false">H454*(100-G454/0.5)*20000</f>
        <v>2626871.6882951</v>
      </c>
      <c r="M454" s="5" t="n">
        <f aca="false">K454-L454</f>
        <v>151064.570887243</v>
      </c>
      <c r="N454" s="6" t="n">
        <f aca="false">1.6-0.5691/(2009-1956)*(A454-1956)</f>
        <v>1.2778679245283</v>
      </c>
      <c r="O454" s="7" t="n">
        <v>1.3</v>
      </c>
      <c r="P454" s="5" t="n">
        <f aca="false">O454*(100-N454/0.5)*5000</f>
        <v>633387.716981132</v>
      </c>
      <c r="Q454" s="7" t="n">
        <f aca="false">N454</f>
        <v>1.2778679245283</v>
      </c>
      <c r="R454" s="5" t="n">
        <f aca="false">1.49*(100-Q454/0.5)*5000</f>
        <v>725959.767924528</v>
      </c>
      <c r="S454" s="5" t="str">
        <f aca="false">IF(P454&lt;M454,M454-P454," ")</f>
        <v> </v>
      </c>
      <c r="T454" s="8" t="n">
        <f aca="false">M454*5/P454</f>
        <v>1.1925126335513</v>
      </c>
      <c r="U454" s="8" t="n">
        <f aca="false">IF(T454&gt;5,S454*5/R454+5,T454)+20</f>
        <v>21.1925126335513</v>
      </c>
      <c r="V454" s="9" t="n">
        <f aca="false">G454/0.5*H454*20000</f>
        <v>72338.8422177443</v>
      </c>
      <c r="W454" s="9" t="n">
        <f aca="false">H454*G454*20*1000</f>
        <v>36169.4211088722</v>
      </c>
      <c r="X454" s="5" t="n">
        <f aca="false">G454*H454*MIN(20,U454)*1000</f>
        <v>36169.4211088722</v>
      </c>
      <c r="Y454" s="5" t="n">
        <f aca="false">IF(20&lt;U454,N454*O454*MIN(5,U454-20)*1000,0)</f>
        <v>1981.03573721298</v>
      </c>
      <c r="Z454" s="5" t="n">
        <f aca="false">IF(U454&gt;25,(U454-25)*Q454*1.49*1000,0)</f>
        <v>0</v>
      </c>
      <c r="AA454" s="5" t="n">
        <f aca="false">X454+Y454+Z454</f>
        <v>38150.4568460851</v>
      </c>
    </row>
    <row r="455" customFormat="false" ht="15" hidden="false" customHeight="false" outlineLevel="0" collapsed="false">
      <c r="A455" s="0" t="n">
        <v>1986</v>
      </c>
      <c r="B455" s="0" t="s">
        <v>33</v>
      </c>
      <c r="D455" s="0" t="n">
        <v>0</v>
      </c>
      <c r="E455" s="1" t="n">
        <v>253.295625</v>
      </c>
      <c r="F455" s="4" t="n">
        <v>0.003311821</v>
      </c>
      <c r="G455" s="0" t="n">
        <v>1.4</v>
      </c>
      <c r="H455" s="0" t="n">
        <f aca="false">1.44*EXP(-F455*(A455-1956))</f>
        <v>1.30380704846564</v>
      </c>
      <c r="J455" s="0" t="n">
        <f aca="false">I455*H455</f>
        <v>0</v>
      </c>
      <c r="K455" s="5" t="n">
        <f aca="false">K440+D440-J440-E455</f>
        <v>2778792.31337051</v>
      </c>
      <c r="L455" s="5" t="n">
        <f aca="false">H455*(100-G455/0.5)*20000</f>
        <v>2534600.90221721</v>
      </c>
      <c r="M455" s="5" t="n">
        <f aca="false">K455-L455</f>
        <v>244191.411153297</v>
      </c>
      <c r="N455" s="6" t="n">
        <f aca="false">1.6-0.6/(2009-1956)*(A455-1956)</f>
        <v>1.26037735849057</v>
      </c>
      <c r="O455" s="7" t="n">
        <v>1.3</v>
      </c>
      <c r="P455" s="5" t="n">
        <f aca="false">O455*(100-N455/0.5)*5000</f>
        <v>633615.094339623</v>
      </c>
      <c r="Q455" s="7" t="n">
        <f aca="false">N455</f>
        <v>1.26037735849057</v>
      </c>
      <c r="R455" s="5" t="n">
        <f aca="false">1.49*(100-Q455/0.5)*5000</f>
        <v>726220.377358491</v>
      </c>
      <c r="S455" s="5" t="str">
        <f aca="false">IF(P455&lt;M455,M455-P455," ")</f>
        <v> </v>
      </c>
      <c r="T455" s="8" t="n">
        <f aca="false">M455*5/P455</f>
        <v>1.92696964872501</v>
      </c>
      <c r="U455" s="8" t="n">
        <f aca="false">IF(T455&gt;5,S455*5/R455+5,T455)+20</f>
        <v>21.926969648725</v>
      </c>
      <c r="V455" s="9" t="n">
        <f aca="false">G455/0.5*H455*20000</f>
        <v>73013.1947140761</v>
      </c>
      <c r="W455" s="9" t="n">
        <f aca="false">H455*G455*20*1000</f>
        <v>36506.597357038</v>
      </c>
      <c r="X455" s="5" t="n">
        <f aca="false">G455*H455*MIN(20,U455)*1000</f>
        <v>36506.597357038</v>
      </c>
      <c r="Y455" s="5" t="n">
        <f aca="false">IF(20&lt;U455,N455*O455*MIN(5,U455-20)*1000,0)</f>
        <v>3157.32159047697</v>
      </c>
      <c r="Z455" s="5" t="n">
        <f aca="false">IF(U455&gt;25,(U455-25)*Q455*1.49*1000,0)</f>
        <v>0</v>
      </c>
      <c r="AA455" s="5" t="n">
        <f aca="false">X455+Y455+Z455</f>
        <v>39663.918947515</v>
      </c>
    </row>
    <row r="456" customFormat="false" ht="15" hidden="false" customHeight="false" outlineLevel="0" collapsed="false">
      <c r="A456" s="0" t="n">
        <v>1986</v>
      </c>
      <c r="B456" s="0" t="s">
        <v>34</v>
      </c>
      <c r="D456" s="0" t="n">
        <v>0</v>
      </c>
      <c r="E456" s="1" t="n">
        <v>261.345</v>
      </c>
      <c r="F456" s="4" t="n">
        <v>0.003564392</v>
      </c>
      <c r="G456" s="0" t="n">
        <v>1.385</v>
      </c>
      <c r="H456" s="0" t="n">
        <f aca="false">1.44*EXP(-F456*(A456-1956))</f>
        <v>1.29396526628308</v>
      </c>
      <c r="J456" s="0" t="n">
        <f aca="false">I456*H456</f>
        <v>0</v>
      </c>
      <c r="K456" s="5" t="n">
        <f aca="false">K441+D441-J441-E456</f>
        <v>2778388.06543156</v>
      </c>
      <c r="L456" s="5" t="n">
        <f aca="false">H456*(100-G456/0.5)*20000</f>
        <v>2516244.85681407</v>
      </c>
      <c r="M456" s="5" t="n">
        <f aca="false">K456-L456</f>
        <v>262143.208617488</v>
      </c>
      <c r="N456" s="6" t="n">
        <f aca="false">1.6-0.5/(2009-1956)*(A456-1956)</f>
        <v>1.31698113207547</v>
      </c>
      <c r="O456" s="7" t="n">
        <v>1.3</v>
      </c>
      <c r="P456" s="5" t="n">
        <f aca="false">O456*(100-N456/0.5)*5000</f>
        <v>632879.245283019</v>
      </c>
      <c r="Q456" s="7" t="n">
        <f aca="false">N456</f>
        <v>1.31698113207547</v>
      </c>
      <c r="R456" s="5" t="n">
        <f aca="false">1.49*(100-Q456/0.5)*5000</f>
        <v>725376.981132076</v>
      </c>
      <c r="S456" s="5" t="str">
        <f aca="false">IF(P456&lt;M456,M456-P456," ")</f>
        <v> </v>
      </c>
      <c r="T456" s="8" t="n">
        <f aca="false">M456*5/P456</f>
        <v>2.07103654110398</v>
      </c>
      <c r="U456" s="8" t="n">
        <f aca="false">IF(T456&gt;5,S456*5/R456+5,T456)+20</f>
        <v>22.071036541104</v>
      </c>
      <c r="V456" s="9" t="n">
        <f aca="false">G456/0.5*H456*20000</f>
        <v>71685.6757520825</v>
      </c>
      <c r="W456" s="9" t="n">
        <f aca="false">H456*G456*20*1000</f>
        <v>35842.8378760412</v>
      </c>
      <c r="X456" s="5" t="n">
        <f aca="false">G456*H456*MIN(20,U456)*1000</f>
        <v>35842.8378760412</v>
      </c>
      <c r="Y456" s="5" t="n">
        <f aca="false">IF(20&lt;U456,N456*O456*MIN(5,U456-20)*1000,0)</f>
        <v>3545.77086301463</v>
      </c>
      <c r="Z456" s="5" t="n">
        <f aca="false">IF(U456&gt;25,(U456-25)*Q456*1.49*1000,0)</f>
        <v>0</v>
      </c>
      <c r="AA456" s="5" t="n">
        <f aca="false">X456+Y456+Z456</f>
        <v>39388.6087390559</v>
      </c>
    </row>
    <row r="457" customFormat="false" ht="15" hidden="false" customHeight="false" outlineLevel="0" collapsed="false">
      <c r="A457" s="0" t="n">
        <v>1986</v>
      </c>
      <c r="B457" s="0" t="s">
        <v>35</v>
      </c>
      <c r="D457" s="0" t="n">
        <v>0</v>
      </c>
      <c r="E457" s="1" t="n">
        <v>158.949375</v>
      </c>
      <c r="F457" s="4" t="n">
        <v>0.00095987</v>
      </c>
      <c r="G457" s="0" t="n">
        <v>1.5</v>
      </c>
      <c r="H457" s="0" t="n">
        <f aca="false">1.44*EXP(-F457*(A457-1956))</f>
        <v>1.39912496132905</v>
      </c>
      <c r="J457" s="0" t="n">
        <f aca="false">I457*H457</f>
        <v>0</v>
      </c>
      <c r="K457" s="5" t="n">
        <f aca="false">K442+D442-J442-E457</f>
        <v>2788787.1785331</v>
      </c>
      <c r="L457" s="5" t="n">
        <f aca="false">H457*(100-G457/0.5)*20000</f>
        <v>2714302.42497835</v>
      </c>
      <c r="M457" s="5" t="n">
        <f aca="false">K457-L457</f>
        <v>74484.7535547498</v>
      </c>
      <c r="N457" s="6" t="n">
        <f aca="false">1.6-0.5691/(2009-1956)*(A457-1956)</f>
        <v>1.2778679245283</v>
      </c>
      <c r="O457" s="7" t="n">
        <v>1.3</v>
      </c>
      <c r="P457" s="5" t="n">
        <f aca="false">O457*(100-N457/0.5)*5000</f>
        <v>633387.716981132</v>
      </c>
      <c r="Q457" s="7" t="n">
        <f aca="false">N457</f>
        <v>1.2778679245283</v>
      </c>
      <c r="R457" s="5" t="n">
        <f aca="false">1.49*(100-Q457/0.5)*5000</f>
        <v>725959.767924528</v>
      </c>
      <c r="S457" s="5" t="str">
        <f aca="false">IF(P457&lt;M457,M457-P457," ")</f>
        <v> </v>
      </c>
      <c r="T457" s="8" t="n">
        <f aca="false">M457*5/P457</f>
        <v>0.58798703825329</v>
      </c>
      <c r="U457" s="8" t="n">
        <f aca="false">IF(T457&gt;5,S457*5/R457+5,T457)+20</f>
        <v>20.5879870382533</v>
      </c>
      <c r="V457" s="9" t="n">
        <f aca="false">G457/0.5*H457*20000</f>
        <v>83947.4976797427</v>
      </c>
      <c r="W457" s="9" t="n">
        <f aca="false">H457*G457*20*1000</f>
        <v>41973.7488398714</v>
      </c>
      <c r="X457" s="5" t="n">
        <f aca="false">G457*H457*MIN(20,U457)*1000</f>
        <v>41973.7488398714</v>
      </c>
      <c r="Y457" s="5" t="n">
        <f aca="false">IF(20&lt;U457,N457*O457*MIN(5,U457-20)*1000,0)</f>
        <v>976.780709088955</v>
      </c>
      <c r="Z457" s="5" t="n">
        <f aca="false">IF(U457&gt;25,(U457-25)*Q457*1.49*1000,0)</f>
        <v>0</v>
      </c>
      <c r="AA457" s="5" t="n">
        <f aca="false">X457+Y457+Z457</f>
        <v>42950.5295489603</v>
      </c>
    </row>
    <row r="458" customFormat="false" ht="15" hidden="false" customHeight="false" outlineLevel="0" collapsed="false">
      <c r="A458" s="0" t="n">
        <v>1986</v>
      </c>
      <c r="B458" s="0" t="s">
        <v>36</v>
      </c>
      <c r="D458" s="0" t="n">
        <v>0</v>
      </c>
      <c r="E458" s="1" t="n">
        <v>275.373125</v>
      </c>
      <c r="F458" s="4" t="n">
        <v>0.003306066</v>
      </c>
      <c r="G458" s="0" t="n">
        <v>1.685</v>
      </c>
      <c r="H458" s="0" t="n">
        <f aca="false">1.44*EXP(-F458*(A458-1956))</f>
        <v>1.30403217018564</v>
      </c>
      <c r="J458" s="0" t="n">
        <f aca="false">I458*H458</f>
        <v>0</v>
      </c>
      <c r="K458" s="5" t="n">
        <f aca="false">K443+D443-J443-E458</f>
        <v>2786035.31967392</v>
      </c>
      <c r="L458" s="5" t="n">
        <f aca="false">H458*(100-G458/0.5)*20000</f>
        <v>2520172.57210076</v>
      </c>
      <c r="M458" s="5" t="n">
        <f aca="false">K458-L458</f>
        <v>265862.747573158</v>
      </c>
      <c r="N458" s="6" t="n">
        <f aca="false">1.6-0.5691/(2009-1956)*(A458-1956)</f>
        <v>1.2778679245283</v>
      </c>
      <c r="O458" s="7" t="n">
        <v>1.3</v>
      </c>
      <c r="P458" s="5" t="n">
        <f aca="false">O458*(100-N458/0.5)*5000</f>
        <v>633387.716981132</v>
      </c>
      <c r="Q458" s="7" t="n">
        <f aca="false">N458</f>
        <v>1.2778679245283</v>
      </c>
      <c r="R458" s="5" t="n">
        <f aca="false">1.49*(100-Q458/0.5)*5000</f>
        <v>725959.767924528</v>
      </c>
      <c r="S458" s="5" t="str">
        <f aca="false">IF(P458&lt;M458,M458-P458," ")</f>
        <v> </v>
      </c>
      <c r="T458" s="8" t="n">
        <f aca="false">M458*5/P458</f>
        <v>2.09873621200234</v>
      </c>
      <c r="U458" s="8" t="n">
        <f aca="false">IF(T458&gt;5,S458*5/R458+5,T458)+20</f>
        <v>22.0987362120023</v>
      </c>
      <c r="V458" s="9" t="n">
        <f aca="false">G458/0.5*H458*20000</f>
        <v>87891.7682705118</v>
      </c>
      <c r="W458" s="9" t="n">
        <f aca="false">H458*G458*20*1000</f>
        <v>43945.8841352559</v>
      </c>
      <c r="X458" s="5" t="n">
        <f aca="false">G458*H458*MIN(20,U458)*1000</f>
        <v>43945.8841352559</v>
      </c>
      <c r="Y458" s="5" t="n">
        <f aca="false">IF(20&lt;U458,N458*O458*MIN(5,U458-20)*1000,0)</f>
        <v>3486.47999357296</v>
      </c>
      <c r="Z458" s="5" t="n">
        <f aca="false">IF(U458&gt;25,(U458-25)*Q458*1.49*1000,0)</f>
        <v>0</v>
      </c>
      <c r="AA458" s="5" t="n">
        <f aca="false">X458+Y458+Z458</f>
        <v>47432.3641288289</v>
      </c>
    </row>
    <row r="459" customFormat="false" ht="15" hidden="false" customHeight="false" outlineLevel="0" collapsed="false">
      <c r="A459" s="0" t="n">
        <v>1986</v>
      </c>
      <c r="B459" s="0" t="s">
        <v>37</v>
      </c>
      <c r="D459" s="0" t="n">
        <v>0</v>
      </c>
      <c r="E459" s="1" t="n">
        <v>299.6</v>
      </c>
      <c r="F459" s="4" t="n">
        <v>0.001301856</v>
      </c>
      <c r="G459" s="0" t="n">
        <v>1.605</v>
      </c>
      <c r="H459" s="0" t="n">
        <f aca="false">1.44*EXP(-F459*(A459-1956))</f>
        <v>1.38484391091508</v>
      </c>
      <c r="J459" s="0" t="n">
        <f aca="false">I459*H459</f>
        <v>0</v>
      </c>
      <c r="K459" s="5" t="n">
        <f aca="false">K444+D444-J444-E459</f>
        <v>2786984.27473039</v>
      </c>
      <c r="L459" s="5" t="n">
        <f aca="false">H459*(100-G459/0.5)*20000</f>
        <v>2680780.84274941</v>
      </c>
      <c r="M459" s="5" t="n">
        <f aca="false">K459-L459</f>
        <v>106203.431980979</v>
      </c>
      <c r="N459" s="6" t="n">
        <f aca="false">1.6-0.5691/(2009-1956)*(A459-1956)</f>
        <v>1.2778679245283</v>
      </c>
      <c r="O459" s="7" t="n">
        <v>1.3</v>
      </c>
      <c r="P459" s="5" t="n">
        <f aca="false">O459*(100-N459/0.5)*5000</f>
        <v>633387.716981132</v>
      </c>
      <c r="Q459" s="7" t="n">
        <f aca="false">N459</f>
        <v>1.2778679245283</v>
      </c>
      <c r="R459" s="5" t="n">
        <f aca="false">1.49*(100-Q459/0.5)*5000</f>
        <v>725959.767924528</v>
      </c>
      <c r="S459" s="5" t="str">
        <f aca="false">IF(P459&lt;M459,M459-P459," ")</f>
        <v> </v>
      </c>
      <c r="T459" s="8" t="n">
        <f aca="false">M459*5/P459</f>
        <v>0.838376156765149</v>
      </c>
      <c r="U459" s="8" t="n">
        <f aca="false">IF(T459&gt;5,S459*5/R459+5,T459)+20</f>
        <v>20.8383761567651</v>
      </c>
      <c r="V459" s="9" t="n">
        <f aca="false">G459/0.5*H459*20000</f>
        <v>88906.9790807481</v>
      </c>
      <c r="W459" s="9" t="n">
        <f aca="false">H459*G459*20*1000</f>
        <v>44453.489540374</v>
      </c>
      <c r="X459" s="5" t="n">
        <f aca="false">G459*H459*MIN(20,U459)*1000</f>
        <v>44453.489540374</v>
      </c>
      <c r="Y459" s="5" t="n">
        <f aca="false">IF(20&lt;U459,N459*O459*MIN(5,U459-20)*1000,0)</f>
        <v>1392.73419924535</v>
      </c>
      <c r="Z459" s="5" t="n">
        <f aca="false">IF(U459&gt;25,(U459-25)*Q459*1.49*1000,0)</f>
        <v>0</v>
      </c>
      <c r="AA459" s="5" t="n">
        <f aca="false">X459+Y459+Z459</f>
        <v>45846.2237396194</v>
      </c>
    </row>
    <row r="460" customFormat="false" ht="15" hidden="false" customHeight="false" outlineLevel="0" collapsed="false">
      <c r="A460" s="0" t="n">
        <v>1986</v>
      </c>
      <c r="B460" s="0" t="s">
        <v>38</v>
      </c>
      <c r="D460" s="0" t="n">
        <v>0</v>
      </c>
      <c r="E460" s="1" t="n">
        <v>154.250625</v>
      </c>
      <c r="F460" s="4" t="n">
        <v>0.00474323</v>
      </c>
      <c r="G460" s="0" t="n">
        <v>2.34</v>
      </c>
      <c r="H460" s="0" t="n">
        <f aca="false">1.44*EXP(-F460*(A460-1956))</f>
        <v>1.2490037250787</v>
      </c>
      <c r="J460" s="0" t="n">
        <f aca="false">I460*H460</f>
        <v>0</v>
      </c>
      <c r="K460" s="5" t="n">
        <f aca="false">K445+D445-J445-E460</f>
        <v>2783222.84801284</v>
      </c>
      <c r="L460" s="5" t="n">
        <f aca="false">H460*(100-G460/0.5)*20000</f>
        <v>2381100.70149003</v>
      </c>
      <c r="M460" s="5" t="n">
        <f aca="false">K460-L460</f>
        <v>402122.146522818</v>
      </c>
      <c r="N460" s="6" t="n">
        <f aca="false">1.6+0.3/(2009-1956)*(A460-1956)</f>
        <v>1.76981132075472</v>
      </c>
      <c r="O460" s="7" t="n">
        <v>1.3</v>
      </c>
      <c r="P460" s="5" t="n">
        <f aca="false">O460*(100-N460/0.5)*5000</f>
        <v>626992.452830189</v>
      </c>
      <c r="Q460" s="7" t="n">
        <f aca="false">N460</f>
        <v>1.76981132075472</v>
      </c>
      <c r="R460" s="5" t="n">
        <f aca="false">1.49*(100-Q460/0.5)*5000</f>
        <v>718629.811320755</v>
      </c>
      <c r="S460" s="5" t="str">
        <f aca="false">IF(P460&lt;M460,M460-P460," ")</f>
        <v> </v>
      </c>
      <c r="T460" s="8" t="n">
        <f aca="false">M460*5/P460</f>
        <v>3.20675428155214</v>
      </c>
      <c r="U460" s="8" t="n">
        <f aca="false">IF(T460&gt;5,S460*5/R460+5,T460)+20</f>
        <v>23.2067542815521</v>
      </c>
      <c r="V460" s="9" t="n">
        <f aca="false">G460/0.5*H460*20000</f>
        <v>116906.748667366</v>
      </c>
      <c r="W460" s="9" t="n">
        <f aca="false">H460*G460*20*1000</f>
        <v>58453.374333683</v>
      </c>
      <c r="X460" s="5" t="n">
        <f aca="false">G460*H460*MIN(20,U460)*1000</f>
        <v>58453.374333683</v>
      </c>
      <c r="Y460" s="5" t="n">
        <f aca="false">IF(20&lt;U460,N460*O460*MIN(5,U460-20)*1000,0)</f>
        <v>7377.95503948054</v>
      </c>
      <c r="Z460" s="5" t="n">
        <f aca="false">IF(U460&gt;25,(U460-25)*Q460*1.49*1000,0)</f>
        <v>0</v>
      </c>
      <c r="AA460" s="5" t="n">
        <f aca="false">X460+Y460+Z460</f>
        <v>65831.3293731635</v>
      </c>
    </row>
    <row r="461" customFormat="false" ht="15" hidden="false" customHeight="false" outlineLevel="0" collapsed="false">
      <c r="A461" s="0" t="n">
        <v>1986</v>
      </c>
      <c r="B461" s="0" t="s">
        <v>39</v>
      </c>
      <c r="D461" s="0" t="n">
        <v>0</v>
      </c>
      <c r="E461" s="1" t="n">
        <v>234.225</v>
      </c>
      <c r="F461" s="4" t="n">
        <v>0.00288361</v>
      </c>
      <c r="G461" s="0" t="n">
        <v>1.91</v>
      </c>
      <c r="H461" s="0" t="n">
        <f aca="false">1.44*EXP(-F461*(A461-1956))</f>
        <v>1.32066422869139</v>
      </c>
      <c r="J461" s="0" t="n">
        <f aca="false">I461*H461</f>
        <v>0</v>
      </c>
      <c r="K461" s="5" t="n">
        <f aca="false">K446+D446-J446-E461</f>
        <v>2797362.883223</v>
      </c>
      <c r="L461" s="5" t="n">
        <f aca="false">H461*(100-G461/0.5)*20000</f>
        <v>2540429.71031075</v>
      </c>
      <c r="M461" s="5" t="n">
        <f aca="false">K461-L461</f>
        <v>256933.172912242</v>
      </c>
      <c r="N461" s="6" t="n">
        <f aca="false">1.6-0.5691/(2009-1956)*(A461-1956)</f>
        <v>1.2778679245283</v>
      </c>
      <c r="O461" s="7" t="n">
        <v>1.3</v>
      </c>
      <c r="P461" s="5" t="n">
        <f aca="false">O461*(100-N461/0.5)*5000</f>
        <v>633387.716981132</v>
      </c>
      <c r="Q461" s="7" t="n">
        <f aca="false">N461</f>
        <v>1.2778679245283</v>
      </c>
      <c r="R461" s="5" t="n">
        <f aca="false">1.49*(100-Q461/0.5)*5000</f>
        <v>725959.767924528</v>
      </c>
      <c r="S461" s="5" t="str">
        <f aca="false">IF(P461&lt;M461,M461-P461," ")</f>
        <v> </v>
      </c>
      <c r="T461" s="8" t="n">
        <f aca="false">M461*5/P461</f>
        <v>2.02824562289306</v>
      </c>
      <c r="U461" s="8" t="n">
        <f aca="false">IF(T461&gt;5,S461*5/R461+5,T461)+20</f>
        <v>22.0282456228931</v>
      </c>
      <c r="V461" s="9" t="n">
        <f aca="false">G461/0.5*H461*20000</f>
        <v>100898.747072022</v>
      </c>
      <c r="W461" s="9" t="n">
        <f aca="false">H461*G461*20*1000</f>
        <v>50449.373536011</v>
      </c>
      <c r="X461" s="5" t="n">
        <f aca="false">G461*H461*MIN(20,U461)*1000</f>
        <v>50449.373536011</v>
      </c>
      <c r="Y461" s="5" t="n">
        <f aca="false">IF(20&lt;U461,N461*O461*MIN(5,U461-20)*1000,0)</f>
        <v>3369.37903192796</v>
      </c>
      <c r="Z461" s="5" t="n">
        <f aca="false">IF(U461&gt;25,(U461-25)*Q461*1.49*1000,0)</f>
        <v>0</v>
      </c>
      <c r="AA461" s="5" t="n">
        <f aca="false">X461+Y461+Z461</f>
        <v>53818.752567939</v>
      </c>
    </row>
    <row r="462" customFormat="false" ht="15" hidden="false" customHeight="false" outlineLevel="0" collapsed="false">
      <c r="A462" s="0" t="n">
        <v>1986</v>
      </c>
      <c r="B462" s="0" t="s">
        <v>40</v>
      </c>
      <c r="D462" s="0" t="n">
        <v>0</v>
      </c>
      <c r="E462" s="1" t="n">
        <v>229.5125</v>
      </c>
      <c r="F462" s="4" t="n">
        <v>0.003435973</v>
      </c>
      <c r="G462" s="0" t="n">
        <v>1.935</v>
      </c>
      <c r="H462" s="0" t="n">
        <f aca="false">1.44*EXP(-F462*(A462-1956))</f>
        <v>1.29895997310008</v>
      </c>
      <c r="J462" s="0" t="n">
        <f aca="false">I462*H462</f>
        <v>0</v>
      </c>
      <c r="K462" s="5" t="n">
        <f aca="false">K447+D447-J447-E462</f>
        <v>2797689.76739815</v>
      </c>
      <c r="L462" s="5" t="n">
        <f aca="false">H462*(100-G462/0.5)*20000</f>
        <v>2497380.44428222</v>
      </c>
      <c r="M462" s="5" t="n">
        <f aca="false">K462-L462</f>
        <v>300309.323115939</v>
      </c>
      <c r="N462" s="6" t="n">
        <f aca="false">1.6+0.1/(2009-1956)*(A462-1956)</f>
        <v>1.65660377358491</v>
      </c>
      <c r="O462" s="7" t="n">
        <v>1.3</v>
      </c>
      <c r="P462" s="5" t="n">
        <f aca="false">O462*(100-N462/0.5)*5000</f>
        <v>628464.150943396</v>
      </c>
      <c r="Q462" s="7" t="n">
        <f aca="false">N462</f>
        <v>1.65660377358491</v>
      </c>
      <c r="R462" s="5" t="n">
        <f aca="false">1.49*(100-Q462/0.5)*5000</f>
        <v>720316.603773585</v>
      </c>
      <c r="S462" s="5" t="str">
        <f aca="false">IF(P462&lt;M462,M462-P462," ")</f>
        <v> </v>
      </c>
      <c r="T462" s="8" t="n">
        <f aca="false">M462*5/P462</f>
        <v>2.38923192886293</v>
      </c>
      <c r="U462" s="8" t="n">
        <f aca="false">IF(T462&gt;5,S462*5/R462+5,T462)+20</f>
        <v>22.3892319288629</v>
      </c>
      <c r="V462" s="9" t="n">
        <f aca="false">G462/0.5*H462*20000</f>
        <v>100539.501917946</v>
      </c>
      <c r="W462" s="9" t="n">
        <f aca="false">H462*G462*20*1000</f>
        <v>50269.7509589731</v>
      </c>
      <c r="X462" s="5" t="n">
        <f aca="false">G462*H462*MIN(20,U462)*1000</f>
        <v>50269.7509589731</v>
      </c>
      <c r="Y462" s="5" t="n">
        <f aca="false">IF(20&lt;U462,N462*O462*MIN(5,U462-20)*1000,0)</f>
        <v>5145.41381812104</v>
      </c>
      <c r="Z462" s="5" t="n">
        <f aca="false">IF(U462&gt;25,(U462-25)*Q462*1.49*1000,0)</f>
        <v>0</v>
      </c>
      <c r="AA462" s="5" t="n">
        <f aca="false">X462+Y462+Z462</f>
        <v>55415.1647770942</v>
      </c>
    </row>
    <row r="463" customFormat="false" ht="15" hidden="false" customHeight="false" outlineLevel="0" collapsed="false">
      <c r="A463" s="0" t="n">
        <v>1986</v>
      </c>
      <c r="B463" s="0" t="s">
        <v>41</v>
      </c>
      <c r="D463" s="0" t="n">
        <v>0</v>
      </c>
      <c r="E463" s="1" t="n">
        <v>103.75375</v>
      </c>
      <c r="F463" s="4" t="n">
        <v>0.002290988</v>
      </c>
      <c r="G463" s="0" t="n">
        <v>1.685</v>
      </c>
      <c r="H463" s="0" t="n">
        <f aca="false">1.44*EXP(-F463*(A463-1956))</f>
        <v>1.34435382968598</v>
      </c>
      <c r="J463" s="0" t="n">
        <f aca="false">I463*H463</f>
        <v>0</v>
      </c>
      <c r="K463" s="5" t="n">
        <f aca="false">K448+D448-J448-E463</f>
        <v>2782510.93046497</v>
      </c>
      <c r="L463" s="5" t="n">
        <f aca="false">H463*(100-G463/0.5)*20000</f>
        <v>2598098.21125112</v>
      </c>
      <c r="M463" s="5" t="n">
        <f aca="false">K463-L463</f>
        <v>184412.719213853</v>
      </c>
      <c r="N463" s="6" t="n">
        <f aca="false">1.6-0.4/(2009-1956)*(A463-1956)</f>
        <v>1.37358490566038</v>
      </c>
      <c r="O463" s="7" t="n">
        <v>1.3</v>
      </c>
      <c r="P463" s="5" t="n">
        <f aca="false">O463*(100-N463/0.5)*5000</f>
        <v>632143.396226415</v>
      </c>
      <c r="Q463" s="7" t="n">
        <f aca="false">N463</f>
        <v>1.37358490566038</v>
      </c>
      <c r="R463" s="5" t="n">
        <f aca="false">1.49*(100-Q463/0.5)*5000</f>
        <v>724533.58490566</v>
      </c>
      <c r="S463" s="5" t="str">
        <f aca="false">IF(P463&lt;M463,M463-P463," ")</f>
        <v> </v>
      </c>
      <c r="T463" s="8" t="n">
        <f aca="false">M463*5/P463</f>
        <v>1.45863043349583</v>
      </c>
      <c r="U463" s="8" t="n">
        <f aca="false">IF(T463&gt;5,S463*5/R463+5,T463)+20</f>
        <v>21.4586304334958</v>
      </c>
      <c r="V463" s="9" t="n">
        <f aca="false">G463/0.5*H463*20000</f>
        <v>90609.4481208348</v>
      </c>
      <c r="W463" s="9" t="n">
        <f aca="false">H463*G463*20*1000</f>
        <v>45304.7240604174</v>
      </c>
      <c r="X463" s="5" t="n">
        <f aca="false">G463*H463*MIN(20,U463)*1000</f>
        <v>45304.7240604174</v>
      </c>
      <c r="Y463" s="5" t="n">
        <f aca="false">IF(20&lt;U463,N463*O463*MIN(5,U463-20)*1000,0)</f>
        <v>2604.61857030274</v>
      </c>
      <c r="Z463" s="5" t="n">
        <f aca="false">IF(U463&gt;25,(U463-25)*Q463*1.49*1000,0)</f>
        <v>0</v>
      </c>
      <c r="AA463" s="5" t="n">
        <f aca="false">X463+Y463+Z463</f>
        <v>47909.3426307202</v>
      </c>
    </row>
    <row r="464" customFormat="false" ht="15" hidden="false" customHeight="false" outlineLevel="0" collapsed="false">
      <c r="A464" s="0" t="n">
        <v>1986</v>
      </c>
      <c r="B464" s="0" t="s">
        <v>42</v>
      </c>
      <c r="D464" s="0" t="n">
        <v>0</v>
      </c>
      <c r="E464" s="1" t="n">
        <v>310.241875</v>
      </c>
      <c r="F464" s="4" t="n">
        <v>0.006047777</v>
      </c>
      <c r="G464" s="0" t="n">
        <v>2.8</v>
      </c>
      <c r="H464" s="0" t="n">
        <f aca="false">1.44*EXP(-F464*(A464-1956))</f>
        <v>1.20106636968236</v>
      </c>
      <c r="J464" s="0" t="n">
        <f aca="false">I464*H464</f>
        <v>0</v>
      </c>
      <c r="K464" s="5" t="n">
        <f aca="false">K449+D449-J449-E464</f>
        <v>2779889.29134175</v>
      </c>
      <c r="L464" s="5" t="n">
        <f aca="false">H464*(100-G464/0.5)*20000</f>
        <v>2267613.30596029</v>
      </c>
      <c r="M464" s="5" t="n">
        <f aca="false">K464-L464</f>
        <v>512275.985381458</v>
      </c>
      <c r="N464" s="6" t="n">
        <f aca="false">1.6+0.5185/(2009-1956)*(A464-1956)</f>
        <v>1.89349056603774</v>
      </c>
      <c r="O464" s="7" t="n">
        <v>1.3</v>
      </c>
      <c r="P464" s="5" t="n">
        <f aca="false">O464*(100-N464/0.5)*5000</f>
        <v>625384.62264151</v>
      </c>
      <c r="Q464" s="7" t="n">
        <f aca="false">N464</f>
        <v>1.89349056603774</v>
      </c>
      <c r="R464" s="5" t="n">
        <f aca="false">1.49*(100-Q464/0.5)*5000</f>
        <v>716786.990566038</v>
      </c>
      <c r="S464" s="5" t="str">
        <f aca="false">IF(P464&lt;M464,M464-P464," ")</f>
        <v> </v>
      </c>
      <c r="T464" s="8" t="n">
        <f aca="false">M464*5/P464</f>
        <v>4.09568741247345</v>
      </c>
      <c r="U464" s="8" t="n">
        <f aca="false">IF(T464&gt;5,S464*5/R464+5,T464)+20</f>
        <v>24.0956874124734</v>
      </c>
      <c r="V464" s="9" t="n">
        <f aca="false">G464/0.5*H464*20000</f>
        <v>134519.433404424</v>
      </c>
      <c r="W464" s="9" t="n">
        <f aca="false">H464*G464*20*1000</f>
        <v>67259.7167022121</v>
      </c>
      <c r="X464" s="5" t="n">
        <f aca="false">G464*H464*MIN(20,U464)*1000</f>
        <v>67259.7167022121</v>
      </c>
      <c r="Y464" s="5" t="n">
        <f aca="false">IF(20&lt;U464,N464*O464*MIN(5,U464-20)*1000,0)</f>
        <v>10081.6891200454</v>
      </c>
      <c r="Z464" s="5" t="n">
        <f aca="false">IF(U464&gt;25,(U464-25)*Q464*1.49*1000,0)</f>
        <v>0</v>
      </c>
      <c r="AA464" s="5" t="n">
        <f aca="false">X464+Y464+Z464</f>
        <v>77341.4058222575</v>
      </c>
    </row>
    <row r="465" customFormat="false" ht="15" hidden="false" customHeight="false" outlineLevel="0" collapsed="false">
      <c r="A465" s="0" t="n">
        <v>1986</v>
      </c>
      <c r="B465" s="0" t="s">
        <v>43</v>
      </c>
      <c r="D465" s="0" t="n">
        <v>0</v>
      </c>
      <c r="E465" s="1" t="n">
        <v>267.189375</v>
      </c>
      <c r="F465" s="4" t="n">
        <v>0.003047486</v>
      </c>
      <c r="G465" s="0" t="n">
        <v>1.95</v>
      </c>
      <c r="H465" s="0" t="n">
        <f aca="false">1.44*EXP(-F465*(A465-1956))</f>
        <v>1.3141874075356</v>
      </c>
      <c r="J465" s="0" t="n">
        <f aca="false">I465*H465</f>
        <v>0</v>
      </c>
      <c r="K465" s="5" t="n">
        <f aca="false">K450+D450-J450-E465</f>
        <v>2779063.84451174</v>
      </c>
      <c r="L465" s="5" t="n">
        <f aca="false">H465*(100-G465/0.5)*20000</f>
        <v>2525868.19728343</v>
      </c>
      <c r="M465" s="5" t="n">
        <f aca="false">K465-L465</f>
        <v>253195.647228319</v>
      </c>
      <c r="N465" s="6" t="n">
        <f aca="false">1.6-0.4298/(2009-1956)*(A465-1956)</f>
        <v>1.35671698113208</v>
      </c>
      <c r="O465" s="7" t="n">
        <v>1.3</v>
      </c>
      <c r="P465" s="5" t="n">
        <f aca="false">O465*(100-N465/0.5)*5000</f>
        <v>632362.679245283</v>
      </c>
      <c r="Q465" s="7" t="n">
        <f aca="false">N465</f>
        <v>1.35671698113208</v>
      </c>
      <c r="R465" s="5" t="n">
        <f aca="false">1.49*(100-Q465/0.5)*5000</f>
        <v>724784.916981132</v>
      </c>
      <c r="S465" s="5" t="str">
        <f aca="false">IF(P465&lt;M465,M465-P465," ")</f>
        <v> </v>
      </c>
      <c r="T465" s="8" t="n">
        <f aca="false">M465*5/P465</f>
        <v>2.00198126437905</v>
      </c>
      <c r="U465" s="8" t="n">
        <f aca="false">IF(T465&gt;5,S465*5/R465+5,T465)+20</f>
        <v>22.001981264379</v>
      </c>
      <c r="V465" s="9" t="n">
        <f aca="false">G465/0.5*H465*20000</f>
        <v>102506.617787777</v>
      </c>
      <c r="W465" s="9" t="n">
        <f aca="false">H465*G465*20*1000</f>
        <v>51253.3088938885</v>
      </c>
      <c r="X465" s="5" t="n">
        <f aca="false">G465*H465*MIN(20,U465)*1000</f>
        <v>51253.3088938885</v>
      </c>
      <c r="Y465" s="5" t="n">
        <f aca="false">IF(20&lt;U465,N465*O465*MIN(5,U465-20)*1000,0)</f>
        <v>3530.95857047871</v>
      </c>
      <c r="Z465" s="5" t="n">
        <f aca="false">IF(U465&gt;25,(U465-25)*Q465*1.49*1000,0)</f>
        <v>0</v>
      </c>
      <c r="AA465" s="5" t="n">
        <f aca="false">X465+Y465+Z465</f>
        <v>54784.2674643672</v>
      </c>
    </row>
    <row r="466" customFormat="false" ht="15" hidden="false" customHeight="false" outlineLevel="0" collapsed="false">
      <c r="A466" s="0" t="n">
        <v>1986</v>
      </c>
      <c r="B466" s="0" t="s">
        <v>44</v>
      </c>
      <c r="D466" s="0" t="n">
        <v>0</v>
      </c>
      <c r="E466" s="1" t="n">
        <v>323.023125</v>
      </c>
      <c r="F466" s="4" t="n">
        <v>0.006595146</v>
      </c>
      <c r="G466" s="0" t="n">
        <v>2.58</v>
      </c>
      <c r="H466" s="0" t="n">
        <f aca="false">1.44*EXP(-F466*(A466-1956))</f>
        <v>1.18150462669581</v>
      </c>
      <c r="J466" s="0" t="n">
        <f aca="false">I466*H466</f>
        <v>0</v>
      </c>
      <c r="K466" s="5" t="n">
        <f aca="false">K451+D451-J451-E466</f>
        <v>2833553.87301444</v>
      </c>
      <c r="L466" s="5" t="n">
        <f aca="false">H466*(100-G466/0.5)*20000</f>
        <v>2241077.97591662</v>
      </c>
      <c r="M466" s="5" t="n">
        <f aca="false">K466-L466</f>
        <v>592475.897097824</v>
      </c>
      <c r="N466" s="6" t="n">
        <f aca="false">1.6+0.062/(2009-1956)*(A466-1956)</f>
        <v>1.63509433962264</v>
      </c>
      <c r="O466" s="7" t="n">
        <v>1.3</v>
      </c>
      <c r="P466" s="5" t="n">
        <f aca="false">O466*(100-N466/0.5)*5000</f>
        <v>628743.773584906</v>
      </c>
      <c r="Q466" s="7" t="n">
        <f aca="false">N466</f>
        <v>1.63509433962264</v>
      </c>
      <c r="R466" s="5" t="n">
        <f aca="false">1.49*(100-Q466/0.5)*5000</f>
        <v>720637.094339623</v>
      </c>
      <c r="S466" s="5" t="str">
        <f aca="false">IF(P466&lt;M466,M466-P466," ")</f>
        <v> </v>
      </c>
      <c r="T466" s="8" t="n">
        <f aca="false">M466*5/P466</f>
        <v>4.71158460718988</v>
      </c>
      <c r="U466" s="8" t="n">
        <f aca="false">IF(T466&gt;5,S466*5/R466+5,T466)+20</f>
        <v>24.7115846071899</v>
      </c>
      <c r="V466" s="9" t="n">
        <f aca="false">G466/0.5*H466*20000</f>
        <v>121931.277475008</v>
      </c>
      <c r="W466" s="9" t="n">
        <f aca="false">H466*G466*20*1000</f>
        <v>60965.6387375039</v>
      </c>
      <c r="X466" s="5" t="n">
        <f aca="false">G466*H466*MIN(20,U466)*1000</f>
        <v>60965.6387375039</v>
      </c>
      <c r="Y466" s="5" t="n">
        <f aca="false">IF(20&lt;U466,N466*O466*MIN(5,U466-20)*1000,0)</f>
        <v>10015.0509184301</v>
      </c>
      <c r="Z466" s="5" t="n">
        <f aca="false">IF(U466&gt;25,(U466-25)*Q466*1.49*1000,0)</f>
        <v>0</v>
      </c>
      <c r="AA466" s="5" t="n">
        <f aca="false">X466+Y466+Z466</f>
        <v>70980.6896559341</v>
      </c>
    </row>
    <row r="467" customFormat="false" ht="15" hidden="false" customHeight="false" outlineLevel="0" collapsed="false">
      <c r="A467" s="0" t="n">
        <v>1987</v>
      </c>
      <c r="B467" s="0" t="s">
        <v>30</v>
      </c>
      <c r="D467" s="0" t="n">
        <v>0</v>
      </c>
      <c r="E467" s="1" t="n">
        <v>0</v>
      </c>
      <c r="F467" s="4" t="n">
        <v>0.000106134</v>
      </c>
      <c r="G467" s="0" t="n">
        <v>1.05</v>
      </c>
      <c r="H467" s="0" t="n">
        <f aca="false">1.44*EXP(-F467*(A467-1956))</f>
        <v>1.43526996378072</v>
      </c>
      <c r="I467" s="0" t="n">
        <v>785</v>
      </c>
      <c r="J467" s="0" t="n">
        <f aca="false">I467*H467</f>
        <v>1126.68692156787</v>
      </c>
      <c r="K467" s="5" t="n">
        <f aca="false">K452+D452-J452-E467</f>
        <v>2784347.13021957</v>
      </c>
      <c r="L467" s="5" t="n">
        <f aca="false">H467*(100-G467/0.5)*20000</f>
        <v>2810258.58908266</v>
      </c>
      <c r="M467" s="5" t="n">
        <f aca="false">K467-L467</f>
        <v>-25911.4588630907</v>
      </c>
      <c r="N467" s="6" t="n">
        <f aca="false">1.6-0.6824/(2009-1956)*(A467-1956)</f>
        <v>1.20086037735849</v>
      </c>
      <c r="O467" s="7" t="n">
        <v>1.3</v>
      </c>
      <c r="P467" s="5" t="n">
        <f aca="false">O467*(100-N467/0.5)*5000</f>
        <v>634388.81509434</v>
      </c>
      <c r="Q467" s="7" t="n">
        <f aca="false">N467</f>
        <v>1.20086037735849</v>
      </c>
      <c r="R467" s="5" t="n">
        <f aca="false">1.49*(100-Q467/0.5)*5000</f>
        <v>727107.180377359</v>
      </c>
      <c r="S467" s="5" t="str">
        <f aca="false">IF(P467&lt;M467,M467-P467," ")</f>
        <v> </v>
      </c>
      <c r="T467" s="8" t="n">
        <f aca="false">M467*5/P467</f>
        <v>-0.204223799715301</v>
      </c>
      <c r="U467" s="8" t="n">
        <f aca="false">IF(T467&gt;5,S467*5/R467+5,T467)+20</f>
        <v>19.7957762002847</v>
      </c>
      <c r="V467" s="9" t="n">
        <f aca="false">G467/0.5*H467*20000</f>
        <v>60281.3384787904</v>
      </c>
      <c r="W467" s="9" t="n">
        <f aca="false">H467*G467*20*1000</f>
        <v>30140.6692393952</v>
      </c>
      <c r="X467" s="5" t="n">
        <f aca="false">G467*H467*MIN(20,U467)*1000</f>
        <v>29832.8971394936</v>
      </c>
      <c r="Y467" s="5" t="n">
        <f aca="false">IF(20&lt;U467,N467*O467*MIN(5,U467-20)*1000,0)</f>
        <v>0</v>
      </c>
      <c r="Z467" s="5" t="n">
        <f aca="false">IF(U467&gt;25,(U467-25)*Q467*1.49*1000,0)</f>
        <v>0</v>
      </c>
      <c r="AA467" s="5" t="n">
        <f aca="false">X467+Y467+Z467</f>
        <v>29832.8971394936</v>
      </c>
    </row>
    <row r="468" customFormat="false" ht="15" hidden="false" customHeight="false" outlineLevel="0" collapsed="false">
      <c r="A468" s="0" t="n">
        <v>1987</v>
      </c>
      <c r="B468" s="0" t="s">
        <v>31</v>
      </c>
      <c r="D468" s="0" t="n">
        <v>0</v>
      </c>
      <c r="E468" s="1" t="n">
        <v>246.71125</v>
      </c>
      <c r="F468" s="4" t="n">
        <v>0.00054519</v>
      </c>
      <c r="G468" s="0" t="n">
        <v>1.16</v>
      </c>
      <c r="H468" s="0" t="n">
        <f aca="false">1.44*EXP(-F468*(A468-1956))</f>
        <v>1.41586722552134</v>
      </c>
      <c r="I468" s="0" t="n">
        <v>785</v>
      </c>
      <c r="J468" s="0" t="n">
        <f aca="false">I468*H468</f>
        <v>1111.45577203425</v>
      </c>
      <c r="K468" s="5" t="n">
        <f aca="false">K453+D453-J453-E468</f>
        <v>2780343.81051726</v>
      </c>
      <c r="L468" s="5" t="n">
        <f aca="false">H468*(100-G468/0.5)*20000</f>
        <v>2766038.21177848</v>
      </c>
      <c r="M468" s="5" t="n">
        <f aca="false">K468-L468</f>
        <v>14305.5987387798</v>
      </c>
      <c r="N468" s="6" t="n">
        <f aca="false">1.6-0.6216/(2009-1956)*(A468-1956)</f>
        <v>1.23642264150943</v>
      </c>
      <c r="O468" s="7" t="n">
        <v>1.3</v>
      </c>
      <c r="P468" s="5" t="n">
        <f aca="false">O468*(100-N468/0.5)*5000</f>
        <v>633926.505660377</v>
      </c>
      <c r="Q468" s="7" t="n">
        <f aca="false">N468</f>
        <v>1.23642264150943</v>
      </c>
      <c r="R468" s="5" t="n">
        <f aca="false">1.49*(100-Q468/0.5)*5000</f>
        <v>726577.302641509</v>
      </c>
      <c r="S468" s="5" t="str">
        <f aca="false">IF(P468&lt;M468,M468-P468," ")</f>
        <v> </v>
      </c>
      <c r="T468" s="8" t="n">
        <f aca="false">M468*5/P468</f>
        <v>0.112833259147898</v>
      </c>
      <c r="U468" s="8" t="n">
        <f aca="false">IF(T468&gt;5,S468*5/R468+5,T468)+20</f>
        <v>20.1128332591479</v>
      </c>
      <c r="V468" s="9" t="n">
        <f aca="false">G468/0.5*H468*20000</f>
        <v>65696.23926419</v>
      </c>
      <c r="W468" s="9" t="n">
        <f aca="false">H468*G468*20*1000</f>
        <v>32848.119632095</v>
      </c>
      <c r="X468" s="5" t="n">
        <f aca="false">G468*H468*MIN(20,U468)*1000</f>
        <v>32848.119632095</v>
      </c>
      <c r="Y468" s="5" t="n">
        <f aca="false">IF(20&lt;U468,N468*O468*MIN(5,U468-20)*1000,0)</f>
        <v>181.362475223491</v>
      </c>
      <c r="Z468" s="5" t="n">
        <f aca="false">IF(U468&gt;25,(U468-25)*Q468*1.49*1000,0)</f>
        <v>0</v>
      </c>
      <c r="AA468" s="5" t="n">
        <f aca="false">X468+Y468+Z468</f>
        <v>33029.4821073185</v>
      </c>
    </row>
    <row r="469" customFormat="false" ht="15" hidden="false" customHeight="false" outlineLevel="0" collapsed="false">
      <c r="A469" s="0" t="n">
        <v>1987</v>
      </c>
      <c r="B469" s="0" t="s">
        <v>32</v>
      </c>
      <c r="D469" s="0" t="n">
        <v>0</v>
      </c>
      <c r="E469" s="1" t="n">
        <v>480.434375</v>
      </c>
      <c r="F469" s="4" t="n">
        <v>0.002161032</v>
      </c>
      <c r="G469" s="0" t="n">
        <v>1.35</v>
      </c>
      <c r="H469" s="0" t="n">
        <f aca="false">1.44*EXP(-F469*(A469-1956))</f>
        <v>1.34669187419031</v>
      </c>
      <c r="I469" s="0" t="n">
        <v>785</v>
      </c>
      <c r="J469" s="0" t="n">
        <f aca="false">I469*H469</f>
        <v>1057.15312123939</v>
      </c>
      <c r="K469" s="5" t="n">
        <f aca="false">K454+D454-J454-E469</f>
        <v>2777455.82480735</v>
      </c>
      <c r="L469" s="5" t="n">
        <f aca="false">H469*(100-G469/0.5)*20000</f>
        <v>2620662.38717434</v>
      </c>
      <c r="M469" s="5" t="n">
        <f aca="false">K469-L469</f>
        <v>156793.43763301</v>
      </c>
      <c r="N469" s="6" t="n">
        <f aca="false">1.6-0.5691/(2009-1956)*(A469-1956)</f>
        <v>1.26713018867925</v>
      </c>
      <c r="O469" s="7" t="n">
        <v>1.3</v>
      </c>
      <c r="P469" s="5" t="n">
        <f aca="false">O469*(100-N469/0.5)*5000</f>
        <v>633527.30754717</v>
      </c>
      <c r="Q469" s="7" t="n">
        <f aca="false">N469</f>
        <v>1.26713018867925</v>
      </c>
      <c r="R469" s="5" t="n">
        <f aca="false">1.49*(100-Q469/0.5)*5000</f>
        <v>726119.760188679</v>
      </c>
      <c r="S469" s="5" t="str">
        <f aca="false">IF(P469&lt;M469,M469-P469," ")</f>
        <v> </v>
      </c>
      <c r="T469" s="8" t="n">
        <f aca="false">M469*5/P469</f>
        <v>1.23746392432607</v>
      </c>
      <c r="U469" s="8" t="n">
        <f aca="false">IF(T469&gt;5,S469*5/R469+5,T469)+20</f>
        <v>21.2374639243261</v>
      </c>
      <c r="V469" s="9" t="n">
        <f aca="false">G469/0.5*H469*20000</f>
        <v>72721.3612062765</v>
      </c>
      <c r="W469" s="9" t="n">
        <f aca="false">H469*G469*20*1000</f>
        <v>36360.6806031383</v>
      </c>
      <c r="X469" s="5" t="n">
        <f aca="false">G469*H469*MIN(20,U469)*1000</f>
        <v>36360.6806031383</v>
      </c>
      <c r="Y469" s="5" t="n">
        <f aca="false">IF(20&lt;U469,N469*O469*MIN(5,U469-20)*1000,0)</f>
        <v>2038.43626468957</v>
      </c>
      <c r="Z469" s="5" t="n">
        <f aca="false">IF(U469&gt;25,(U469-25)*Q469*1.49*1000,0)</f>
        <v>0</v>
      </c>
      <c r="AA469" s="5" t="n">
        <f aca="false">X469+Y469+Z469</f>
        <v>38399.1168678278</v>
      </c>
    </row>
    <row r="470" customFormat="false" ht="15" hidden="false" customHeight="false" outlineLevel="0" collapsed="false">
      <c r="A470" s="0" t="n">
        <v>1987</v>
      </c>
      <c r="B470" s="0" t="s">
        <v>33</v>
      </c>
      <c r="D470" s="0" t="n">
        <v>0</v>
      </c>
      <c r="E470" s="1" t="n">
        <v>396.76625</v>
      </c>
      <c r="F470" s="4" t="n">
        <v>0.003311821</v>
      </c>
      <c r="G470" s="0" t="n">
        <v>1.36</v>
      </c>
      <c r="H470" s="0" t="n">
        <f aca="false">1.44*EXP(-F470*(A470-1956))</f>
        <v>1.29949621519682</v>
      </c>
      <c r="I470" s="0" t="n">
        <v>785</v>
      </c>
      <c r="J470" s="0" t="n">
        <f aca="false">I470*H470</f>
        <v>1020.1045289295</v>
      </c>
      <c r="K470" s="5" t="n">
        <f aca="false">K455+D455-J455-E470</f>
        <v>2778395.54712051</v>
      </c>
      <c r="L470" s="5" t="n">
        <f aca="false">H470*(100-G470/0.5)*20000</f>
        <v>2528299.83628693</v>
      </c>
      <c r="M470" s="5" t="n">
        <f aca="false">K470-L470</f>
        <v>250095.710833579</v>
      </c>
      <c r="N470" s="6" t="n">
        <f aca="false">1.6-0.6/(2009-1956)*(A470-1956)</f>
        <v>1.24905660377359</v>
      </c>
      <c r="O470" s="7" t="n">
        <v>1.3</v>
      </c>
      <c r="P470" s="5" t="n">
        <f aca="false">O470*(100-N470/0.5)*5000</f>
        <v>633762.264150943</v>
      </c>
      <c r="Q470" s="7" t="n">
        <f aca="false">N470</f>
        <v>1.24905660377359</v>
      </c>
      <c r="R470" s="5" t="n">
        <f aca="false">1.49*(100-Q470/0.5)*5000</f>
        <v>726389.056603774</v>
      </c>
      <c r="S470" s="5" t="str">
        <f aca="false">IF(P470&lt;M470,M470-P470," ")</f>
        <v> </v>
      </c>
      <c r="T470" s="8" t="n">
        <f aca="false">M470*5/P470</f>
        <v>1.97310351988718</v>
      </c>
      <c r="U470" s="8" t="n">
        <f aca="false">IF(T470&gt;5,S470*5/R470+5,T470)+20</f>
        <v>21.9731035198872</v>
      </c>
      <c r="V470" s="9" t="n">
        <f aca="false">G470/0.5*H470*20000</f>
        <v>70692.594106707</v>
      </c>
      <c r="W470" s="9" t="n">
        <f aca="false">H470*G470*20*1000</f>
        <v>35346.2970533535</v>
      </c>
      <c r="X470" s="5" t="n">
        <f aca="false">G470*H470*MIN(20,U470)*1000</f>
        <v>35346.2970533535</v>
      </c>
      <c r="Y470" s="5" t="n">
        <f aca="false">IF(20&lt;U470,N470*O470*MIN(5,U470-20)*1000,0)</f>
        <v>3203.87337587718</v>
      </c>
      <c r="Z470" s="5" t="n">
        <f aca="false">IF(U470&gt;25,(U470-25)*Q470*1.49*1000,0)</f>
        <v>0</v>
      </c>
      <c r="AA470" s="5" t="n">
        <f aca="false">X470+Y470+Z470</f>
        <v>38550.1704292307</v>
      </c>
    </row>
    <row r="471" customFormat="false" ht="15" hidden="false" customHeight="false" outlineLevel="0" collapsed="false">
      <c r="A471" s="0" t="n">
        <v>1987</v>
      </c>
      <c r="B471" s="0" t="s">
        <v>34</v>
      </c>
      <c r="D471" s="0" t="n">
        <v>0</v>
      </c>
      <c r="E471" s="1" t="n">
        <v>408.454375</v>
      </c>
      <c r="F471" s="4" t="n">
        <v>0.003564392</v>
      </c>
      <c r="G471" s="0" t="n">
        <v>1.4</v>
      </c>
      <c r="H471" s="0" t="n">
        <f aca="false">1.44*EXP(-F471*(A471-1956))</f>
        <v>1.28936127692551</v>
      </c>
      <c r="I471" s="0" t="n">
        <v>785</v>
      </c>
      <c r="J471" s="0" t="n">
        <f aca="false">I471*H471</f>
        <v>1012.14860238652</v>
      </c>
      <c r="K471" s="5" t="n">
        <f aca="false">K456+D456-J456-E471</f>
        <v>2777979.61105656</v>
      </c>
      <c r="L471" s="5" t="n">
        <f aca="false">H471*(100-G471/0.5)*20000</f>
        <v>2506518.32234319</v>
      </c>
      <c r="M471" s="5" t="n">
        <f aca="false">K471-L471</f>
        <v>271461.288713373</v>
      </c>
      <c r="N471" s="6" t="n">
        <f aca="false">1.6-0.5/(2009-1956)*(A471-1956)</f>
        <v>1.30754716981132</v>
      </c>
      <c r="O471" s="7" t="n">
        <v>1.3</v>
      </c>
      <c r="P471" s="5" t="n">
        <f aca="false">O471*(100-N471/0.5)*5000</f>
        <v>633001.886792453</v>
      </c>
      <c r="Q471" s="7" t="n">
        <f aca="false">N471</f>
        <v>1.30754716981132</v>
      </c>
      <c r="R471" s="5" t="n">
        <f aca="false">1.49*(100-Q471/0.5)*5000</f>
        <v>725517.547169811</v>
      </c>
      <c r="S471" s="5" t="str">
        <f aca="false">IF(P471&lt;M471,M471-P471," ")</f>
        <v> </v>
      </c>
      <c r="T471" s="8" t="n">
        <f aca="false">M471*5/P471</f>
        <v>2.14423759531683</v>
      </c>
      <c r="U471" s="8" t="n">
        <f aca="false">IF(T471&gt;5,S471*5/R471+5,T471)+20</f>
        <v>22.1442375953168</v>
      </c>
      <c r="V471" s="9" t="n">
        <f aca="false">G471/0.5*H471*20000</f>
        <v>72204.2315078284</v>
      </c>
      <c r="W471" s="9" t="n">
        <f aca="false">H471*G471*20*1000</f>
        <v>36102.1157539142</v>
      </c>
      <c r="X471" s="5" t="n">
        <f aca="false">G471*H471*MIN(20,U471)*1000</f>
        <v>36102.1157539142</v>
      </c>
      <c r="Y471" s="5" t="n">
        <f aca="false">IF(20&lt;U471,N471*O471*MIN(5,U471-20)*1000,0)</f>
        <v>3644.79933890742</v>
      </c>
      <c r="Z471" s="5" t="n">
        <f aca="false">IF(U471&gt;25,(U471-25)*Q471*1.49*1000,0)</f>
        <v>0</v>
      </c>
      <c r="AA471" s="5" t="n">
        <f aca="false">X471+Y471+Z471</f>
        <v>39746.9150928216</v>
      </c>
    </row>
    <row r="472" customFormat="false" ht="15" hidden="false" customHeight="false" outlineLevel="0" collapsed="false">
      <c r="A472" s="0" t="n">
        <v>1987</v>
      </c>
      <c r="B472" s="0" t="s">
        <v>35</v>
      </c>
      <c r="D472" s="0" t="n">
        <v>609.783845278726</v>
      </c>
      <c r="E472" s="1" t="n">
        <v>299.876875</v>
      </c>
      <c r="F472" s="4" t="n">
        <v>0.00095987</v>
      </c>
      <c r="G472" s="0" t="n">
        <v>1.5</v>
      </c>
      <c r="H472" s="0" t="n">
        <f aca="false">1.44*EXP(-F472*(A472-1956))</f>
        <v>1.39778262758842</v>
      </c>
      <c r="I472" s="0" t="n">
        <v>785</v>
      </c>
      <c r="J472" s="0" t="n">
        <f aca="false">I472*H472</f>
        <v>1097.25936265691</v>
      </c>
      <c r="K472" s="5" t="n">
        <f aca="false">K457+D457-J457-E472</f>
        <v>2788487.3016581</v>
      </c>
      <c r="L472" s="5" t="n">
        <f aca="false">H472*(100-G472/0.5)*20000</f>
        <v>2711698.29752154</v>
      </c>
      <c r="M472" s="5" t="n">
        <f aca="false">K472-L472</f>
        <v>76789.00413656</v>
      </c>
      <c r="N472" s="6" t="n">
        <f aca="false">1.6-0.5691/(2009-1956)*(A472-1956)</f>
        <v>1.26713018867925</v>
      </c>
      <c r="O472" s="7" t="n">
        <v>1.3</v>
      </c>
      <c r="P472" s="5" t="n">
        <f aca="false">O472*(100-N472/0.5)*5000</f>
        <v>633527.30754717</v>
      </c>
      <c r="Q472" s="7" t="n">
        <f aca="false">N472</f>
        <v>1.26713018867925</v>
      </c>
      <c r="R472" s="5" t="n">
        <f aca="false">1.49*(100-Q472/0.5)*5000</f>
        <v>726119.760188679</v>
      </c>
      <c r="S472" s="5" t="str">
        <f aca="false">IF(P472&lt;M472,M472-P472," ")</f>
        <v> </v>
      </c>
      <c r="T472" s="8" t="n">
        <f aca="false">M472*5/P472</f>
        <v>0.606043364049012</v>
      </c>
      <c r="U472" s="8" t="n">
        <f aca="false">IF(T472&gt;5,S472*5/R472+5,T472)+20</f>
        <v>20.606043364049</v>
      </c>
      <c r="V472" s="9" t="n">
        <f aca="false">G472/0.5*H472*20000</f>
        <v>83866.9576553053</v>
      </c>
      <c r="W472" s="9" t="n">
        <f aca="false">H472*G472*20*1000</f>
        <v>41933.4788276527</v>
      </c>
      <c r="X472" s="5" t="n">
        <f aca="false">G472*H472*MIN(20,U472)*1000</f>
        <v>41933.4788276527</v>
      </c>
      <c r="Y472" s="5" t="n">
        <f aca="false">IF(20&lt;U472,N472*O472*MIN(5,U472-20)*1000,0)</f>
        <v>998.316594905796</v>
      </c>
      <c r="Z472" s="5" t="n">
        <f aca="false">IF(U472&gt;25,(U472-25)*Q472*1.49*1000,0)</f>
        <v>0</v>
      </c>
      <c r="AA472" s="5" t="n">
        <f aca="false">X472+Y472+Z472</f>
        <v>42931.7954225585</v>
      </c>
    </row>
    <row r="473" customFormat="false" ht="15" hidden="false" customHeight="false" outlineLevel="0" collapsed="false">
      <c r="A473" s="0" t="n">
        <v>1987</v>
      </c>
      <c r="B473" s="0" t="s">
        <v>36</v>
      </c>
      <c r="D473" s="0" t="n">
        <v>609.783845278726</v>
      </c>
      <c r="E473" s="1" t="n">
        <v>495.136875</v>
      </c>
      <c r="F473" s="4" t="n">
        <v>0.003306066</v>
      </c>
      <c r="G473" s="0" t="n">
        <v>1.72</v>
      </c>
      <c r="H473" s="0" t="n">
        <f aca="false">1.44*EXP(-F473*(A473-1956))</f>
        <v>1.29972807250073</v>
      </c>
      <c r="I473" s="0" t="n">
        <v>785</v>
      </c>
      <c r="J473" s="0" t="n">
        <f aca="false">I473*H473</f>
        <v>1020.28653691307</v>
      </c>
      <c r="K473" s="5" t="n">
        <f aca="false">K458+D458-J458-E473</f>
        <v>2785540.18279892</v>
      </c>
      <c r="L473" s="5" t="n">
        <f aca="false">H473*(100-G473/0.5)*20000</f>
        <v>2510034.8536134</v>
      </c>
      <c r="M473" s="5" t="n">
        <f aca="false">K473-L473</f>
        <v>275505.329185511</v>
      </c>
      <c r="N473" s="6" t="n">
        <f aca="false">1.6-0.5691/(2009-1956)*(A473-1956)</f>
        <v>1.26713018867925</v>
      </c>
      <c r="O473" s="7" t="n">
        <v>1.3</v>
      </c>
      <c r="P473" s="5" t="n">
        <f aca="false">O473*(100-N473/0.5)*5000</f>
        <v>633527.30754717</v>
      </c>
      <c r="Q473" s="7" t="n">
        <f aca="false">N473</f>
        <v>1.26713018867925</v>
      </c>
      <c r="R473" s="5" t="n">
        <f aca="false">1.49*(100-Q473/0.5)*5000</f>
        <v>726119.760188679</v>
      </c>
      <c r="S473" s="5" t="str">
        <f aca="false">IF(P473&lt;M473,M473-P473," ")</f>
        <v> </v>
      </c>
      <c r="T473" s="8" t="n">
        <f aca="false">M473*5/P473</f>
        <v>2.17437611531053</v>
      </c>
      <c r="U473" s="8" t="n">
        <f aca="false">IF(T473&gt;5,S473*5/R473+5,T473)+20</f>
        <v>22.1743761153105</v>
      </c>
      <c r="V473" s="9" t="n">
        <f aca="false">G473/0.5*H473*20000</f>
        <v>89421.29138805</v>
      </c>
      <c r="W473" s="9" t="n">
        <f aca="false">H473*G473*20*1000</f>
        <v>44710.645694025</v>
      </c>
      <c r="X473" s="5" t="n">
        <f aca="false">G473*H473*MIN(20,U473)*1000</f>
        <v>44710.645694025</v>
      </c>
      <c r="Y473" s="5" t="n">
        <f aca="false">IF(20&lt;U473,N473*O473*MIN(5,U473-20)*1000,0)</f>
        <v>3581.782902429</v>
      </c>
      <c r="Z473" s="5" t="n">
        <f aca="false">IF(U473&gt;25,(U473-25)*Q473*1.49*1000,0)</f>
        <v>0</v>
      </c>
      <c r="AA473" s="5" t="n">
        <f aca="false">X473+Y473+Z473</f>
        <v>48292.428596454</v>
      </c>
    </row>
    <row r="474" customFormat="false" ht="15" hidden="false" customHeight="false" outlineLevel="0" collapsed="false">
      <c r="A474" s="0" t="n">
        <v>1987</v>
      </c>
      <c r="B474" s="0" t="s">
        <v>37</v>
      </c>
      <c r="D474" s="0" t="n">
        <v>614.689265536723</v>
      </c>
      <c r="E474" s="1" t="n">
        <v>425.058125</v>
      </c>
      <c r="F474" s="4" t="n">
        <v>0.001301856</v>
      </c>
      <c r="G474" s="0" t="n">
        <v>1.62</v>
      </c>
      <c r="H474" s="0" t="n">
        <f aca="false">1.44*EXP(-F474*(A474-1956))</f>
        <v>1.38304221658834</v>
      </c>
      <c r="I474" s="0" t="n">
        <v>785</v>
      </c>
      <c r="J474" s="0" t="n">
        <f aca="false">I474*H474</f>
        <v>1085.68814002185</v>
      </c>
      <c r="K474" s="5" t="n">
        <f aca="false">K459+D459-J459-E474</f>
        <v>2786559.21660539</v>
      </c>
      <c r="L474" s="5" t="n">
        <f aca="false">H474*(100-G474/0.5)*20000</f>
        <v>2676463.29754175</v>
      </c>
      <c r="M474" s="5" t="n">
        <f aca="false">K474-L474</f>
        <v>110095.919063635</v>
      </c>
      <c r="N474" s="6" t="n">
        <f aca="false">1.6-0.5691/(2009-1956)*(A474-1956)</f>
        <v>1.26713018867925</v>
      </c>
      <c r="O474" s="7" t="n">
        <v>1.3</v>
      </c>
      <c r="P474" s="5" t="n">
        <f aca="false">O474*(100-N474/0.5)*5000</f>
        <v>633527.30754717</v>
      </c>
      <c r="Q474" s="7" t="n">
        <f aca="false">N474</f>
        <v>1.26713018867925</v>
      </c>
      <c r="R474" s="5" t="n">
        <f aca="false">1.49*(100-Q474/0.5)*5000</f>
        <v>726119.760188679</v>
      </c>
      <c r="S474" s="5" t="str">
        <f aca="false">IF(P474&lt;M474,M474-P474," ")</f>
        <v> </v>
      </c>
      <c r="T474" s="8" t="n">
        <f aca="false">M474*5/P474</f>
        <v>0.868912182253784</v>
      </c>
      <c r="U474" s="8" t="n">
        <f aca="false">IF(T474&gt;5,S474*5/R474+5,T474)+20</f>
        <v>20.8689121822538</v>
      </c>
      <c r="V474" s="9" t="n">
        <f aca="false">G474/0.5*H474*20000</f>
        <v>89621.1356349244</v>
      </c>
      <c r="W474" s="9" t="n">
        <f aca="false">H474*G474*20*1000</f>
        <v>44810.5678174622</v>
      </c>
      <c r="X474" s="5" t="n">
        <f aca="false">G474*H474*MIN(20,U474)*1000</f>
        <v>44810.5678174622</v>
      </c>
      <c r="Y474" s="5" t="n">
        <f aca="false">IF(20&lt;U474,N474*O474*MIN(5,U474-20)*1000,0)</f>
        <v>1431.33231467841</v>
      </c>
      <c r="Z474" s="5" t="n">
        <f aca="false">IF(U474&gt;25,(U474-25)*Q474*1.49*1000,0)</f>
        <v>0</v>
      </c>
      <c r="AA474" s="5" t="n">
        <f aca="false">X474+Y474+Z474</f>
        <v>46241.9001321406</v>
      </c>
    </row>
    <row r="475" customFormat="false" ht="15" hidden="false" customHeight="false" outlineLevel="0" collapsed="false">
      <c r="A475" s="0" t="n">
        <v>1987</v>
      </c>
      <c r="B475" s="0" t="s">
        <v>38</v>
      </c>
      <c r="D475" s="0" t="n">
        <v>137.651821862348</v>
      </c>
      <c r="E475" s="1" t="n">
        <v>192.583125</v>
      </c>
      <c r="F475" s="4" t="n">
        <v>0.00474323</v>
      </c>
      <c r="G475" s="0" t="n">
        <v>2.43</v>
      </c>
      <c r="H475" s="0" t="n">
        <f aca="false">1.44*EXP(-F475*(A475-1956))</f>
        <v>1.24309344113874</v>
      </c>
      <c r="I475" s="0" t="n">
        <v>785</v>
      </c>
      <c r="J475" s="0" t="n">
        <f aca="false">I475*H475</f>
        <v>975.828351293914</v>
      </c>
      <c r="K475" s="5" t="n">
        <f aca="false">K460+D460-J460-E475</f>
        <v>2783030.26488784</v>
      </c>
      <c r="L475" s="5" t="n">
        <f aca="false">H475*(100-G475/0.5)*20000</f>
        <v>2365358.1997988</v>
      </c>
      <c r="M475" s="5" t="n">
        <f aca="false">K475-L475</f>
        <v>417672.065089041</v>
      </c>
      <c r="N475" s="6" t="n">
        <f aca="false">1.6+0.3/(2009-1956)*(A475-1956)</f>
        <v>1.77547169811321</v>
      </c>
      <c r="O475" s="7" t="n">
        <v>1.3</v>
      </c>
      <c r="P475" s="5" t="n">
        <f aca="false">O475*(100-N475/0.5)*5000</f>
        <v>626918.867924528</v>
      </c>
      <c r="Q475" s="7" t="n">
        <f aca="false">N475</f>
        <v>1.77547169811321</v>
      </c>
      <c r="R475" s="5" t="n">
        <f aca="false">1.49*(100-Q475/0.5)*5000</f>
        <v>718545.471698113</v>
      </c>
      <c r="S475" s="5" t="str">
        <f aca="false">IF(P475&lt;M475,M475-P475," ")</f>
        <v> </v>
      </c>
      <c r="T475" s="8" t="n">
        <f aca="false">M475*5/P475</f>
        <v>3.33114926395327</v>
      </c>
      <c r="U475" s="8" t="n">
        <f aca="false">IF(T475&gt;5,S475*5/R475+5,T475)+20</f>
        <v>23.3311492639533</v>
      </c>
      <c r="V475" s="9" t="n">
        <f aca="false">G475/0.5*H475*20000</f>
        <v>120828.682478686</v>
      </c>
      <c r="W475" s="9" t="n">
        <f aca="false">H475*G475*20*1000</f>
        <v>60414.341239343</v>
      </c>
      <c r="X475" s="5" t="n">
        <f aca="false">G475*H475*MIN(20,U475)*1000</f>
        <v>60414.341239343</v>
      </c>
      <c r="Y475" s="5" t="n">
        <f aca="false">IF(20&lt;U475,N475*O475*MIN(5,U475-20)*1000,0)</f>
        <v>7688.66961244156</v>
      </c>
      <c r="Z475" s="5" t="n">
        <f aca="false">IF(U475&gt;25,(U475-25)*Q475*1.49*1000,0)</f>
        <v>0</v>
      </c>
      <c r="AA475" s="5" t="n">
        <f aca="false">X475+Y475+Z475</f>
        <v>68103.0108517846</v>
      </c>
    </row>
    <row r="476" customFormat="false" ht="15" hidden="false" customHeight="false" outlineLevel="0" collapsed="false">
      <c r="A476" s="0" t="n">
        <v>1987</v>
      </c>
      <c r="B476" s="0" t="s">
        <v>39</v>
      </c>
      <c r="D476" s="0" t="n">
        <v>1419.68911917098</v>
      </c>
      <c r="E476" s="1" t="n">
        <v>365.0325</v>
      </c>
      <c r="F476" s="4" t="n">
        <v>0.00288361</v>
      </c>
      <c r="G476" s="0" t="n">
        <v>1.92</v>
      </c>
      <c r="H476" s="0" t="n">
        <f aca="false">1.44*EXP(-F476*(A476-1956))</f>
        <v>1.3168614336389</v>
      </c>
      <c r="I476" s="0" t="n">
        <v>785</v>
      </c>
      <c r="J476" s="0" t="n">
        <f aca="false">I476*H476</f>
        <v>1033.73622540653</v>
      </c>
      <c r="K476" s="5" t="n">
        <f aca="false">K461+D461-J461-E476</f>
        <v>2796997.850723</v>
      </c>
      <c r="L476" s="5" t="n">
        <f aca="false">H476*(100-G476/0.5)*20000</f>
        <v>2532587.90917433</v>
      </c>
      <c r="M476" s="5" t="n">
        <f aca="false">K476-L476</f>
        <v>264409.941548669</v>
      </c>
      <c r="N476" s="6" t="n">
        <f aca="false">1.6-0.5691/(2009-1956)*(A476-1956)</f>
        <v>1.26713018867925</v>
      </c>
      <c r="O476" s="7" t="n">
        <v>1.3</v>
      </c>
      <c r="P476" s="5" t="n">
        <f aca="false">O476*(100-N476/0.5)*5000</f>
        <v>633527.30754717</v>
      </c>
      <c r="Q476" s="7" t="n">
        <f aca="false">N476</f>
        <v>1.26713018867925</v>
      </c>
      <c r="R476" s="5" t="n">
        <f aca="false">1.49*(100-Q476/0.5)*5000</f>
        <v>726119.760188679</v>
      </c>
      <c r="S476" s="5" t="str">
        <f aca="false">IF(P476&lt;M476,M476-P476," ")</f>
        <v> </v>
      </c>
      <c r="T476" s="8" t="n">
        <f aca="false">M476*5/P476</f>
        <v>2.08680776975807</v>
      </c>
      <c r="U476" s="8" t="n">
        <f aca="false">IF(T476&gt;5,S476*5/R476+5,T476)+20</f>
        <v>22.0868077697581</v>
      </c>
      <c r="V476" s="9" t="n">
        <f aca="false">G476/0.5*H476*20000</f>
        <v>101134.958103467</v>
      </c>
      <c r="W476" s="9" t="n">
        <f aca="false">H476*G476*20*1000</f>
        <v>50567.4790517336</v>
      </c>
      <c r="X476" s="5" t="n">
        <f aca="false">G476*H476*MIN(20,U476)*1000</f>
        <v>50567.4790517336</v>
      </c>
      <c r="Y476" s="5" t="n">
        <f aca="false">IF(20&lt;U476,N476*O476*MIN(5,U476-20)*1000,0)</f>
        <v>3437.53425994012</v>
      </c>
      <c r="Z476" s="5" t="n">
        <f aca="false">IF(U476&gt;25,(U476-25)*Q476*1.49*1000,0)</f>
        <v>0</v>
      </c>
      <c r="AA476" s="5" t="n">
        <f aca="false">X476+Y476+Z476</f>
        <v>54005.0133116738</v>
      </c>
    </row>
    <row r="477" customFormat="false" ht="15" hidden="false" customHeight="false" outlineLevel="0" collapsed="false">
      <c r="A477" s="0" t="n">
        <v>1987</v>
      </c>
      <c r="B477" s="0" t="s">
        <v>40</v>
      </c>
      <c r="D477" s="0" t="n">
        <v>1419.68911917098</v>
      </c>
      <c r="E477" s="1" t="n">
        <v>366.61375</v>
      </c>
      <c r="F477" s="4" t="n">
        <v>0.003435973</v>
      </c>
      <c r="G477" s="0" t="n">
        <v>1.92</v>
      </c>
      <c r="H477" s="0" t="n">
        <f aca="false">1.44*EXP(-F477*(A477-1956))</f>
        <v>1.29450444063253</v>
      </c>
      <c r="I477" s="0" t="n">
        <v>785</v>
      </c>
      <c r="J477" s="0" t="n">
        <f aca="false">I477*H477</f>
        <v>1016.18598589653</v>
      </c>
      <c r="K477" s="5" t="n">
        <f aca="false">K462+D462-J462-E477</f>
        <v>2797323.15364815</v>
      </c>
      <c r="L477" s="5" t="n">
        <f aca="false">H477*(100-G477/0.5)*20000</f>
        <v>2489590.94022447</v>
      </c>
      <c r="M477" s="5" t="n">
        <f aca="false">K477-L477</f>
        <v>307732.213423682</v>
      </c>
      <c r="N477" s="6" t="n">
        <f aca="false">1.6+0.1/(2009-1956)*(A477-1956)</f>
        <v>1.65849056603774</v>
      </c>
      <c r="O477" s="7" t="n">
        <v>1.3</v>
      </c>
      <c r="P477" s="5" t="n">
        <f aca="false">O477*(100-N477/0.5)*5000</f>
        <v>628439.62264151</v>
      </c>
      <c r="Q477" s="7" t="n">
        <f aca="false">N477</f>
        <v>1.65849056603774</v>
      </c>
      <c r="R477" s="5" t="n">
        <f aca="false">1.49*(100-Q477/0.5)*5000</f>
        <v>720288.490566038</v>
      </c>
      <c r="S477" s="5" t="str">
        <f aca="false">IF(P477&lt;M477,M477-P477," ")</f>
        <v> </v>
      </c>
      <c r="T477" s="8" t="n">
        <f aca="false">M477*5/P477</f>
        <v>2.44838328406312</v>
      </c>
      <c r="U477" s="8" t="n">
        <f aca="false">IF(T477&gt;5,S477*5/R477+5,T477)+20</f>
        <v>22.4483832840631</v>
      </c>
      <c r="V477" s="9" t="n">
        <f aca="false">G477/0.5*H477*20000</f>
        <v>99417.9410405779</v>
      </c>
      <c r="W477" s="9" t="n">
        <f aca="false">H477*G477*20*1000</f>
        <v>49708.970520289</v>
      </c>
      <c r="X477" s="5" t="n">
        <f aca="false">G477*H477*MIN(20,U477)*1000</f>
        <v>49708.970520289</v>
      </c>
      <c r="Y477" s="5" t="n">
        <f aca="false">IF(20&lt;U477,N477*O477*MIN(5,U477-20)*1000,0)</f>
        <v>5278.80675226213</v>
      </c>
      <c r="Z477" s="5" t="n">
        <f aca="false">IF(U477&gt;25,(U477-25)*Q477*1.49*1000,0)</f>
        <v>0</v>
      </c>
      <c r="AA477" s="5" t="n">
        <f aca="false">X477+Y477+Z477</f>
        <v>54987.7772725511</v>
      </c>
    </row>
    <row r="478" customFormat="false" ht="15" hidden="false" customHeight="false" outlineLevel="0" collapsed="false">
      <c r="A478" s="0" t="n">
        <v>1987</v>
      </c>
      <c r="B478" s="0" t="s">
        <v>41</v>
      </c>
      <c r="D478" s="0" t="n">
        <v>64.0640640640641</v>
      </c>
      <c r="E478" s="1" t="n">
        <v>198.12</v>
      </c>
      <c r="F478" s="4" t="n">
        <v>0.002290988</v>
      </c>
      <c r="G478" s="0" t="n">
        <v>1.68</v>
      </c>
      <c r="H478" s="0" t="n">
        <f aca="false">1.44*EXP(-F478*(A478-1956))</f>
        <v>1.34127745650699</v>
      </c>
      <c r="I478" s="0" t="n">
        <v>785</v>
      </c>
      <c r="J478" s="0" t="n">
        <f aca="false">I478*H478</f>
        <v>1052.90280335799</v>
      </c>
      <c r="K478" s="5" t="n">
        <f aca="false">K463+D463-J463-E478</f>
        <v>2782312.81046497</v>
      </c>
      <c r="L478" s="5" t="n">
        <f aca="false">H478*(100-G478/0.5)*20000</f>
        <v>2592421.06793671</v>
      </c>
      <c r="M478" s="5" t="n">
        <f aca="false">K478-L478</f>
        <v>189891.742528259</v>
      </c>
      <c r="N478" s="6" t="n">
        <f aca="false">1.6-0.4/(2009-1956)*(A478-1956)</f>
        <v>1.36603773584906</v>
      </c>
      <c r="O478" s="7" t="n">
        <v>1.3</v>
      </c>
      <c r="P478" s="5" t="n">
        <f aca="false">O478*(100-N478/0.5)*5000</f>
        <v>632241.509433962</v>
      </c>
      <c r="Q478" s="7" t="n">
        <f aca="false">N478</f>
        <v>1.36603773584906</v>
      </c>
      <c r="R478" s="5" t="n">
        <f aca="false">1.49*(100-Q478/0.5)*5000</f>
        <v>724646.037735849</v>
      </c>
      <c r="S478" s="5" t="str">
        <f aca="false">IF(P478&lt;M478,M478-P478," ")</f>
        <v> </v>
      </c>
      <c r="T478" s="8" t="n">
        <f aca="false">M478*5/P478</f>
        <v>1.50173422414376</v>
      </c>
      <c r="U478" s="8" t="n">
        <f aca="false">IF(T478&gt;5,S478*5/R478+5,T478)+20</f>
        <v>21.5017342241438</v>
      </c>
      <c r="V478" s="9" t="n">
        <f aca="false">G478/0.5*H478*20000</f>
        <v>90133.8450772698</v>
      </c>
      <c r="W478" s="9" t="n">
        <f aca="false">H478*G478*20*1000</f>
        <v>45066.9225386349</v>
      </c>
      <c r="X478" s="5" t="n">
        <f aca="false">G478*H478*MIN(20,U478)*1000</f>
        <v>45066.9225386349</v>
      </c>
      <c r="Y478" s="5" t="n">
        <f aca="false">IF(20&lt;U478,N478*O478*MIN(5,U478-20)*1000,0)</f>
        <v>2666.8533052153</v>
      </c>
      <c r="Z478" s="5" t="n">
        <f aca="false">IF(U478&gt;25,(U478-25)*Q478*1.49*1000,0)</f>
        <v>0</v>
      </c>
      <c r="AA478" s="5" t="n">
        <f aca="false">X478+Y478+Z478</f>
        <v>47733.7758438502</v>
      </c>
    </row>
    <row r="479" customFormat="false" ht="15" hidden="false" customHeight="false" outlineLevel="0" collapsed="false">
      <c r="A479" s="0" t="n">
        <v>1987</v>
      </c>
      <c r="B479" s="0" t="s">
        <v>42</v>
      </c>
      <c r="D479" s="0" t="n">
        <v>137.651821862348</v>
      </c>
      <c r="E479" s="1" t="n">
        <v>493.556875</v>
      </c>
      <c r="F479" s="4" t="n">
        <v>0.006047777</v>
      </c>
      <c r="G479" s="0" t="n">
        <v>2.94</v>
      </c>
      <c r="H479" s="0" t="n">
        <f aca="false">1.44*EXP(-F479*(A479-1956))</f>
        <v>1.1938245087692</v>
      </c>
      <c r="I479" s="0" t="n">
        <v>785</v>
      </c>
      <c r="J479" s="0" t="n">
        <f aca="false">I479*H479</f>
        <v>937.152239383819</v>
      </c>
      <c r="K479" s="5" t="n">
        <f aca="false">K464+D464-J464-E479</f>
        <v>2779395.73446675</v>
      </c>
      <c r="L479" s="5" t="n">
        <f aca="false">H479*(100-G479/0.5)*20000</f>
        <v>2247255.25530713</v>
      </c>
      <c r="M479" s="5" t="n">
        <f aca="false">K479-L479</f>
        <v>532140.479159618</v>
      </c>
      <c r="N479" s="6" t="n">
        <f aca="false">1.6+0.5185/(2009-1956)*(A479-1956)</f>
        <v>1.90327358490566</v>
      </c>
      <c r="O479" s="7" t="n">
        <v>1.3</v>
      </c>
      <c r="P479" s="5" t="n">
        <f aca="false">O479*(100-N479/0.5)*5000</f>
        <v>625257.443396226</v>
      </c>
      <c r="Q479" s="7" t="n">
        <f aca="false">N479</f>
        <v>1.90327358490566</v>
      </c>
      <c r="R479" s="5" t="n">
        <f aca="false">1.49*(100-Q479/0.5)*5000</f>
        <v>716641.223584906</v>
      </c>
      <c r="S479" s="5" t="str">
        <f aca="false">IF(P479&lt;M479,M479-P479," ")</f>
        <v> </v>
      </c>
      <c r="T479" s="8" t="n">
        <f aca="false">M479*5/P479</f>
        <v>4.25537100581464</v>
      </c>
      <c r="U479" s="8" t="n">
        <f aca="false">IF(T479&gt;5,S479*5/R479+5,T479)+20</f>
        <v>24.2553710058146</v>
      </c>
      <c r="V479" s="9" t="n">
        <f aca="false">G479/0.5*H479*20000</f>
        <v>140393.762231257</v>
      </c>
      <c r="W479" s="9" t="n">
        <f aca="false">H479*G479*20*1000</f>
        <v>70196.8811156287</v>
      </c>
      <c r="X479" s="5" t="n">
        <f aca="false">G479*H479*MIN(20,U479)*1000</f>
        <v>70196.8811156287</v>
      </c>
      <c r="Y479" s="5" t="n">
        <f aca="false">IF(20&lt;U479,N479*O479*MIN(5,U479-20)*1000,0)</f>
        <v>10528.8757981426</v>
      </c>
      <c r="Z479" s="5" t="n">
        <f aca="false">IF(U479&gt;25,(U479-25)*Q479*1.49*1000,0)</f>
        <v>0</v>
      </c>
      <c r="AA479" s="5" t="n">
        <f aca="false">X479+Y479+Z479</f>
        <v>80725.7569137713</v>
      </c>
    </row>
    <row r="480" customFormat="false" ht="15" hidden="false" customHeight="false" outlineLevel="0" collapsed="false">
      <c r="A480" s="0" t="n">
        <v>1987</v>
      </c>
      <c r="B480" s="0" t="s">
        <v>43</v>
      </c>
      <c r="D480" s="0" t="n">
        <v>64.0640640640641</v>
      </c>
      <c r="E480" s="1" t="n">
        <v>457.11375</v>
      </c>
      <c r="F480" s="4" t="n">
        <v>0.003047486</v>
      </c>
      <c r="G480" s="0" t="n">
        <v>1.94</v>
      </c>
      <c r="H480" s="0" t="n">
        <f aca="false">1.44*EXP(-F480*(A480-1956))</f>
        <v>1.31018853615688</v>
      </c>
      <c r="I480" s="0" t="n">
        <v>785</v>
      </c>
      <c r="J480" s="0" t="n">
        <f aca="false">I480*H480</f>
        <v>1028.49800088315</v>
      </c>
      <c r="K480" s="5" t="n">
        <f aca="false">K465+D465-J465-E480</f>
        <v>2778606.73076174</v>
      </c>
      <c r="L480" s="5" t="n">
        <f aca="false">H480*(100-G480/0.5)*20000</f>
        <v>2518706.44190799</v>
      </c>
      <c r="M480" s="5" t="n">
        <f aca="false">K480-L480</f>
        <v>259900.288853756</v>
      </c>
      <c r="N480" s="6" t="n">
        <f aca="false">1.6-0.4298/(2009-1956)*(A480-1956)</f>
        <v>1.34860754716981</v>
      </c>
      <c r="O480" s="7" t="n">
        <v>1.3</v>
      </c>
      <c r="P480" s="5" t="n">
        <f aca="false">O480*(100-N480/0.5)*5000</f>
        <v>632468.101886793</v>
      </c>
      <c r="Q480" s="7" t="n">
        <f aca="false">N480</f>
        <v>1.34860754716981</v>
      </c>
      <c r="R480" s="5" t="n">
        <f aca="false">1.49*(100-Q480/0.5)*5000</f>
        <v>724905.74754717</v>
      </c>
      <c r="S480" s="5" t="str">
        <f aca="false">IF(P480&lt;M480,M480-P480," ")</f>
        <v> </v>
      </c>
      <c r="T480" s="8" t="n">
        <f aca="false">M480*5/P480</f>
        <v>2.05465135773975</v>
      </c>
      <c r="U480" s="8" t="n">
        <f aca="false">IF(T480&gt;5,S480*5/R480+5,T480)+20</f>
        <v>22.0546513577397</v>
      </c>
      <c r="V480" s="9" t="n">
        <f aca="false">G480/0.5*H480*20000</f>
        <v>101670.630405774</v>
      </c>
      <c r="W480" s="9" t="n">
        <f aca="false">H480*G480*20*1000</f>
        <v>50835.315202887</v>
      </c>
      <c r="X480" s="5" t="n">
        <f aca="false">G480*H480*MIN(20,U480)*1000</f>
        <v>50835.315202887</v>
      </c>
      <c r="Y480" s="5" t="n">
        <f aca="false">IF(20&lt;U480,N480*O480*MIN(5,U480-20)*1000,0)</f>
        <v>3602.19382620569</v>
      </c>
      <c r="Z480" s="5" t="n">
        <f aca="false">IF(U480&gt;25,(U480-25)*Q480*1.49*1000,0)</f>
        <v>0</v>
      </c>
      <c r="AA480" s="5" t="n">
        <f aca="false">X480+Y480+Z480</f>
        <v>54437.5090290927</v>
      </c>
    </row>
    <row r="481" customFormat="false" ht="15" hidden="false" customHeight="false" outlineLevel="0" collapsed="false">
      <c r="A481" s="0" t="n">
        <v>1987</v>
      </c>
      <c r="B481" s="0" t="s">
        <v>44</v>
      </c>
      <c r="D481" s="0" t="n">
        <v>4316.34446397188</v>
      </c>
      <c r="E481" s="1" t="n">
        <v>479.32375</v>
      </c>
      <c r="F481" s="4" t="n">
        <v>0.006595146</v>
      </c>
      <c r="G481" s="0" t="n">
        <v>2.7</v>
      </c>
      <c r="H481" s="0" t="n">
        <f aca="false">1.44*EXP(-F481*(A481-1956))</f>
        <v>1.17373807012147</v>
      </c>
      <c r="I481" s="0" t="n">
        <v>785</v>
      </c>
      <c r="J481" s="0" t="n">
        <f aca="false">I481*H481</f>
        <v>921.384385045352</v>
      </c>
      <c r="K481" s="5" t="n">
        <f aca="false">K466+D466-J466-E481</f>
        <v>2833074.54926444</v>
      </c>
      <c r="L481" s="5" t="n">
        <f aca="false">H481*(100-G481/0.5)*20000</f>
        <v>2220712.42866982</v>
      </c>
      <c r="M481" s="5" t="n">
        <f aca="false">K481-L481</f>
        <v>612362.120594626</v>
      </c>
      <c r="N481" s="6" t="n">
        <f aca="false">1.6+0.062/(2009-1956)*(A481-1956)</f>
        <v>1.6362641509434</v>
      </c>
      <c r="O481" s="7" t="n">
        <v>1.3</v>
      </c>
      <c r="P481" s="5" t="n">
        <f aca="false">O481*(100-N481/0.5)*5000</f>
        <v>628728.566037736</v>
      </c>
      <c r="Q481" s="7" t="n">
        <f aca="false">N481</f>
        <v>1.6362641509434</v>
      </c>
      <c r="R481" s="5" t="n">
        <f aca="false">1.49*(100-Q481/0.5)*5000</f>
        <v>720619.664150943</v>
      </c>
      <c r="S481" s="5" t="str">
        <f aca="false">IF(P481&lt;M481,M481-P481," ")</f>
        <v> </v>
      </c>
      <c r="T481" s="8" t="n">
        <f aca="false">M481*5/P481</f>
        <v>4.86984490345133</v>
      </c>
      <c r="U481" s="8" t="n">
        <f aca="false">IF(T481&gt;5,S481*5/R481+5,T481)+20</f>
        <v>24.8698449034513</v>
      </c>
      <c r="V481" s="9" t="n">
        <f aca="false">G481/0.5*H481*20000</f>
        <v>126763.711573118</v>
      </c>
      <c r="W481" s="9" t="n">
        <f aca="false">H481*G481*20*1000</f>
        <v>63381.8557865592</v>
      </c>
      <c r="X481" s="5" t="n">
        <f aca="false">G481*H481*MIN(20,U481)*1000</f>
        <v>63381.8557865592</v>
      </c>
      <c r="Y481" s="5" t="n">
        <f aca="false">IF(20&lt;U481,N481*O481*MIN(5,U481-20)*1000,0)</f>
        <v>10358.8584270234</v>
      </c>
      <c r="Z481" s="5" t="n">
        <f aca="false">IF(U481&gt;25,(U481-25)*Q481*1.49*1000,0)</f>
        <v>0</v>
      </c>
      <c r="AA481" s="5" t="n">
        <f aca="false">X481+Y481+Z481</f>
        <v>73740.7142135826</v>
      </c>
    </row>
    <row r="482" customFormat="false" ht="15" hidden="false" customHeight="false" outlineLevel="0" collapsed="false">
      <c r="A482" s="0" t="n">
        <v>1988</v>
      </c>
      <c r="B482" s="0" t="s">
        <v>30</v>
      </c>
      <c r="D482" s="0" t="n">
        <v>0</v>
      </c>
      <c r="E482" s="1" t="n">
        <v>0</v>
      </c>
      <c r="F482" s="4" t="n">
        <v>0.000106134</v>
      </c>
      <c r="G482" s="0" t="n">
        <v>1.045</v>
      </c>
      <c r="H482" s="0" t="n">
        <f aca="false">1.44*EXP(-F482*(A482-1956))</f>
        <v>1.43511764092185</v>
      </c>
      <c r="J482" s="0" t="n">
        <f aca="false">I482*H482</f>
        <v>0</v>
      </c>
      <c r="K482" s="5" t="n">
        <f aca="false">K467+D467-J467-E482</f>
        <v>2783220.443298</v>
      </c>
      <c r="L482" s="5" t="n">
        <f aca="false">H482*(100-G482/0.5)*20000</f>
        <v>2810247.36445316</v>
      </c>
      <c r="M482" s="5" t="n">
        <f aca="false">K482-L482</f>
        <v>-27026.9211551636</v>
      </c>
      <c r="N482" s="6" t="n">
        <f aca="false">1.6-0.6824/(2009-1956)*(A482-1956)</f>
        <v>1.18798490566038</v>
      </c>
      <c r="O482" s="7" t="n">
        <v>1.3</v>
      </c>
      <c r="P482" s="5" t="n">
        <f aca="false">O482*(100-N482/0.5)*5000</f>
        <v>634556.196226415</v>
      </c>
      <c r="Q482" s="7" t="n">
        <f aca="false">N482</f>
        <v>1.18798490566038</v>
      </c>
      <c r="R482" s="5" t="n">
        <f aca="false">1.49*(100-Q482/0.5)*5000</f>
        <v>727299.02490566</v>
      </c>
      <c r="S482" s="5" t="str">
        <f aca="false">IF(P482&lt;M482,M482-P482," ")</f>
        <v> </v>
      </c>
      <c r="T482" s="8" t="n">
        <f aca="false">M482*5/P482</f>
        <v>-0.212959240772429</v>
      </c>
      <c r="U482" s="8" t="n">
        <f aca="false">IF(T482&gt;5,S482*5/R482+5,T482)+20</f>
        <v>19.7870407592276</v>
      </c>
      <c r="V482" s="9" t="n">
        <f aca="false">G482/0.5*H482*20000</f>
        <v>59987.9173905333</v>
      </c>
      <c r="W482" s="9" t="n">
        <f aca="false">H482*G482*20*1000</f>
        <v>29993.9586952666</v>
      </c>
      <c r="X482" s="5" t="n">
        <f aca="false">G482*H482*MIN(20,U482)*1000</f>
        <v>29674.5841616914</v>
      </c>
      <c r="Y482" s="5" t="n">
        <f aca="false">IF(20&lt;U482,N482*O482*MIN(5,U482-20)*1000,0)</f>
        <v>0</v>
      </c>
      <c r="Z482" s="5" t="n">
        <f aca="false">IF(U482&gt;25,(U482-25)*Q482*1.49*1000,0)</f>
        <v>0</v>
      </c>
      <c r="AA482" s="5" t="n">
        <f aca="false">X482+Y482+Z482</f>
        <v>29674.5841616914</v>
      </c>
    </row>
    <row r="483" customFormat="false" ht="15" hidden="false" customHeight="false" outlineLevel="0" collapsed="false">
      <c r="A483" s="0" t="n">
        <v>1988</v>
      </c>
      <c r="B483" s="0" t="s">
        <v>31</v>
      </c>
      <c r="D483" s="0" t="n">
        <v>0</v>
      </c>
      <c r="E483" s="1" t="n">
        <v>79.788125</v>
      </c>
      <c r="F483" s="4" t="n">
        <v>0.00054519</v>
      </c>
      <c r="G483" s="0" t="n">
        <v>1.18</v>
      </c>
      <c r="H483" s="0" t="n">
        <f aca="false">1.44*EXP(-F483*(A483-1956))</f>
        <v>1.41509551925104</v>
      </c>
      <c r="J483" s="0" t="n">
        <f aca="false">I483*H483</f>
        <v>0</v>
      </c>
      <c r="K483" s="5" t="n">
        <f aca="false">K468+D468-J468-E483</f>
        <v>2779152.56662023</v>
      </c>
      <c r="L483" s="5" t="n">
        <f aca="false">H483*(100-G483/0.5)*20000</f>
        <v>2763398.52999343</v>
      </c>
      <c r="M483" s="5" t="n">
        <f aca="false">K483-L483</f>
        <v>15754.0366267976</v>
      </c>
      <c r="N483" s="6" t="n">
        <f aca="false">1.6-0.6216/(2009-1956)*(A483-1956)</f>
        <v>1.22469433962264</v>
      </c>
      <c r="O483" s="7" t="n">
        <v>1.3</v>
      </c>
      <c r="P483" s="5" t="n">
        <f aca="false">O483*(100-N483/0.5)*5000</f>
        <v>634078.973584906</v>
      </c>
      <c r="Q483" s="7" t="n">
        <f aca="false">N483</f>
        <v>1.22469433962264</v>
      </c>
      <c r="R483" s="5" t="n">
        <f aca="false">1.49*(100-Q483/0.5)*5000</f>
        <v>726752.054339623</v>
      </c>
      <c r="S483" s="5" t="str">
        <f aca="false">IF(P483&lt;M483,M483-P483," ")</f>
        <v> </v>
      </c>
      <c r="T483" s="8" t="n">
        <f aca="false">M483*5/P483</f>
        <v>0.124227716760017</v>
      </c>
      <c r="U483" s="8" t="n">
        <f aca="false">IF(T483&gt;5,S483*5/R483+5,T483)+20</f>
        <v>20.12422771676</v>
      </c>
      <c r="V483" s="9" t="n">
        <f aca="false">G483/0.5*H483*20000</f>
        <v>66792.5085086491</v>
      </c>
      <c r="W483" s="9" t="n">
        <f aca="false">H483*G483*20*1000</f>
        <v>33396.2542543245</v>
      </c>
      <c r="X483" s="5" t="n">
        <f aca="false">G483*H483*MIN(20,U483)*1000</f>
        <v>33396.2542543245</v>
      </c>
      <c r="Y483" s="5" t="n">
        <f aca="false">IF(20&lt;U483,N483*O483*MIN(5,U483-20)*1000,0)</f>
        <v>197.78327600231</v>
      </c>
      <c r="Z483" s="5" t="n">
        <f aca="false">IF(U483&gt;25,(U483-25)*Q483*1.49*1000,0)</f>
        <v>0</v>
      </c>
      <c r="AA483" s="5" t="n">
        <f aca="false">X483+Y483+Z483</f>
        <v>33594.0375303268</v>
      </c>
    </row>
    <row r="484" customFormat="false" ht="15" hidden="false" customHeight="false" outlineLevel="0" collapsed="false">
      <c r="A484" s="0" t="n">
        <v>1988</v>
      </c>
      <c r="B484" s="0" t="s">
        <v>32</v>
      </c>
      <c r="D484" s="0" t="n">
        <v>0</v>
      </c>
      <c r="E484" s="1" t="n">
        <v>184.295</v>
      </c>
      <c r="F484" s="4" t="n">
        <v>0.002161032</v>
      </c>
      <c r="G484" s="0" t="n">
        <v>1.36</v>
      </c>
      <c r="H484" s="0" t="n">
        <f aca="false">1.44*EXP(-F484*(A484-1956))</f>
        <v>1.34378477225755</v>
      </c>
      <c r="J484" s="0" t="n">
        <f aca="false">I484*H484</f>
        <v>0</v>
      </c>
      <c r="K484" s="5" t="n">
        <f aca="false">K469+D469-J469-E484</f>
        <v>2776214.37668611</v>
      </c>
      <c r="L484" s="5" t="n">
        <f aca="false">H484*(100-G484/0.5)*20000</f>
        <v>2614467.6529043</v>
      </c>
      <c r="M484" s="5" t="n">
        <f aca="false">K484-L484</f>
        <v>161746.723781809</v>
      </c>
      <c r="N484" s="6" t="n">
        <f aca="false">1.6-0.5691/(2009-1956)*(A484-1956)</f>
        <v>1.25639245283019</v>
      </c>
      <c r="O484" s="7" t="n">
        <v>1.3</v>
      </c>
      <c r="P484" s="5" t="n">
        <f aca="false">O484*(100-N484/0.5)*5000</f>
        <v>633666.898113208</v>
      </c>
      <c r="Q484" s="7" t="n">
        <f aca="false">N484</f>
        <v>1.25639245283019</v>
      </c>
      <c r="R484" s="5" t="n">
        <f aca="false">1.49*(100-Q484/0.5)*5000</f>
        <v>726279.75245283</v>
      </c>
      <c r="S484" s="5" t="str">
        <f aca="false">IF(P484&lt;M484,M484-P484," ")</f>
        <v> </v>
      </c>
      <c r="T484" s="8" t="n">
        <f aca="false">M484*5/P484</f>
        <v>1.27627562891025</v>
      </c>
      <c r="U484" s="8" t="n">
        <f aca="false">IF(T484&gt;5,S484*5/R484+5,T484)+20</f>
        <v>21.2762756289103</v>
      </c>
      <c r="V484" s="9" t="n">
        <f aca="false">G484/0.5*H484*20000</f>
        <v>73101.891610811</v>
      </c>
      <c r="W484" s="9" t="n">
        <f aca="false">H484*G484*20*1000</f>
        <v>36550.9458054055</v>
      </c>
      <c r="X484" s="5" t="n">
        <f aca="false">G484*H484*MIN(20,U484)*1000</f>
        <v>36550.9458054055</v>
      </c>
      <c r="Y484" s="5" t="n">
        <f aca="false">IF(20&lt;U484,N484*O484*MIN(5,U484-20)*1000,0)</f>
        <v>2084.55398826213</v>
      </c>
      <c r="Z484" s="5" t="n">
        <f aca="false">IF(U484&gt;25,(U484-25)*Q484*1.49*1000,0)</f>
        <v>0</v>
      </c>
      <c r="AA484" s="5" t="n">
        <f aca="false">X484+Y484+Z484</f>
        <v>38635.4997936676</v>
      </c>
    </row>
    <row r="485" customFormat="false" ht="15" hidden="false" customHeight="false" outlineLevel="0" collapsed="false">
      <c r="A485" s="0" t="n">
        <v>1988</v>
      </c>
      <c r="B485" s="0" t="s">
        <v>33</v>
      </c>
      <c r="D485" s="0" t="n">
        <v>0</v>
      </c>
      <c r="E485" s="1" t="n">
        <v>107.96125</v>
      </c>
      <c r="F485" s="4" t="n">
        <v>0.003311821</v>
      </c>
      <c r="G485" s="0" t="n">
        <v>1.36</v>
      </c>
      <c r="H485" s="0" t="n">
        <f aca="false">1.44*EXP(-F485*(A485-1956))</f>
        <v>1.29519963502127</v>
      </c>
      <c r="J485" s="0" t="n">
        <f aca="false">I485*H485</f>
        <v>0</v>
      </c>
      <c r="K485" s="5" t="n">
        <f aca="false">K470+D470-J470-E485</f>
        <v>2777267.48134158</v>
      </c>
      <c r="L485" s="5" t="n">
        <f aca="false">H485*(100-G485/0.5)*20000</f>
        <v>2519940.40989738</v>
      </c>
      <c r="M485" s="5" t="n">
        <f aca="false">K485-L485</f>
        <v>257327.071444203</v>
      </c>
      <c r="N485" s="6" t="n">
        <f aca="false">1.6-0.6/(2009-1956)*(A485-1956)</f>
        <v>1.2377358490566</v>
      </c>
      <c r="O485" s="7" t="n">
        <v>1.3</v>
      </c>
      <c r="P485" s="5" t="n">
        <f aca="false">O485*(100-N485/0.5)*5000</f>
        <v>633909.433962264</v>
      </c>
      <c r="Q485" s="7" t="n">
        <f aca="false">N485</f>
        <v>1.2377358490566</v>
      </c>
      <c r="R485" s="5" t="n">
        <f aca="false">1.49*(100-Q485/0.5)*5000</f>
        <v>726557.735849057</v>
      </c>
      <c r="S485" s="5" t="str">
        <f aca="false">IF(P485&lt;M485,M485-P485," ")</f>
        <v> </v>
      </c>
      <c r="T485" s="8" t="n">
        <f aca="false">M485*5/P485</f>
        <v>2.02968324541074</v>
      </c>
      <c r="U485" s="8" t="n">
        <f aca="false">IF(T485&gt;5,S485*5/R485+5,T485)+20</f>
        <v>22.0296832454107</v>
      </c>
      <c r="V485" s="9" t="n">
        <f aca="false">G485/0.5*H485*20000</f>
        <v>70458.8601451569</v>
      </c>
      <c r="W485" s="9" t="n">
        <f aca="false">H485*G485*20*1000</f>
        <v>35229.4300725785</v>
      </c>
      <c r="X485" s="5" t="n">
        <f aca="false">G485*H485*MIN(20,U485)*1000</f>
        <v>35229.4300725785</v>
      </c>
      <c r="Y485" s="5" t="n">
        <f aca="false">IF(20&lt;U485,N485*O485*MIN(5,U485-20)*1000,0)</f>
        <v>3265.87522959676</v>
      </c>
      <c r="Z485" s="5" t="n">
        <f aca="false">IF(U485&gt;25,(U485-25)*Q485*1.49*1000,0)</f>
        <v>0</v>
      </c>
      <c r="AA485" s="5" t="n">
        <f aca="false">X485+Y485+Z485</f>
        <v>38495.3053021752</v>
      </c>
    </row>
    <row r="486" customFormat="false" ht="15" hidden="false" customHeight="false" outlineLevel="0" collapsed="false">
      <c r="A486" s="0" t="n">
        <v>1988</v>
      </c>
      <c r="B486" s="0" t="s">
        <v>34</v>
      </c>
      <c r="D486" s="0" t="n">
        <v>0</v>
      </c>
      <c r="E486" s="1" t="n">
        <v>182.64125</v>
      </c>
      <c r="F486" s="4" t="n">
        <v>0.003564392</v>
      </c>
      <c r="G486" s="0" t="n">
        <v>1.425</v>
      </c>
      <c r="H486" s="0" t="n">
        <f aca="false">1.44*EXP(-F486*(A486-1956))</f>
        <v>1.2847736687789</v>
      </c>
      <c r="J486" s="0" t="n">
        <f aca="false">I486*H486</f>
        <v>0</v>
      </c>
      <c r="K486" s="5" t="n">
        <f aca="false">K471+D471-J471-E486</f>
        <v>2776784.82120417</v>
      </c>
      <c r="L486" s="5" t="n">
        <f aca="false">H486*(100-G486/0.5)*20000</f>
        <v>2496315.2384374</v>
      </c>
      <c r="M486" s="5" t="n">
        <f aca="false">K486-L486</f>
        <v>280469.58276677</v>
      </c>
      <c r="N486" s="6" t="n">
        <f aca="false">1.6-0.5/(2009-1956)*(A486-1956)</f>
        <v>1.29811320754717</v>
      </c>
      <c r="O486" s="7" t="n">
        <v>1.3</v>
      </c>
      <c r="P486" s="5" t="n">
        <f aca="false">O486*(100-N486/0.5)*5000</f>
        <v>633124.528301887</v>
      </c>
      <c r="Q486" s="7" t="n">
        <f aca="false">N486</f>
        <v>1.29811320754717</v>
      </c>
      <c r="R486" s="5" t="n">
        <f aca="false">1.49*(100-Q486/0.5)*5000</f>
        <v>725658.113207547</v>
      </c>
      <c r="S486" s="5" t="str">
        <f aca="false">IF(P486&lt;M486,M486-P486," ")</f>
        <v> </v>
      </c>
      <c r="T486" s="8" t="n">
        <f aca="false">M486*5/P486</f>
        <v>2.21496380434843</v>
      </c>
      <c r="U486" s="8" t="n">
        <f aca="false">IF(T486&gt;5,S486*5/R486+5,T486)+20</f>
        <v>22.2149638043484</v>
      </c>
      <c r="V486" s="9" t="n">
        <f aca="false">G486/0.5*H486*20000</f>
        <v>73232.0991203973</v>
      </c>
      <c r="W486" s="9" t="n">
        <f aca="false">H486*G486*20*1000</f>
        <v>36616.0495601987</v>
      </c>
      <c r="X486" s="5" t="n">
        <f aca="false">G486*H486*MIN(20,U486)*1000</f>
        <v>36616.0495601987</v>
      </c>
      <c r="Y486" s="5" t="n">
        <f aca="false">IF(20&lt;U486,N486*O486*MIN(5,U486-20)*1000,0)</f>
        <v>3737.85589926271</v>
      </c>
      <c r="Z486" s="5" t="n">
        <f aca="false">IF(U486&gt;25,(U486-25)*Q486*1.49*1000,0)</f>
        <v>0</v>
      </c>
      <c r="AA486" s="5" t="n">
        <f aca="false">X486+Y486+Z486</f>
        <v>40353.9054594614</v>
      </c>
    </row>
    <row r="487" customFormat="false" ht="15" hidden="false" customHeight="false" outlineLevel="0" collapsed="false">
      <c r="A487" s="0" t="n">
        <v>1988</v>
      </c>
      <c r="B487" s="0" t="s">
        <v>35</v>
      </c>
      <c r="D487" s="0" t="n">
        <v>0</v>
      </c>
      <c r="E487" s="1" t="n">
        <v>81.351875</v>
      </c>
      <c r="F487" s="4" t="n">
        <v>0.00095987</v>
      </c>
      <c r="G487" s="0" t="n">
        <v>1.59</v>
      </c>
      <c r="H487" s="0" t="n">
        <f aca="false">1.44*EXP(-F487*(A487-1956))</f>
        <v>1.3964415816955</v>
      </c>
      <c r="J487" s="0" t="n">
        <f aca="false">I487*H487</f>
        <v>0</v>
      </c>
      <c r="K487" s="5" t="n">
        <f aca="false">K472+D472-J472-E487</f>
        <v>2787918.47426572</v>
      </c>
      <c r="L487" s="5" t="n">
        <f aca="false">H487*(100-G487/0.5)*20000</f>
        <v>2704069.47879517</v>
      </c>
      <c r="M487" s="5" t="n">
        <f aca="false">K487-L487</f>
        <v>83848.9954705467</v>
      </c>
      <c r="N487" s="6" t="n">
        <f aca="false">1.6-0.5691/(2009-1956)*(A487-1956)</f>
        <v>1.25639245283019</v>
      </c>
      <c r="O487" s="7" t="n">
        <v>1.3</v>
      </c>
      <c r="P487" s="5" t="n">
        <f aca="false">O487*(100-N487/0.5)*5000</f>
        <v>633666.898113208</v>
      </c>
      <c r="Q487" s="7" t="n">
        <f aca="false">N487</f>
        <v>1.25639245283019</v>
      </c>
      <c r="R487" s="5" t="n">
        <f aca="false">1.49*(100-Q487/0.5)*5000</f>
        <v>726279.75245283</v>
      </c>
      <c r="S487" s="5" t="str">
        <f aca="false">IF(P487&lt;M487,M487-P487," ")</f>
        <v> </v>
      </c>
      <c r="T487" s="8" t="n">
        <f aca="false">M487*5/P487</f>
        <v>0.661617292304628</v>
      </c>
      <c r="U487" s="8" t="n">
        <f aca="false">IF(T487&gt;5,S487*5/R487+5,T487)+20</f>
        <v>20.6616172923046</v>
      </c>
      <c r="V487" s="9" t="n">
        <f aca="false">G487/0.5*H487*20000</f>
        <v>88813.684595834</v>
      </c>
      <c r="W487" s="9" t="n">
        <f aca="false">H487*G487*20*1000</f>
        <v>44406.842297917</v>
      </c>
      <c r="X487" s="5" t="n">
        <f aca="false">G487*H487*MIN(20,U487)*1000</f>
        <v>44406.842297917</v>
      </c>
      <c r="Y487" s="5" t="n">
        <f aca="false">IF(20&lt;U487,N487*O487*MIN(5,U487-20)*1000,0)</f>
        <v>1080.62626452753</v>
      </c>
      <c r="Z487" s="5" t="n">
        <f aca="false">IF(U487&gt;25,(U487-25)*Q487*1.49*1000,0)</f>
        <v>0</v>
      </c>
      <c r="AA487" s="5" t="n">
        <f aca="false">X487+Y487+Z487</f>
        <v>45487.4685624445</v>
      </c>
    </row>
    <row r="488" customFormat="false" ht="15" hidden="false" customHeight="false" outlineLevel="0" collapsed="false">
      <c r="A488" s="0" t="n">
        <v>1988</v>
      </c>
      <c r="B488" s="0" t="s">
        <v>36</v>
      </c>
      <c r="D488" s="0" t="n">
        <v>0</v>
      </c>
      <c r="E488" s="1" t="n">
        <v>201.551875</v>
      </c>
      <c r="F488" s="4" t="n">
        <v>0.003306066</v>
      </c>
      <c r="G488" s="0" t="n">
        <v>1.815</v>
      </c>
      <c r="H488" s="0" t="n">
        <f aca="false">1.44*EXP(-F488*(A488-1956))</f>
        <v>1.29543818095069</v>
      </c>
      <c r="J488" s="0" t="n">
        <f aca="false">I488*H488</f>
        <v>0</v>
      </c>
      <c r="K488" s="5" t="n">
        <f aca="false">K473+D473-J473-E488</f>
        <v>2784928.12823228</v>
      </c>
      <c r="L488" s="5" t="n">
        <f aca="false">H488*(100-G488/0.5)*20000</f>
        <v>2496827.54996435</v>
      </c>
      <c r="M488" s="5" t="n">
        <f aca="false">K488-L488</f>
        <v>288100.578267928</v>
      </c>
      <c r="N488" s="6" t="n">
        <f aca="false">1.6-0.5691/(2009-1956)*(A488-1956)</f>
        <v>1.25639245283019</v>
      </c>
      <c r="O488" s="7" t="n">
        <v>1.3</v>
      </c>
      <c r="P488" s="5" t="n">
        <f aca="false">O488*(100-N488/0.5)*5000</f>
        <v>633666.898113208</v>
      </c>
      <c r="Q488" s="7" t="n">
        <f aca="false">N488</f>
        <v>1.25639245283019</v>
      </c>
      <c r="R488" s="5" t="n">
        <f aca="false">1.49*(100-Q488/0.5)*5000</f>
        <v>726279.75245283</v>
      </c>
      <c r="S488" s="5" t="str">
        <f aca="false">IF(P488&lt;M488,M488-P488," ")</f>
        <v> </v>
      </c>
      <c r="T488" s="8" t="n">
        <f aca="false">M488*5/P488</f>
        <v>2.27328095507095</v>
      </c>
      <c r="U488" s="8" t="n">
        <f aca="false">IF(T488&gt;5,S488*5/R488+5,T488)+20</f>
        <v>22.2732809550709</v>
      </c>
      <c r="V488" s="9" t="n">
        <f aca="false">G488/0.5*H488*20000</f>
        <v>94048.8119370199</v>
      </c>
      <c r="W488" s="9" t="n">
        <f aca="false">H488*G488*20*1000</f>
        <v>47024.40596851</v>
      </c>
      <c r="X488" s="5" t="n">
        <f aca="false">G488*H488*MIN(20,U488)*1000</f>
        <v>47024.40596851</v>
      </c>
      <c r="Y488" s="5" t="n">
        <f aca="false">IF(20&lt;U488,N488*O488*MIN(5,U488-20)*1000,0)</f>
        <v>3712.97294564787</v>
      </c>
      <c r="Z488" s="5" t="n">
        <f aca="false">IF(U488&gt;25,(U488-25)*Q488*1.49*1000,0)</f>
        <v>0</v>
      </c>
      <c r="AA488" s="5" t="n">
        <f aca="false">X488+Y488+Z488</f>
        <v>50737.3789141578</v>
      </c>
    </row>
    <row r="489" customFormat="false" ht="15" hidden="false" customHeight="false" outlineLevel="0" collapsed="false">
      <c r="A489" s="0" t="n">
        <v>1988</v>
      </c>
      <c r="B489" s="0" t="s">
        <v>37</v>
      </c>
      <c r="D489" s="0" t="n">
        <v>0</v>
      </c>
      <c r="E489" s="1" t="n">
        <v>231.911875</v>
      </c>
      <c r="F489" s="4" t="n">
        <v>0.001301856</v>
      </c>
      <c r="G489" s="0" t="n">
        <v>1.685</v>
      </c>
      <c r="H489" s="0" t="n">
        <f aca="false">1.44*EXP(-F489*(A489-1956))</f>
        <v>1.38124286628205</v>
      </c>
      <c r="J489" s="0" t="n">
        <f aca="false">I489*H489</f>
        <v>0</v>
      </c>
      <c r="K489" s="5" t="n">
        <f aca="false">K474+D474-J474-E489</f>
        <v>2785856.3058559</v>
      </c>
      <c r="L489" s="5" t="n">
        <f aca="false">H489*(100-G489/0.5)*20000</f>
        <v>2669389.96337669</v>
      </c>
      <c r="M489" s="5" t="n">
        <f aca="false">K489-L489</f>
        <v>116466.342479216</v>
      </c>
      <c r="N489" s="6" t="n">
        <f aca="false">1.6-0.5691/(2009-1956)*(A489-1956)</f>
        <v>1.25639245283019</v>
      </c>
      <c r="O489" s="7" t="n">
        <v>1.3</v>
      </c>
      <c r="P489" s="5" t="n">
        <f aca="false">O489*(100-N489/0.5)*5000</f>
        <v>633666.898113208</v>
      </c>
      <c r="Q489" s="7" t="n">
        <f aca="false">N489</f>
        <v>1.25639245283019</v>
      </c>
      <c r="R489" s="5" t="n">
        <f aca="false">1.49*(100-Q489/0.5)*5000</f>
        <v>726279.75245283</v>
      </c>
      <c r="S489" s="5" t="str">
        <f aca="false">IF(P489&lt;M489,M489-P489," ")</f>
        <v> </v>
      </c>
      <c r="T489" s="8" t="n">
        <f aca="false">M489*5/P489</f>
        <v>0.918987111572373</v>
      </c>
      <c r="U489" s="8" t="n">
        <f aca="false">IF(T489&gt;5,S489*5/R489+5,T489)+20</f>
        <v>20.9189871115724</v>
      </c>
      <c r="V489" s="9" t="n">
        <f aca="false">G489/0.5*H489*20000</f>
        <v>93095.7691874101</v>
      </c>
      <c r="W489" s="9" t="n">
        <f aca="false">H489*G489*20*1000</f>
        <v>46547.884593705</v>
      </c>
      <c r="X489" s="5" t="n">
        <f aca="false">G489*H489*MIN(20,U489)*1000</f>
        <v>46547.884593705</v>
      </c>
      <c r="Y489" s="5" t="n">
        <f aca="false">IF(20&lt;U489,N489*O489*MIN(5,U489-20)*1000,0)</f>
        <v>1500.99101259607</v>
      </c>
      <c r="Z489" s="5" t="n">
        <f aca="false">IF(U489&gt;25,(U489-25)*Q489*1.49*1000,0)</f>
        <v>0</v>
      </c>
      <c r="AA489" s="5" t="n">
        <f aca="false">X489+Y489+Z489</f>
        <v>48048.8756063011</v>
      </c>
    </row>
    <row r="490" customFormat="false" ht="15" hidden="false" customHeight="false" outlineLevel="0" collapsed="false">
      <c r="A490" s="0" t="n">
        <v>1988</v>
      </c>
      <c r="B490" s="0" t="s">
        <v>38</v>
      </c>
      <c r="D490" s="0" t="n">
        <v>0</v>
      </c>
      <c r="E490" s="1" t="n">
        <v>90.9425</v>
      </c>
      <c r="F490" s="4" t="n">
        <v>0.00474323</v>
      </c>
      <c r="G490" s="0" t="n">
        <v>2.665</v>
      </c>
      <c r="H490" s="0" t="n">
        <f aca="false">1.44*EXP(-F490*(A490-1956))</f>
        <v>1.23721112465441</v>
      </c>
      <c r="J490" s="0" t="n">
        <f aca="false">I490*H490</f>
        <v>0</v>
      </c>
      <c r="K490" s="5" t="n">
        <f aca="false">K475+D475-J475-E490</f>
        <v>2782101.14585841</v>
      </c>
      <c r="L490" s="5" t="n">
        <f aca="false">H490*(100-G490/0.5)*20000</f>
        <v>2342535.54342067</v>
      </c>
      <c r="M490" s="5" t="n">
        <f aca="false">K490-L490</f>
        <v>439565.602437748</v>
      </c>
      <c r="N490" s="6" t="n">
        <f aca="false">1.6+0.3/(2009-1956)*(A490-1956)</f>
        <v>1.7811320754717</v>
      </c>
      <c r="O490" s="7" t="n">
        <v>1.3</v>
      </c>
      <c r="P490" s="5" t="n">
        <f aca="false">O490*(100-N490/0.5)*5000</f>
        <v>626845.283018868</v>
      </c>
      <c r="Q490" s="7" t="n">
        <f aca="false">N490</f>
        <v>1.7811320754717</v>
      </c>
      <c r="R490" s="5" t="n">
        <f aca="false">1.49*(100-Q490/0.5)*5000</f>
        <v>718461.132075472</v>
      </c>
      <c r="S490" s="5" t="str">
        <f aca="false">IF(P490&lt;M490,M490-P490," ")</f>
        <v> </v>
      </c>
      <c r="T490" s="8" t="n">
        <f aca="false">M490*5/P490</f>
        <v>3.5061730090782</v>
      </c>
      <c r="U490" s="8" t="n">
        <f aca="false">IF(T490&gt;5,S490*5/R490+5,T490)+20</f>
        <v>23.5061730090782</v>
      </c>
      <c r="V490" s="9" t="n">
        <f aca="false">G490/0.5*H490*20000</f>
        <v>131886.70588816</v>
      </c>
      <c r="W490" s="9" t="n">
        <f aca="false">H490*G490*20*1000</f>
        <v>65943.3529440802</v>
      </c>
      <c r="X490" s="5" t="n">
        <f aca="false">G490*H490*MIN(20,U490)*1000</f>
        <v>65943.3529440802</v>
      </c>
      <c r="Y490" s="5" t="n">
        <f aca="false">IF(20&lt;U490,N490*O490*MIN(5,U490-20)*1000,0)</f>
        <v>8118.44437120899</v>
      </c>
      <c r="Z490" s="5" t="n">
        <f aca="false">IF(U490&gt;25,(U490-25)*Q490*1.49*1000,0)</f>
        <v>0</v>
      </c>
      <c r="AA490" s="5" t="n">
        <f aca="false">X490+Y490+Z490</f>
        <v>74061.7973152892</v>
      </c>
    </row>
    <row r="491" customFormat="false" ht="15" hidden="false" customHeight="false" outlineLevel="0" collapsed="false">
      <c r="A491" s="0" t="n">
        <v>1988</v>
      </c>
      <c r="B491" s="0" t="s">
        <v>39</v>
      </c>
      <c r="D491" s="0" t="n">
        <v>0</v>
      </c>
      <c r="E491" s="1" t="n">
        <v>178.5675</v>
      </c>
      <c r="F491" s="4" t="n">
        <v>0.00288361</v>
      </c>
      <c r="G491" s="0" t="n">
        <v>2.035</v>
      </c>
      <c r="H491" s="0" t="n">
        <f aca="false">1.44*EXP(-F491*(A491-1956))</f>
        <v>1.31306958856892</v>
      </c>
      <c r="J491" s="0" t="n">
        <f aca="false">I491*H491</f>
        <v>0</v>
      </c>
      <c r="K491" s="5" t="n">
        <f aca="false">K476+D476-J476-E491</f>
        <v>2797205.23611676</v>
      </c>
      <c r="L491" s="5" t="n">
        <f aca="false">H491*(100-G491/0.5)*20000</f>
        <v>2519255.31262833</v>
      </c>
      <c r="M491" s="5" t="n">
        <f aca="false">K491-L491</f>
        <v>277949.92348843</v>
      </c>
      <c r="N491" s="6" t="n">
        <f aca="false">1.6-0.5691/(2009-1956)*(A491-1956)</f>
        <v>1.25639245283019</v>
      </c>
      <c r="O491" s="7" t="n">
        <v>1.3</v>
      </c>
      <c r="P491" s="5" t="n">
        <f aca="false">O491*(100-N491/0.5)*5000</f>
        <v>633666.898113208</v>
      </c>
      <c r="Q491" s="7" t="n">
        <f aca="false">N491</f>
        <v>1.25639245283019</v>
      </c>
      <c r="R491" s="5" t="n">
        <f aca="false">1.49*(100-Q491/0.5)*5000</f>
        <v>726279.75245283</v>
      </c>
      <c r="S491" s="5" t="str">
        <f aca="false">IF(P491&lt;M491,M491-P491," ")</f>
        <v> </v>
      </c>
      <c r="T491" s="8" t="n">
        <f aca="false">M491*5/P491</f>
        <v>2.19318639111533</v>
      </c>
      <c r="U491" s="8" t="n">
        <f aca="false">IF(T491&gt;5,S491*5/R491+5,T491)+20</f>
        <v>22.1931863911153</v>
      </c>
      <c r="V491" s="9" t="n">
        <f aca="false">G491/0.5*H491*20000</f>
        <v>106883.86450951</v>
      </c>
      <c r="W491" s="9" t="n">
        <f aca="false">H491*G491*20*1000</f>
        <v>53441.932254755</v>
      </c>
      <c r="X491" s="5" t="n">
        <f aca="false">G491*H491*MIN(20,U491)*1000</f>
        <v>53441.932254755</v>
      </c>
      <c r="Y491" s="5" t="n">
        <f aca="false">IF(20&lt;U491,N491*O491*MIN(5,U491-20)*1000,0)</f>
        <v>3582.15367828133</v>
      </c>
      <c r="Z491" s="5" t="n">
        <f aca="false">IF(U491&gt;25,(U491-25)*Q491*1.49*1000,0)</f>
        <v>0</v>
      </c>
      <c r="AA491" s="5" t="n">
        <f aca="false">X491+Y491+Z491</f>
        <v>57024.0859330364</v>
      </c>
    </row>
    <row r="492" customFormat="false" ht="15" hidden="false" customHeight="false" outlineLevel="0" collapsed="false">
      <c r="A492" s="0" t="n">
        <v>1988</v>
      </c>
      <c r="B492" s="0" t="s">
        <v>40</v>
      </c>
      <c r="D492" s="0" t="n">
        <v>0</v>
      </c>
      <c r="E492" s="1" t="n">
        <v>171.751875</v>
      </c>
      <c r="F492" s="4" t="n">
        <v>0.003435973</v>
      </c>
      <c r="G492" s="0" t="n">
        <v>2.08</v>
      </c>
      <c r="H492" s="0" t="n">
        <f aca="false">1.44*EXP(-F492*(A492-1956))</f>
        <v>1.29006419098352</v>
      </c>
      <c r="J492" s="0" t="n">
        <f aca="false">I492*H492</f>
        <v>0</v>
      </c>
      <c r="K492" s="5" t="n">
        <f aca="false">K477+D477-J477-E492</f>
        <v>2797554.90490643</v>
      </c>
      <c r="L492" s="5" t="n">
        <f aca="false">H492*(100-G492/0.5)*20000</f>
        <v>2472795.04127721</v>
      </c>
      <c r="M492" s="5" t="n">
        <f aca="false">K492-L492</f>
        <v>324759.863629223</v>
      </c>
      <c r="N492" s="6" t="n">
        <f aca="false">1.6+0.1/(2009-1956)*(A492-1956)</f>
        <v>1.66037735849057</v>
      </c>
      <c r="O492" s="7" t="n">
        <v>1.3</v>
      </c>
      <c r="P492" s="5" t="n">
        <f aca="false">O492*(100-N492/0.5)*5000</f>
        <v>628415.094339623</v>
      </c>
      <c r="Q492" s="7" t="n">
        <f aca="false">N492</f>
        <v>1.66037735849057</v>
      </c>
      <c r="R492" s="5" t="n">
        <f aca="false">1.49*(100-Q492/0.5)*5000</f>
        <v>720260.377358491</v>
      </c>
      <c r="S492" s="5" t="str">
        <f aca="false">IF(P492&lt;M492,M492-P492," ")</f>
        <v> </v>
      </c>
      <c r="T492" s="8" t="n">
        <f aca="false">M492*5/P492</f>
        <v>2.58395976285787</v>
      </c>
      <c r="U492" s="8" t="n">
        <f aca="false">IF(T492&gt;5,S492*5/R492+5,T492)+20</f>
        <v>22.5839597628579</v>
      </c>
      <c r="V492" s="9" t="n">
        <f aca="false">G492/0.5*H492*20000</f>
        <v>107333.340689829</v>
      </c>
      <c r="W492" s="9" t="n">
        <f aca="false">H492*G492*20*1000</f>
        <v>53666.6703449143</v>
      </c>
      <c r="X492" s="5" t="n">
        <f aca="false">G492*H492*MIN(20,U492)*1000</f>
        <v>53666.6703449143</v>
      </c>
      <c r="Y492" s="5" t="n">
        <f aca="false">IF(20&lt;U492,N492*O492*MIN(5,U492-20)*1000,0)</f>
        <v>5577.45277114982</v>
      </c>
      <c r="Z492" s="5" t="n">
        <f aca="false">IF(U492&gt;25,(U492-25)*Q492*1.49*1000,0)</f>
        <v>0</v>
      </c>
      <c r="AA492" s="5" t="n">
        <f aca="false">X492+Y492+Z492</f>
        <v>59244.1231160641</v>
      </c>
    </row>
    <row r="493" customFormat="false" ht="15" hidden="false" customHeight="false" outlineLevel="0" collapsed="false">
      <c r="A493" s="0" t="n">
        <v>1988</v>
      </c>
      <c r="B493" s="0" t="s">
        <v>41</v>
      </c>
      <c r="D493" s="0" t="n">
        <v>0</v>
      </c>
      <c r="E493" s="1" t="n">
        <v>58.7575</v>
      </c>
      <c r="F493" s="4" t="n">
        <v>0.002290988</v>
      </c>
      <c r="G493" s="0" t="n">
        <v>1.775</v>
      </c>
      <c r="H493" s="0" t="n">
        <f aca="false">1.44*EXP(-F493*(A493-1956))</f>
        <v>1.33820812319484</v>
      </c>
      <c r="J493" s="0" t="n">
        <f aca="false">I493*H493</f>
        <v>0</v>
      </c>
      <c r="K493" s="5" t="n">
        <f aca="false">K478+D478-J478-E493</f>
        <v>2781265.21422568</v>
      </c>
      <c r="L493" s="5" t="n">
        <f aca="false">H493*(100-G493/0.5)*20000</f>
        <v>2581403.46964284</v>
      </c>
      <c r="M493" s="5" t="n">
        <f aca="false">K493-L493</f>
        <v>199861.744582835</v>
      </c>
      <c r="N493" s="6" t="n">
        <f aca="false">1.6-0.4/(2009-1956)*(A493-1956)</f>
        <v>1.35849056603774</v>
      </c>
      <c r="O493" s="7" t="n">
        <v>1.3</v>
      </c>
      <c r="P493" s="5" t="n">
        <f aca="false">O493*(100-N493/0.5)*5000</f>
        <v>632339.62264151</v>
      </c>
      <c r="Q493" s="7" t="n">
        <f aca="false">N493</f>
        <v>1.35849056603774</v>
      </c>
      <c r="R493" s="5" t="n">
        <f aca="false">1.49*(100-Q493/0.5)*5000</f>
        <v>724758.490566038</v>
      </c>
      <c r="S493" s="5" t="str">
        <f aca="false">IF(P493&lt;M493,M493-P493," ")</f>
        <v> </v>
      </c>
      <c r="T493" s="8" t="n">
        <f aca="false">M493*5/P493</f>
        <v>1.58033545128756</v>
      </c>
      <c r="U493" s="8" t="n">
        <f aca="false">IF(T493&gt;5,S493*5/R493+5,T493)+20</f>
        <v>21.5803354512876</v>
      </c>
      <c r="V493" s="9" t="n">
        <f aca="false">G493/0.5*H493*20000</f>
        <v>95012.7767468335</v>
      </c>
      <c r="W493" s="9" t="n">
        <f aca="false">H493*G493*20*1000</f>
        <v>47506.3883734168</v>
      </c>
      <c r="X493" s="5" t="n">
        <f aca="false">G493*H493*MIN(20,U493)*1000</f>
        <v>47506.3883734168</v>
      </c>
      <c r="Y493" s="5" t="n">
        <f aca="false">IF(20&lt;U493,N493*O493*MIN(5,U493-20)*1000,0)</f>
        <v>2790.93204227388</v>
      </c>
      <c r="Z493" s="5" t="n">
        <f aca="false">IF(U493&gt;25,(U493-25)*Q493*1.49*1000,0)</f>
        <v>0</v>
      </c>
      <c r="AA493" s="5" t="n">
        <f aca="false">X493+Y493+Z493</f>
        <v>50297.3204156906</v>
      </c>
    </row>
    <row r="494" customFormat="false" ht="15" hidden="false" customHeight="false" outlineLevel="0" collapsed="false">
      <c r="A494" s="0" t="n">
        <v>1988</v>
      </c>
      <c r="B494" s="0" t="s">
        <v>42</v>
      </c>
      <c r="D494" s="0" t="n">
        <v>0</v>
      </c>
      <c r="E494" s="1" t="n">
        <v>251.2125</v>
      </c>
      <c r="F494" s="4" t="n">
        <v>0.006047777</v>
      </c>
      <c r="G494" s="0" t="n">
        <v>3.195</v>
      </c>
      <c r="H494" s="0" t="n">
        <f aca="false">1.44*EXP(-F494*(A494-1956))</f>
        <v>1.18662631284475</v>
      </c>
      <c r="J494" s="0" t="n">
        <f aca="false">I494*H494</f>
        <v>0</v>
      </c>
      <c r="K494" s="5" t="n">
        <f aca="false">K479+D479-J479-E494</f>
        <v>2778345.02154923</v>
      </c>
      <c r="L494" s="5" t="n">
        <f aca="false">H494*(100-G494/0.5)*20000</f>
        <v>2221601.78290795</v>
      </c>
      <c r="M494" s="5" t="n">
        <f aca="false">K494-L494</f>
        <v>556743.238641283</v>
      </c>
      <c r="N494" s="6" t="n">
        <f aca="false">1.6+0.5185/(2009-1956)*(A494-1956)</f>
        <v>1.91305660377359</v>
      </c>
      <c r="O494" s="7" t="n">
        <v>1.3</v>
      </c>
      <c r="P494" s="5" t="n">
        <f aca="false">O494*(100-N494/0.5)*5000</f>
        <v>625130.264150944</v>
      </c>
      <c r="Q494" s="7" t="n">
        <f aca="false">N494</f>
        <v>1.91305660377359</v>
      </c>
      <c r="R494" s="5" t="n">
        <f aca="false">1.49*(100-Q494/0.5)*5000</f>
        <v>716495.456603774</v>
      </c>
      <c r="S494" s="5" t="str">
        <f aca="false">IF(P494&lt;M494,M494-P494," ")</f>
        <v> </v>
      </c>
      <c r="T494" s="8" t="n">
        <f aca="false">M494*5/P494</f>
        <v>4.45301779939783</v>
      </c>
      <c r="U494" s="8" t="n">
        <f aca="false">IF(T494&gt;5,S494*5/R494+5,T494)+20</f>
        <v>24.4530177993978</v>
      </c>
      <c r="V494" s="9" t="n">
        <f aca="false">G494/0.5*H494*20000</f>
        <v>151650.84278156</v>
      </c>
      <c r="W494" s="9" t="n">
        <f aca="false">H494*G494*20*1000</f>
        <v>75825.4213907798</v>
      </c>
      <c r="X494" s="5" t="n">
        <f aca="false">G494*H494*MIN(20,U494)*1000</f>
        <v>75825.4213907798</v>
      </c>
      <c r="Y494" s="5" t="n">
        <f aca="false">IF(20&lt;U494,N494*O494*MIN(5,U494-20)*1000,0)</f>
        <v>11074.5376402171</v>
      </c>
      <c r="Z494" s="5" t="n">
        <f aca="false">IF(U494&gt;25,(U494-25)*Q494*1.49*1000,0)</f>
        <v>0</v>
      </c>
      <c r="AA494" s="5" t="n">
        <f aca="false">X494+Y494+Z494</f>
        <v>86899.9590309969</v>
      </c>
    </row>
    <row r="495" customFormat="false" ht="15" hidden="false" customHeight="false" outlineLevel="0" collapsed="false">
      <c r="A495" s="0" t="n">
        <v>1988</v>
      </c>
      <c r="B495" s="0" t="s">
        <v>43</v>
      </c>
      <c r="D495" s="0" t="n">
        <v>0</v>
      </c>
      <c r="E495" s="1" t="n">
        <v>196.485</v>
      </c>
      <c r="F495" s="4" t="n">
        <v>0.003047486</v>
      </c>
      <c r="G495" s="0" t="n">
        <v>2.02</v>
      </c>
      <c r="H495" s="0" t="n">
        <f aca="false">1.44*EXP(-F495*(A495-1956))</f>
        <v>1.30620183273245</v>
      </c>
      <c r="J495" s="0" t="n">
        <f aca="false">I495*H495</f>
        <v>0</v>
      </c>
      <c r="K495" s="5" t="n">
        <f aca="false">K480+D480-J480-E495</f>
        <v>2777445.81182493</v>
      </c>
      <c r="L495" s="5" t="n">
        <f aca="false">H495*(100-G495/0.5)*20000</f>
        <v>2506862.55738012</v>
      </c>
      <c r="M495" s="5" t="n">
        <f aca="false">K495-L495</f>
        <v>270583.254444805</v>
      </c>
      <c r="N495" s="6" t="n">
        <f aca="false">1.6-0.4298/(2009-1956)*(A495-1956)</f>
        <v>1.34049811320755</v>
      </c>
      <c r="O495" s="7" t="n">
        <v>1.3</v>
      </c>
      <c r="P495" s="5" t="n">
        <f aca="false">O495*(100-N495/0.5)*5000</f>
        <v>632573.524528302</v>
      </c>
      <c r="Q495" s="7" t="n">
        <f aca="false">N495</f>
        <v>1.34049811320755</v>
      </c>
      <c r="R495" s="5" t="n">
        <f aca="false">1.49*(100-Q495/0.5)*5000</f>
        <v>725026.578113208</v>
      </c>
      <c r="S495" s="5" t="str">
        <f aca="false">IF(P495&lt;M495,M495-P495," ")</f>
        <v> </v>
      </c>
      <c r="T495" s="8" t="n">
        <f aca="false">M495*5/P495</f>
        <v>2.13874944139161</v>
      </c>
      <c r="U495" s="8" t="n">
        <f aca="false">IF(T495&gt;5,S495*5/R495+5,T495)+20</f>
        <v>22.1387494413916</v>
      </c>
      <c r="V495" s="9" t="n">
        <f aca="false">G495/0.5*H495*20000</f>
        <v>105541.108084782</v>
      </c>
      <c r="W495" s="9" t="n">
        <f aca="false">H495*G495*20*1000</f>
        <v>52770.554042391</v>
      </c>
      <c r="X495" s="5" t="n">
        <f aca="false">G495*H495*MIN(20,U495)*1000</f>
        <v>52770.554042391</v>
      </c>
      <c r="Y495" s="5" t="n">
        <f aca="false">IF(20&lt;U495,N495*O495*MIN(5,U495-20)*1000,0)</f>
        <v>3727.08646805189</v>
      </c>
      <c r="Z495" s="5" t="n">
        <f aca="false">IF(U495&gt;25,(U495-25)*Q495*1.49*1000,0)</f>
        <v>0</v>
      </c>
      <c r="AA495" s="5" t="n">
        <f aca="false">X495+Y495+Z495</f>
        <v>56497.6405104429</v>
      </c>
    </row>
    <row r="496" customFormat="false" ht="15" hidden="false" customHeight="false" outlineLevel="0" collapsed="false">
      <c r="A496" s="0" t="n">
        <v>1988</v>
      </c>
      <c r="B496" s="0" t="s">
        <v>44</v>
      </c>
      <c r="D496" s="0" t="n">
        <v>0</v>
      </c>
      <c r="E496" s="1" t="n">
        <v>274.08875</v>
      </c>
      <c r="F496" s="4" t="n">
        <v>0.006595146</v>
      </c>
      <c r="G496" s="0" t="n">
        <v>2.815</v>
      </c>
      <c r="H496" s="0" t="n">
        <f aca="false">1.44*EXP(-F496*(A496-1956))</f>
        <v>1.16602256658548</v>
      </c>
      <c r="J496" s="0" t="n">
        <f aca="false">I496*H496</f>
        <v>0</v>
      </c>
      <c r="K496" s="5" t="n">
        <f aca="false">K481+D481-J481-E496</f>
        <v>2836195.42059337</v>
      </c>
      <c r="L496" s="5" t="n">
        <f aca="false">H496*(100-G496/0.5)*20000</f>
        <v>2200750.99217343</v>
      </c>
      <c r="M496" s="5" t="n">
        <f aca="false">K496-L496</f>
        <v>635444.428419941</v>
      </c>
      <c r="N496" s="6" t="n">
        <f aca="false">1.6+0.062/(2009-1956)*(A496-1956)</f>
        <v>1.63743396226415</v>
      </c>
      <c r="O496" s="7" t="n">
        <v>1.3</v>
      </c>
      <c r="P496" s="5" t="n">
        <f aca="false">O496*(100-N496/0.5)*5000</f>
        <v>628713.358490566</v>
      </c>
      <c r="Q496" s="7" t="n">
        <f aca="false">N496</f>
        <v>1.63743396226415</v>
      </c>
      <c r="R496" s="5" t="n">
        <f aca="false">1.49*(100-Q496/0.5)*5000</f>
        <v>720602.233962264</v>
      </c>
      <c r="S496" s="5" t="n">
        <f aca="false">IF(P496&lt;M496,M496-P496," ")</f>
        <v>6731.06992937461</v>
      </c>
      <c r="T496" s="8" t="n">
        <f aca="false">M496*5/P496</f>
        <v>5.05353051464927</v>
      </c>
      <c r="U496" s="8" t="n">
        <f aca="false">IF(T496&gt;5,S496*5/R496+5,T496)+20</f>
        <v>25.0467044758685</v>
      </c>
      <c r="V496" s="9" t="n">
        <f aca="false">G496/0.5*H496*20000</f>
        <v>131294.140997525</v>
      </c>
      <c r="W496" s="9" t="n">
        <f aca="false">H496*G496*20*1000</f>
        <v>65647.0704987623</v>
      </c>
      <c r="X496" s="5" t="n">
        <f aca="false">G496*H496*MIN(20,U496)*1000</f>
        <v>65647.0704987623</v>
      </c>
      <c r="Y496" s="5" t="n">
        <f aca="false">IF(20&lt;U496,N496*O496*MIN(5,U496-20)*1000,0)</f>
        <v>10643.320754717</v>
      </c>
      <c r="Z496" s="5" t="n">
        <f aca="false">IF(U496&gt;25,(U496-25)*Q496*1.49*1000,0)</f>
        <v>113.948487515462</v>
      </c>
      <c r="AA496" s="5" t="n">
        <f aca="false">X496+Y496+Z496</f>
        <v>76404.3397409947</v>
      </c>
    </row>
    <row r="497" customFormat="false" ht="15" hidden="false" customHeight="false" outlineLevel="0" collapsed="false">
      <c r="A497" s="0" t="n">
        <v>1989</v>
      </c>
      <c r="B497" s="0" t="s">
        <v>30</v>
      </c>
      <c r="D497" s="0" t="n">
        <v>0</v>
      </c>
      <c r="E497" s="1" t="n">
        <v>0</v>
      </c>
      <c r="F497" s="4" t="n">
        <v>0.000106134</v>
      </c>
      <c r="G497" s="0" t="n">
        <v>1.04</v>
      </c>
      <c r="H497" s="0" t="n">
        <f aca="false">1.44*EXP(-F497*(A497-1956))</f>
        <v>1.43496533422875</v>
      </c>
      <c r="I497" s="0" t="n">
        <v>785</v>
      </c>
      <c r="J497" s="0" t="n">
        <f aca="false">I497*H497</f>
        <v>1126.44778736957</v>
      </c>
      <c r="K497" s="5" t="n">
        <f aca="false">K482+D482-J482-E497</f>
        <v>2783220.443298</v>
      </c>
      <c r="L497" s="5" t="n">
        <f aca="false">H497*(100-G497/0.5)*20000</f>
        <v>2810236.11055358</v>
      </c>
      <c r="M497" s="5" t="n">
        <f aca="false">K497-L497</f>
        <v>-27015.6672555823</v>
      </c>
      <c r="N497" s="6" t="n">
        <f aca="false">1.6-0.6824/(2009-1956)*(A497-1956)</f>
        <v>1.17510943396226</v>
      </c>
      <c r="O497" s="7" t="n">
        <v>1.3</v>
      </c>
      <c r="P497" s="5" t="n">
        <f aca="false">O497*(100-N497/0.5)*5000</f>
        <v>634723.577358491</v>
      </c>
      <c r="Q497" s="7" t="n">
        <f aca="false">N497</f>
        <v>1.17510943396226</v>
      </c>
      <c r="R497" s="5" t="n">
        <f aca="false">1.49*(100-Q497/0.5)*5000</f>
        <v>727490.869433962</v>
      </c>
      <c r="S497" s="5" t="str">
        <f aca="false">IF(P497&lt;M497,M497-P497," ")</f>
        <v> </v>
      </c>
      <c r="T497" s="8" t="n">
        <f aca="false">M497*5/P497</f>
        <v>-0.212814429928793</v>
      </c>
      <c r="U497" s="8" t="n">
        <f aca="false">IF(T497&gt;5,S497*5/R497+5,T497)+20</f>
        <v>19.7871855700712</v>
      </c>
      <c r="V497" s="9" t="n">
        <f aca="false">G497/0.5*H497*20000</f>
        <v>59694.557903916</v>
      </c>
      <c r="W497" s="9" t="n">
        <f aca="false">H497*G497*20*1000</f>
        <v>29847.278951958</v>
      </c>
      <c r="X497" s="5" t="n">
        <f aca="false">G497*H497*MIN(20,U497)*1000</f>
        <v>29529.6823692037</v>
      </c>
      <c r="Y497" s="5" t="n">
        <f aca="false">IF(20&lt;U497,N497*O497*MIN(5,U497-20)*1000,0)</f>
        <v>0</v>
      </c>
      <c r="Z497" s="5" t="n">
        <f aca="false">IF(U497&gt;25,(U497-25)*Q497*1.49*1000,0)</f>
        <v>0</v>
      </c>
      <c r="AA497" s="5" t="n">
        <f aca="false">X497+Y497+Z497</f>
        <v>29529.6823692037</v>
      </c>
    </row>
    <row r="498" customFormat="false" ht="15" hidden="false" customHeight="false" outlineLevel="0" collapsed="false">
      <c r="A498" s="0" t="n">
        <v>1989</v>
      </c>
      <c r="B498" s="0" t="s">
        <v>31</v>
      </c>
      <c r="D498" s="0" t="n">
        <v>0</v>
      </c>
      <c r="E498" s="1" t="n">
        <v>118.910625</v>
      </c>
      <c r="F498" s="4" t="n">
        <v>0.00054519</v>
      </c>
      <c r="G498" s="0" t="n">
        <v>1.2</v>
      </c>
      <c r="H498" s="0" t="n">
        <f aca="false">1.44*EXP(-F498*(A498-1956))</f>
        <v>1.41432423359262</v>
      </c>
      <c r="I498" s="0" t="n">
        <v>785</v>
      </c>
      <c r="J498" s="0" t="n">
        <f aca="false">I498*H498</f>
        <v>1110.2445233702</v>
      </c>
      <c r="K498" s="5" t="n">
        <f aca="false">K483+D483-J483-E498</f>
        <v>2779033.65599523</v>
      </c>
      <c r="L498" s="5" t="n">
        <f aca="false">H498*(100-G498/0.5)*20000</f>
        <v>2760760.90397279</v>
      </c>
      <c r="M498" s="5" t="n">
        <f aca="false">K498-L498</f>
        <v>18272.7520224387</v>
      </c>
      <c r="N498" s="6" t="n">
        <f aca="false">1.6-0.6216/(2009-1956)*(A498-1956)</f>
        <v>1.21296603773585</v>
      </c>
      <c r="O498" s="7" t="n">
        <v>1.3</v>
      </c>
      <c r="P498" s="5" t="n">
        <f aca="false">O498*(100-N498/0.5)*5000</f>
        <v>634231.441509434</v>
      </c>
      <c r="Q498" s="7" t="n">
        <f aca="false">N498</f>
        <v>1.21296603773585</v>
      </c>
      <c r="R498" s="5" t="n">
        <f aca="false">1.49*(100-Q498/0.5)*5000</f>
        <v>726926.806037736</v>
      </c>
      <c r="S498" s="5" t="str">
        <f aca="false">IF(P498&lt;M498,M498-P498," ")</f>
        <v> </v>
      </c>
      <c r="T498" s="8" t="n">
        <f aca="false">M498*5/P498</f>
        <v>0.144054290173242</v>
      </c>
      <c r="U498" s="8" t="n">
        <f aca="false">IF(T498&gt;5,S498*5/R498+5,T498)+20</f>
        <v>20.1440542901732</v>
      </c>
      <c r="V498" s="9" t="n">
        <f aca="false">G498/0.5*H498*20000</f>
        <v>67887.5632124456</v>
      </c>
      <c r="W498" s="9" t="n">
        <f aca="false">H498*G498*20*1000</f>
        <v>33943.7816062228</v>
      </c>
      <c r="X498" s="5" t="n">
        <f aca="false">G498*H498*MIN(20,U498)*1000</f>
        <v>33943.7816062228</v>
      </c>
      <c r="Y498" s="5" t="n">
        <f aca="false">IF(20&lt;U498,N498*O498*MIN(5,U498-20)*1000,0)</f>
        <v>227.152850041372</v>
      </c>
      <c r="Z498" s="5" t="n">
        <f aca="false">IF(U498&gt;25,(U498-25)*Q498*1.49*1000,0)</f>
        <v>0</v>
      </c>
      <c r="AA498" s="5" t="n">
        <f aca="false">X498+Y498+Z498</f>
        <v>34170.9344562642</v>
      </c>
    </row>
    <row r="499" customFormat="false" ht="15" hidden="false" customHeight="false" outlineLevel="0" collapsed="false">
      <c r="A499" s="0" t="n">
        <v>1989</v>
      </c>
      <c r="B499" s="0" t="s">
        <v>32</v>
      </c>
      <c r="D499" s="0" t="n">
        <v>0</v>
      </c>
      <c r="E499" s="1" t="n">
        <v>227.137083333333</v>
      </c>
      <c r="F499" s="4" t="n">
        <v>0.002161032</v>
      </c>
      <c r="G499" s="0" t="n">
        <v>1.37</v>
      </c>
      <c r="H499" s="0" t="n">
        <f aca="false">1.44*EXP(-F499*(A499-1956))</f>
        <v>1.34088394588182</v>
      </c>
      <c r="I499" s="0" t="n">
        <v>785</v>
      </c>
      <c r="J499" s="0" t="n">
        <f aca="false">I499*H499</f>
        <v>1052.59389751723</v>
      </c>
      <c r="K499" s="5" t="n">
        <f aca="false">K484+D484-J484-E499</f>
        <v>2775987.23960277</v>
      </c>
      <c r="L499" s="5" t="n">
        <f aca="false">H499*(100-G499/0.5)*20000</f>
        <v>2608287.45152933</v>
      </c>
      <c r="M499" s="5" t="n">
        <f aca="false">K499-L499</f>
        <v>167699.788073448</v>
      </c>
      <c r="N499" s="6" t="n">
        <f aca="false">1.6-0.5691/(2009-1956)*(A499-1956)</f>
        <v>1.24565471698113</v>
      </c>
      <c r="O499" s="7" t="n">
        <v>1.3</v>
      </c>
      <c r="P499" s="5" t="n">
        <f aca="false">O499*(100-N499/0.5)*5000</f>
        <v>633806.488679245</v>
      </c>
      <c r="Q499" s="7" t="n">
        <f aca="false">N499</f>
        <v>1.24565471698113</v>
      </c>
      <c r="R499" s="5" t="n">
        <f aca="false">1.49*(100-Q499/0.5)*5000</f>
        <v>726439.744716981</v>
      </c>
      <c r="S499" s="5" t="str">
        <f aca="false">IF(P499&lt;M499,M499-P499," ")</f>
        <v> </v>
      </c>
      <c r="T499" s="8" t="n">
        <f aca="false">M499*5/P499</f>
        <v>1.32295733057978</v>
      </c>
      <c r="U499" s="8" t="n">
        <f aca="false">IF(T499&gt;5,S499*5/R499+5,T499)+20</f>
        <v>21.3229573305798</v>
      </c>
      <c r="V499" s="9" t="n">
        <f aca="false">G499/0.5*H499*20000</f>
        <v>73480.440234324</v>
      </c>
      <c r="W499" s="9" t="n">
        <f aca="false">H499*G499*20*1000</f>
        <v>36740.220117162</v>
      </c>
      <c r="X499" s="5" t="n">
        <f aca="false">G499*H499*MIN(20,U499)*1000</f>
        <v>36740.220117162</v>
      </c>
      <c r="Y499" s="5" t="n">
        <f aca="false">IF(20&lt;U499,N499*O499*MIN(5,U499-20)*1000,0)</f>
        <v>2142.33245096192</v>
      </c>
      <c r="Z499" s="5" t="n">
        <f aca="false">IF(U499&gt;25,(U499-25)*Q499*1.49*1000,0)</f>
        <v>0</v>
      </c>
      <c r="AA499" s="5" t="n">
        <f aca="false">X499+Y499+Z499</f>
        <v>38882.5525681239</v>
      </c>
    </row>
    <row r="500" customFormat="false" ht="15" hidden="false" customHeight="false" outlineLevel="0" collapsed="false">
      <c r="A500" s="0" t="n">
        <v>1989</v>
      </c>
      <c r="B500" s="0" t="s">
        <v>33</v>
      </c>
      <c r="D500" s="0" t="n">
        <v>0</v>
      </c>
      <c r="E500" s="1" t="n">
        <v>172.110625</v>
      </c>
      <c r="F500" s="4" t="n">
        <v>0.003311821</v>
      </c>
      <c r="G500" s="0" t="n">
        <v>1.36</v>
      </c>
      <c r="H500" s="0" t="n">
        <f aca="false">1.44*EXP(-F500*(A500-1956))</f>
        <v>1.29091726081337</v>
      </c>
      <c r="I500" s="0" t="n">
        <v>785</v>
      </c>
      <c r="J500" s="0" t="n">
        <f aca="false">I500*H500</f>
        <v>1013.3700497385</v>
      </c>
      <c r="K500" s="5" t="n">
        <f aca="false">K485+D485-J485-E500</f>
        <v>2777095.37071658</v>
      </c>
      <c r="L500" s="5" t="n">
        <f aca="false">H500*(100-G500/0.5)*20000</f>
        <v>2511608.6226385</v>
      </c>
      <c r="M500" s="5" t="n">
        <f aca="false">K500-L500</f>
        <v>265486.748078081</v>
      </c>
      <c r="N500" s="6" t="n">
        <f aca="false">1.6-0.6/(2009-1956)*(A500-1956)</f>
        <v>1.22641509433962</v>
      </c>
      <c r="O500" s="7" t="n">
        <v>1.3</v>
      </c>
      <c r="P500" s="5" t="n">
        <f aca="false">O500*(100-N500/0.5)*5000</f>
        <v>634056.603773585</v>
      </c>
      <c r="Q500" s="7" t="n">
        <f aca="false">N500</f>
        <v>1.22641509433962</v>
      </c>
      <c r="R500" s="5" t="n">
        <f aca="false">1.49*(100-Q500/0.5)*5000</f>
        <v>726726.41509434</v>
      </c>
      <c r="S500" s="5" t="str">
        <f aca="false">IF(P500&lt;M500,M500-P500," ")</f>
        <v> </v>
      </c>
      <c r="T500" s="8" t="n">
        <f aca="false">M500*5/P500</f>
        <v>2.09355715639612</v>
      </c>
      <c r="U500" s="8" t="n">
        <f aca="false">IF(T500&gt;5,S500*5/R500+5,T500)+20</f>
        <v>22.0935571563961</v>
      </c>
      <c r="V500" s="9" t="n">
        <f aca="false">G500/0.5*H500*20000</f>
        <v>70225.8989882475</v>
      </c>
      <c r="W500" s="9" t="n">
        <f aca="false">H500*G500*20*1000</f>
        <v>35112.9494941237</v>
      </c>
      <c r="X500" s="5" t="n">
        <f aca="false">G500*H500*MIN(20,U500)*1000</f>
        <v>35112.9494941237</v>
      </c>
      <c r="Y500" s="5" t="n">
        <f aca="false">IF(20&lt;U500,N500*O500*MIN(5,U500-20)*1000,0)</f>
        <v>3337.84112670702</v>
      </c>
      <c r="Z500" s="5" t="n">
        <f aca="false">IF(U500&gt;25,(U500-25)*Q500*1.49*1000,0)</f>
        <v>0</v>
      </c>
      <c r="AA500" s="5" t="n">
        <f aca="false">X500+Y500+Z500</f>
        <v>38450.7906208308</v>
      </c>
    </row>
    <row r="501" customFormat="false" ht="15" hidden="false" customHeight="false" outlineLevel="0" collapsed="false">
      <c r="A501" s="0" t="n">
        <v>1989</v>
      </c>
      <c r="B501" s="0" t="s">
        <v>34</v>
      </c>
      <c r="D501" s="0" t="n">
        <v>0</v>
      </c>
      <c r="E501" s="1" t="n">
        <v>224.08</v>
      </c>
      <c r="F501" s="4" t="n">
        <v>0.003564392</v>
      </c>
      <c r="G501" s="0" t="n">
        <v>1.45</v>
      </c>
      <c r="H501" s="0" t="n">
        <f aca="false">1.44*EXP(-F501*(A501-1956))</f>
        <v>1.28020238355813</v>
      </c>
      <c r="I501" s="0" t="n">
        <v>785</v>
      </c>
      <c r="J501" s="0" t="n">
        <f aca="false">I501*H501</f>
        <v>1004.95887109314</v>
      </c>
      <c r="K501" s="5" t="n">
        <f aca="false">K486+D486-J486-E501</f>
        <v>2776560.74120417</v>
      </c>
      <c r="L501" s="5" t="n">
        <f aca="false">H501*(100-G501/0.5)*20000</f>
        <v>2486153.0288699</v>
      </c>
      <c r="M501" s="5" t="n">
        <f aca="false">K501-L501</f>
        <v>290407.712334276</v>
      </c>
      <c r="N501" s="6" t="n">
        <f aca="false">1.6-0.5/(2009-1956)*(A501-1956)</f>
        <v>1.28867924528302</v>
      </c>
      <c r="O501" s="7" t="n">
        <v>1.3</v>
      </c>
      <c r="P501" s="5" t="n">
        <f aca="false">O501*(100-N501/0.5)*5000</f>
        <v>633247.169811321</v>
      </c>
      <c r="Q501" s="7" t="n">
        <f aca="false">N501</f>
        <v>1.28867924528302</v>
      </c>
      <c r="R501" s="5" t="n">
        <f aca="false">1.49*(100-Q501/0.5)*5000</f>
        <v>725798.679245283</v>
      </c>
      <c r="S501" s="5" t="str">
        <f aca="false">IF(P501&lt;M501,M501-P501," ")</f>
        <v> </v>
      </c>
      <c r="T501" s="8" t="n">
        <f aca="false">M501*5/P501</f>
        <v>2.29300442369766</v>
      </c>
      <c r="U501" s="8" t="n">
        <f aca="false">IF(T501&gt;5,S501*5/R501+5,T501)+20</f>
        <v>22.2930044236977</v>
      </c>
      <c r="V501" s="9" t="n">
        <f aca="false">G501/0.5*H501*20000</f>
        <v>74251.7382463718</v>
      </c>
      <c r="W501" s="9" t="n">
        <f aca="false">H501*G501*20*1000</f>
        <v>37125.8691231859</v>
      </c>
      <c r="X501" s="5" t="n">
        <f aca="false">G501*H501*MIN(20,U501)*1000</f>
        <v>37125.8691231859</v>
      </c>
      <c r="Y501" s="5" t="n">
        <f aca="false">IF(20&lt;U501,N501*O501*MIN(5,U501-20)*1000,0)</f>
        <v>3841.43137320972</v>
      </c>
      <c r="Z501" s="5" t="n">
        <f aca="false">IF(U501&gt;25,(U501-25)*Q501*1.49*1000,0)</f>
        <v>0</v>
      </c>
      <c r="AA501" s="5" t="n">
        <f aca="false">X501+Y501+Z501</f>
        <v>40967.3004963956</v>
      </c>
    </row>
    <row r="502" customFormat="false" ht="15" hidden="false" customHeight="false" outlineLevel="0" collapsed="false">
      <c r="A502" s="0" t="n">
        <v>1989</v>
      </c>
      <c r="B502" s="0" t="s">
        <v>35</v>
      </c>
      <c r="D502" s="0" t="n">
        <v>661.728395061728</v>
      </c>
      <c r="E502" s="1" t="n">
        <v>126.28875</v>
      </c>
      <c r="F502" s="4" t="n">
        <v>0.00095987</v>
      </c>
      <c r="G502" s="0" t="n">
        <v>1.68</v>
      </c>
      <c r="H502" s="0" t="n">
        <f aca="false">1.44*EXP(-F502*(A502-1956))</f>
        <v>1.39510182241472</v>
      </c>
      <c r="I502" s="0" t="n">
        <v>785</v>
      </c>
      <c r="J502" s="0" t="n">
        <f aca="false">I502*H502</f>
        <v>1095.15493059555</v>
      </c>
      <c r="K502" s="5" t="n">
        <f aca="false">K487+D487-J487-E502</f>
        <v>2787792.18551572</v>
      </c>
      <c r="L502" s="5" t="n">
        <f aca="false">H502*(100-G502/0.5)*20000</f>
        <v>2696452.80236317</v>
      </c>
      <c r="M502" s="5" t="n">
        <f aca="false">K502-L502</f>
        <v>91339.3831525534</v>
      </c>
      <c r="N502" s="6" t="n">
        <f aca="false">1.6-0.5691/(2009-1956)*(A502-1956)</f>
        <v>1.24565471698113</v>
      </c>
      <c r="O502" s="7" t="n">
        <v>1.3</v>
      </c>
      <c r="P502" s="5" t="n">
        <f aca="false">O502*(100-N502/0.5)*5000</f>
        <v>633806.488679245</v>
      </c>
      <c r="Q502" s="7" t="n">
        <f aca="false">N502</f>
        <v>1.24565471698113</v>
      </c>
      <c r="R502" s="5" t="n">
        <f aca="false">1.49*(100-Q502/0.5)*5000</f>
        <v>726439.744716981</v>
      </c>
      <c r="S502" s="5" t="str">
        <f aca="false">IF(P502&lt;M502,M502-P502," ")</f>
        <v> </v>
      </c>
      <c r="T502" s="8" t="n">
        <f aca="false">M502*5/P502</f>
        <v>0.720562070474306</v>
      </c>
      <c r="U502" s="8" t="n">
        <f aca="false">IF(T502&gt;5,S502*5/R502+5,T502)+20</f>
        <v>20.7205620704743</v>
      </c>
      <c r="V502" s="9" t="n">
        <f aca="false">G502/0.5*H502*20000</f>
        <v>93750.842466269</v>
      </c>
      <c r="W502" s="9" t="n">
        <f aca="false">H502*G502*20*1000</f>
        <v>46875.4212331345</v>
      </c>
      <c r="X502" s="5" t="n">
        <f aca="false">G502*H502*MIN(20,U502)*1000</f>
        <v>46875.4212331345</v>
      </c>
      <c r="Y502" s="5" t="n">
        <f aca="false">IF(20&lt;U502,N502*O502*MIN(5,U502-20)*1000,0)</f>
        <v>1166.84300455321</v>
      </c>
      <c r="Z502" s="5" t="n">
        <f aca="false">IF(U502&gt;25,(U502-25)*Q502*1.49*1000,0)</f>
        <v>0</v>
      </c>
      <c r="AA502" s="5" t="n">
        <f aca="false">X502+Y502+Z502</f>
        <v>48042.2642376877</v>
      </c>
    </row>
    <row r="503" customFormat="false" ht="15" hidden="false" customHeight="false" outlineLevel="0" collapsed="false">
      <c r="A503" s="0" t="n">
        <v>1989</v>
      </c>
      <c r="B503" s="0" t="s">
        <v>36</v>
      </c>
      <c r="D503" s="0" t="n">
        <v>661.728395061728</v>
      </c>
      <c r="E503" s="1" t="n">
        <v>242.586875</v>
      </c>
      <c r="F503" s="4" t="n">
        <v>0.003306066</v>
      </c>
      <c r="G503" s="0" t="n">
        <v>1.91</v>
      </c>
      <c r="H503" s="0" t="n">
        <f aca="false">1.44*EXP(-F503*(A503-1956))</f>
        <v>1.29116244864665</v>
      </c>
      <c r="I503" s="0" t="n">
        <v>785</v>
      </c>
      <c r="J503" s="0" t="n">
        <f aca="false">I503*H503</f>
        <v>1013.56252218762</v>
      </c>
      <c r="K503" s="5" t="n">
        <f aca="false">K488+D488-J488-E503</f>
        <v>2784685.54135728</v>
      </c>
      <c r="L503" s="5" t="n">
        <f aca="false">H503*(100-G503/0.5)*20000</f>
        <v>2483680.08621669</v>
      </c>
      <c r="M503" s="5" t="n">
        <f aca="false">K503-L503</f>
        <v>301005.455140593</v>
      </c>
      <c r="N503" s="6" t="n">
        <f aca="false">1.6-0.5691/(2009-1956)*(A503-1956)</f>
        <v>1.24565471698113</v>
      </c>
      <c r="O503" s="7" t="n">
        <v>1.3</v>
      </c>
      <c r="P503" s="5" t="n">
        <f aca="false">O503*(100-N503/0.5)*5000</f>
        <v>633806.488679245</v>
      </c>
      <c r="Q503" s="7" t="n">
        <f aca="false">N503</f>
        <v>1.24565471698113</v>
      </c>
      <c r="R503" s="5" t="n">
        <f aca="false">1.49*(100-Q503/0.5)*5000</f>
        <v>726439.744716981</v>
      </c>
      <c r="S503" s="5" t="str">
        <f aca="false">IF(P503&lt;M503,M503-P503," ")</f>
        <v> </v>
      </c>
      <c r="T503" s="8" t="n">
        <f aca="false">M503*5/P503</f>
        <v>2.37458483399122</v>
      </c>
      <c r="U503" s="8" t="n">
        <f aca="false">IF(T503&gt;5,S503*5/R503+5,T503)+20</f>
        <v>22.3745848339912</v>
      </c>
      <c r="V503" s="9" t="n">
        <f aca="false">G503/0.5*H503*20000</f>
        <v>98644.8110766038</v>
      </c>
      <c r="W503" s="9" t="n">
        <f aca="false">H503*G503*20*1000</f>
        <v>49322.4055383019</v>
      </c>
      <c r="X503" s="5" t="n">
        <f aca="false">G503*H503*MIN(20,U503)*1000</f>
        <v>49322.4055383019</v>
      </c>
      <c r="Y503" s="5" t="n">
        <f aca="false">IF(20&lt;U503,N503*O503*MIN(5,U503-20)*1000,0)</f>
        <v>3845.28663913292</v>
      </c>
      <c r="Z503" s="5" t="n">
        <f aca="false">IF(U503&gt;25,(U503-25)*Q503*1.49*1000,0)</f>
        <v>0</v>
      </c>
      <c r="AA503" s="5" t="n">
        <f aca="false">X503+Y503+Z503</f>
        <v>53167.6921774348</v>
      </c>
    </row>
    <row r="504" customFormat="false" ht="15" hidden="false" customHeight="false" outlineLevel="0" collapsed="false">
      <c r="A504" s="0" t="n">
        <v>1989</v>
      </c>
      <c r="B504" s="0" t="s">
        <v>37</v>
      </c>
      <c r="D504" s="0" t="n">
        <v>680</v>
      </c>
      <c r="E504" s="1" t="n">
        <v>207.34</v>
      </c>
      <c r="F504" s="4" t="n">
        <v>0.001301856</v>
      </c>
      <c r="G504" s="0" t="n">
        <v>1.75</v>
      </c>
      <c r="H504" s="0" t="n">
        <f aca="false">1.44*EXP(-F504*(A504-1956))</f>
        <v>1.37944585694662</v>
      </c>
      <c r="I504" s="0" t="n">
        <v>785</v>
      </c>
      <c r="J504" s="0" t="n">
        <f aca="false">I504*H504</f>
        <v>1082.86499770309</v>
      </c>
      <c r="K504" s="5" t="n">
        <f aca="false">K489+D489-J489-E504</f>
        <v>2785648.9658559</v>
      </c>
      <c r="L504" s="5" t="n">
        <f aca="false">H504*(100-G504/0.5)*20000</f>
        <v>2662330.50390697</v>
      </c>
      <c r="M504" s="5" t="n">
        <f aca="false">K504-L504</f>
        <v>123318.461948933</v>
      </c>
      <c r="N504" s="6" t="n">
        <f aca="false">1.6-0.5691/(2009-1956)*(A504-1956)</f>
        <v>1.24565471698113</v>
      </c>
      <c r="O504" s="7" t="n">
        <v>1.3</v>
      </c>
      <c r="P504" s="5" t="n">
        <f aca="false">O504*(100-N504/0.5)*5000</f>
        <v>633806.488679245</v>
      </c>
      <c r="Q504" s="7" t="n">
        <f aca="false">N504</f>
        <v>1.24565471698113</v>
      </c>
      <c r="R504" s="5" t="n">
        <f aca="false">1.49*(100-Q504/0.5)*5000</f>
        <v>726439.744716981</v>
      </c>
      <c r="S504" s="5" t="str">
        <f aca="false">IF(P504&lt;M504,M504-P504," ")</f>
        <v> </v>
      </c>
      <c r="T504" s="8" t="n">
        <f aca="false">M504*5/P504</f>
        <v>0.972840008358937</v>
      </c>
      <c r="U504" s="8" t="n">
        <f aca="false">IF(T504&gt;5,S504*5/R504+5,T504)+20</f>
        <v>20.9728400083589</v>
      </c>
      <c r="V504" s="9" t="n">
        <f aca="false">G504/0.5*H504*20000</f>
        <v>96561.2099862632</v>
      </c>
      <c r="W504" s="9" t="n">
        <f aca="false">H504*G504*20*1000</f>
        <v>48280.6049931316</v>
      </c>
      <c r="X504" s="5" t="n">
        <f aca="false">G504*H504*MIN(20,U504)*1000</f>
        <v>48280.6049931316</v>
      </c>
      <c r="Y504" s="5" t="n">
        <f aca="false">IF(20&lt;U504,N504*O504*MIN(5,U504-20)*1000,0)</f>
        <v>1575.36956886436</v>
      </c>
      <c r="Z504" s="5" t="n">
        <f aca="false">IF(U504&gt;25,(U504-25)*Q504*1.49*1000,0)</f>
        <v>0</v>
      </c>
      <c r="AA504" s="5" t="n">
        <f aca="false">X504+Y504+Z504</f>
        <v>49855.9745619959</v>
      </c>
    </row>
    <row r="505" customFormat="false" ht="15" hidden="false" customHeight="false" outlineLevel="0" collapsed="false">
      <c r="A505" s="0" t="n">
        <v>1989</v>
      </c>
      <c r="B505" s="0" t="s">
        <v>38</v>
      </c>
      <c r="D505" s="0" t="n">
        <v>137.373737373737</v>
      </c>
      <c r="E505" s="1" t="n">
        <v>113.850625</v>
      </c>
      <c r="F505" s="4" t="n">
        <v>0.00474323</v>
      </c>
      <c r="G505" s="0" t="n">
        <v>2.9</v>
      </c>
      <c r="H505" s="0" t="n">
        <f aca="false">1.44*EXP(-F505*(A505-1956))</f>
        <v>1.23135664328374</v>
      </c>
      <c r="I505" s="0" t="n">
        <v>785</v>
      </c>
      <c r="J505" s="0" t="n">
        <f aca="false">I505*H505</f>
        <v>966.614964977736</v>
      </c>
      <c r="K505" s="5" t="n">
        <f aca="false">K490+D490-J490-E505</f>
        <v>2781987.29523341</v>
      </c>
      <c r="L505" s="5" t="n">
        <f aca="false">H505*(100-G505/0.5)*20000</f>
        <v>2319875.91594656</v>
      </c>
      <c r="M505" s="5" t="n">
        <f aca="false">K505-L505</f>
        <v>462111.379286848</v>
      </c>
      <c r="N505" s="6" t="n">
        <f aca="false">1.6+0.3/(2009-1956)*(A505-1956)</f>
        <v>1.78679245283019</v>
      </c>
      <c r="O505" s="7" t="n">
        <v>1.3</v>
      </c>
      <c r="P505" s="5" t="n">
        <f aca="false">O505*(100-N505/0.5)*5000</f>
        <v>626771.698113207</v>
      </c>
      <c r="Q505" s="7" t="n">
        <f aca="false">N505</f>
        <v>1.78679245283019</v>
      </c>
      <c r="R505" s="5" t="n">
        <f aca="false">1.49*(100-Q505/0.5)*5000</f>
        <v>718376.79245283</v>
      </c>
      <c r="S505" s="5" t="str">
        <f aca="false">IF(P505&lt;M505,M505-P505," ")</f>
        <v> </v>
      </c>
      <c r="T505" s="8" t="n">
        <f aca="false">M505*5/P505</f>
        <v>3.68644101734298</v>
      </c>
      <c r="U505" s="8" t="n">
        <f aca="false">IF(T505&gt;5,S505*5/R505+5,T505)+20</f>
        <v>23.686441017343</v>
      </c>
      <c r="V505" s="9" t="n">
        <f aca="false">G505/0.5*H505*20000</f>
        <v>142837.370620914</v>
      </c>
      <c r="W505" s="9" t="n">
        <f aca="false">H505*G505*20*1000</f>
        <v>71418.6853104569</v>
      </c>
      <c r="X505" s="5" t="n">
        <f aca="false">G505*H505*MIN(20,U505)*1000</f>
        <v>71418.6853104569</v>
      </c>
      <c r="Y505" s="5" t="n">
        <f aca="false">IF(20&lt;U505,N505*O505*MIN(5,U505-20)*1000,0)</f>
        <v>8562.9764838697</v>
      </c>
      <c r="Z505" s="5" t="n">
        <f aca="false">IF(U505&gt;25,(U505-25)*Q505*1.49*1000,0)</f>
        <v>0</v>
      </c>
      <c r="AA505" s="5" t="n">
        <f aca="false">X505+Y505+Z505</f>
        <v>79981.6617943266</v>
      </c>
    </row>
    <row r="506" customFormat="false" ht="15" hidden="false" customHeight="false" outlineLevel="0" collapsed="false">
      <c r="A506" s="0" t="n">
        <v>1989</v>
      </c>
      <c r="B506" s="0" t="s">
        <v>39</v>
      </c>
      <c r="D506" s="0" t="n">
        <v>1328.48484848485</v>
      </c>
      <c r="E506" s="1" t="n">
        <v>202.055625</v>
      </c>
      <c r="F506" s="4" t="n">
        <v>0.00288361</v>
      </c>
      <c r="G506" s="0" t="n">
        <v>2.15</v>
      </c>
      <c r="H506" s="0" t="n">
        <f aca="false">1.44*EXP(-F506*(A506-1956))</f>
        <v>1.30928866195146</v>
      </c>
      <c r="I506" s="0" t="n">
        <v>785</v>
      </c>
      <c r="J506" s="0" t="n">
        <f aca="false">I506*H506</f>
        <v>1027.7915996319</v>
      </c>
      <c r="K506" s="5" t="n">
        <f aca="false">K491+D491-J491-E506</f>
        <v>2797003.18049176</v>
      </c>
      <c r="L506" s="5" t="n">
        <f aca="false">H506*(100-G506/0.5)*20000</f>
        <v>2505978.49897509</v>
      </c>
      <c r="M506" s="5" t="n">
        <f aca="false">K506-L506</f>
        <v>291024.681516665</v>
      </c>
      <c r="N506" s="6" t="n">
        <f aca="false">1.6-0.5691/(2009-1956)*(A506-1956)</f>
        <v>1.24565471698113</v>
      </c>
      <c r="O506" s="7" t="n">
        <v>1.3</v>
      </c>
      <c r="P506" s="5" t="n">
        <f aca="false">O506*(100-N506/0.5)*5000</f>
        <v>633806.488679245</v>
      </c>
      <c r="Q506" s="7" t="n">
        <f aca="false">N506</f>
        <v>1.24565471698113</v>
      </c>
      <c r="R506" s="5" t="n">
        <f aca="false">1.49*(100-Q506/0.5)*5000</f>
        <v>726439.744716981</v>
      </c>
      <c r="S506" s="5" t="str">
        <f aca="false">IF(P506&lt;M506,M506-P506," ")</f>
        <v> </v>
      </c>
      <c r="T506" s="8" t="n">
        <f aca="false">M506*5/P506</f>
        <v>2.29584807598858</v>
      </c>
      <c r="U506" s="8" t="n">
        <f aca="false">IF(T506&gt;5,S506*5/R506+5,T506)+20</f>
        <v>22.2958480759886</v>
      </c>
      <c r="V506" s="9" t="n">
        <f aca="false">G506/0.5*H506*20000</f>
        <v>112598.824927826</v>
      </c>
      <c r="W506" s="9" t="n">
        <f aca="false">H506*G506*20*1000</f>
        <v>56299.4124639128</v>
      </c>
      <c r="X506" s="5" t="n">
        <f aca="false">G506*H506*MIN(20,U506)*1000</f>
        <v>56299.4124639128</v>
      </c>
      <c r="Y506" s="5" t="n">
        <f aca="false">IF(20&lt;U506,N506*O506*MIN(5,U506-20)*1000,0)</f>
        <v>3717.78418092541</v>
      </c>
      <c r="Z506" s="5" t="n">
        <f aca="false">IF(U506&gt;25,(U506-25)*Q506*1.49*1000,0)</f>
        <v>0</v>
      </c>
      <c r="AA506" s="5" t="n">
        <f aca="false">X506+Y506+Z506</f>
        <v>60017.1966448382</v>
      </c>
    </row>
    <row r="507" customFormat="false" ht="15" hidden="false" customHeight="false" outlineLevel="0" collapsed="false">
      <c r="A507" s="0" t="n">
        <v>1989</v>
      </c>
      <c r="B507" s="0" t="s">
        <v>40</v>
      </c>
      <c r="D507" s="0" t="n">
        <v>1328.48484848485</v>
      </c>
      <c r="E507" s="1" t="n">
        <v>208.74</v>
      </c>
      <c r="F507" s="4" t="n">
        <v>0.003435973</v>
      </c>
      <c r="G507" s="0" t="n">
        <v>2.24</v>
      </c>
      <c r="H507" s="0" t="n">
        <f aca="false">1.44*EXP(-F507*(A507-1956))</f>
        <v>1.28563917173182</v>
      </c>
      <c r="I507" s="0" t="n">
        <v>785</v>
      </c>
      <c r="J507" s="0" t="n">
        <f aca="false">I507*H507</f>
        <v>1009.22674980947</v>
      </c>
      <c r="K507" s="5" t="n">
        <f aca="false">K492+D492-J492-E507</f>
        <v>2797346.16490643</v>
      </c>
      <c r="L507" s="5" t="n">
        <f aca="false">H507*(100-G507/0.5)*20000</f>
        <v>2456085.07367646</v>
      </c>
      <c r="M507" s="5" t="n">
        <f aca="false">K507-L507</f>
        <v>341261.091229969</v>
      </c>
      <c r="N507" s="6" t="n">
        <f aca="false">1.6+0.1/(2009-1956)*(A507-1956)</f>
        <v>1.6622641509434</v>
      </c>
      <c r="O507" s="7" t="n">
        <v>1.3</v>
      </c>
      <c r="P507" s="5" t="n">
        <f aca="false">O507*(100-N507/0.5)*5000</f>
        <v>628390.566037736</v>
      </c>
      <c r="Q507" s="7" t="n">
        <f aca="false">N507</f>
        <v>1.6622641509434</v>
      </c>
      <c r="R507" s="5" t="n">
        <f aca="false">1.49*(100-Q507/0.5)*5000</f>
        <v>720232.264150943</v>
      </c>
      <c r="S507" s="5" t="str">
        <f aca="false">IF(P507&lt;M507,M507-P507," ")</f>
        <v> </v>
      </c>
      <c r="T507" s="8" t="n">
        <f aca="false">M507*5/P507</f>
        <v>2.71535816794452</v>
      </c>
      <c r="U507" s="8" t="n">
        <f aca="false">IF(T507&gt;5,S507*5/R507+5,T507)+20</f>
        <v>22.7153581679445</v>
      </c>
      <c r="V507" s="9" t="n">
        <f aca="false">G507/0.5*H507*20000</f>
        <v>115193.269787171</v>
      </c>
      <c r="W507" s="9" t="n">
        <f aca="false">H507*G507*20*1000</f>
        <v>57596.6348935853</v>
      </c>
      <c r="X507" s="5" t="n">
        <f aca="false">G507*H507*MIN(20,U507)*1000</f>
        <v>57596.6348935853</v>
      </c>
      <c r="Y507" s="5" t="n">
        <f aca="false">IF(20&lt;U507,N507*O507*MIN(5,U507-20)*1000,0)</f>
        <v>5867.73530140916</v>
      </c>
      <c r="Z507" s="5" t="n">
        <f aca="false">IF(U507&gt;25,(U507-25)*Q507*1.49*1000,0)</f>
        <v>0</v>
      </c>
      <c r="AA507" s="5" t="n">
        <f aca="false">X507+Y507+Z507</f>
        <v>63464.3701949945</v>
      </c>
    </row>
    <row r="508" customFormat="false" ht="15" hidden="false" customHeight="false" outlineLevel="0" collapsed="false">
      <c r="A508" s="0" t="n">
        <v>1989</v>
      </c>
      <c r="B508" s="0" t="s">
        <v>41</v>
      </c>
      <c r="D508" s="0" t="n">
        <v>64.7118301314459</v>
      </c>
      <c r="E508" s="1" t="n">
        <v>108.836875</v>
      </c>
      <c r="F508" s="4" t="n">
        <v>0.002290988</v>
      </c>
      <c r="G508" s="0" t="n">
        <v>1.87</v>
      </c>
      <c r="H508" s="0" t="n">
        <f aca="false">1.44*EXP(-F508*(A508-1956))</f>
        <v>1.33514581363973</v>
      </c>
      <c r="I508" s="0" t="n">
        <v>785</v>
      </c>
      <c r="J508" s="0" t="n">
        <f aca="false">I508*H508</f>
        <v>1048.08946370719</v>
      </c>
      <c r="K508" s="5" t="n">
        <f aca="false">K493+D493-J493-E508</f>
        <v>2781156.37735068</v>
      </c>
      <c r="L508" s="5" t="n">
        <f aca="false">H508*(100-G508/0.5)*20000</f>
        <v>2570422.7204192</v>
      </c>
      <c r="M508" s="5" t="n">
        <f aca="false">K508-L508</f>
        <v>210733.656931474</v>
      </c>
      <c r="N508" s="6" t="n">
        <f aca="false">1.6-0.4/(2009-1956)*(A508-1956)</f>
        <v>1.35094339622642</v>
      </c>
      <c r="O508" s="7" t="n">
        <v>1.3</v>
      </c>
      <c r="P508" s="5" t="n">
        <f aca="false">O508*(100-N508/0.5)*5000</f>
        <v>632437.735849057</v>
      </c>
      <c r="Q508" s="7" t="n">
        <f aca="false">N508</f>
        <v>1.35094339622642</v>
      </c>
      <c r="R508" s="5" t="n">
        <f aca="false">1.49*(100-Q508/0.5)*5000</f>
        <v>724870.943396226</v>
      </c>
      <c r="S508" s="5" t="str">
        <f aca="false">IF(P508&lt;M508,M508-P508," ")</f>
        <v> </v>
      </c>
      <c r="T508" s="8" t="n">
        <f aca="false">M508*5/P508</f>
        <v>1.66604271840738</v>
      </c>
      <c r="U508" s="8" t="n">
        <f aca="false">IF(T508&gt;5,S508*5/R508+5,T508)+20</f>
        <v>21.6660427184074</v>
      </c>
      <c r="V508" s="9" t="n">
        <f aca="false">G508/0.5*H508*20000</f>
        <v>99868.9068602516</v>
      </c>
      <c r="W508" s="9" t="n">
        <f aca="false">H508*G508*20*1000</f>
        <v>49934.4534301258</v>
      </c>
      <c r="X508" s="5" t="n">
        <f aca="false">G508*H508*MIN(20,U508)*1000</f>
        <v>49934.4534301258</v>
      </c>
      <c r="Y508" s="5" t="n">
        <f aca="false">IF(20&lt;U508,N508*O508*MIN(5,U508-20)*1000,0)</f>
        <v>2925.94823074263</v>
      </c>
      <c r="Z508" s="5" t="n">
        <f aca="false">IF(U508&gt;25,(U508-25)*Q508*1.49*1000,0)</f>
        <v>0</v>
      </c>
      <c r="AA508" s="5" t="n">
        <f aca="false">X508+Y508+Z508</f>
        <v>52860.4016608684</v>
      </c>
    </row>
    <row r="509" customFormat="false" ht="15" hidden="false" customHeight="false" outlineLevel="0" collapsed="false">
      <c r="A509" s="0" t="n">
        <v>1989</v>
      </c>
      <c r="B509" s="0" t="s">
        <v>42</v>
      </c>
      <c r="D509" s="0" t="n">
        <v>137.373737373737</v>
      </c>
      <c r="E509" s="1" t="n">
        <v>299.3525</v>
      </c>
      <c r="F509" s="4" t="n">
        <v>0.006047777</v>
      </c>
      <c r="G509" s="0" t="n">
        <v>3.45</v>
      </c>
      <c r="H509" s="0" t="n">
        <f aca="false">1.44*EXP(-F509*(A509-1956))</f>
        <v>1.17947151862985</v>
      </c>
      <c r="I509" s="0" t="n">
        <v>785</v>
      </c>
      <c r="J509" s="0" t="n">
        <f aca="false">I509*H509</f>
        <v>925.885142124431</v>
      </c>
      <c r="K509" s="5" t="n">
        <f aca="false">K494+D494-J494-E509</f>
        <v>2778045.66904923</v>
      </c>
      <c r="L509" s="5" t="n">
        <f aca="false">H509*(100-G509/0.5)*20000</f>
        <v>2196175.96768878</v>
      </c>
      <c r="M509" s="5" t="n">
        <f aca="false">K509-L509</f>
        <v>581869.701360454</v>
      </c>
      <c r="N509" s="6" t="n">
        <f aca="false">1.6+0.5185/(2009-1956)*(A509-1956)</f>
        <v>1.92283962264151</v>
      </c>
      <c r="O509" s="7" t="n">
        <v>1.3</v>
      </c>
      <c r="P509" s="5" t="n">
        <f aca="false">O509*(100-N509/0.5)*5000</f>
        <v>625003.08490566</v>
      </c>
      <c r="Q509" s="7" t="n">
        <f aca="false">N509</f>
        <v>1.92283962264151</v>
      </c>
      <c r="R509" s="5" t="n">
        <f aca="false">1.49*(100-Q509/0.5)*5000</f>
        <v>716349.689622642</v>
      </c>
      <c r="S509" s="5" t="str">
        <f aca="false">IF(P509&lt;M509,M509-P509," ")</f>
        <v> </v>
      </c>
      <c r="T509" s="8" t="n">
        <f aca="false">M509*5/P509</f>
        <v>4.65493463482891</v>
      </c>
      <c r="U509" s="8" t="n">
        <f aca="false">IF(T509&gt;5,S509*5/R509+5,T509)+20</f>
        <v>24.6549346348289</v>
      </c>
      <c r="V509" s="9" t="n">
        <f aca="false">G509/0.5*H509*20000</f>
        <v>162767.069570919</v>
      </c>
      <c r="W509" s="9" t="n">
        <f aca="false">H509*G509*20*1000</f>
        <v>81383.5347854595</v>
      </c>
      <c r="X509" s="5" t="n">
        <f aca="false">G509*H509*MIN(20,U509)*1000</f>
        <v>81383.5347854595</v>
      </c>
      <c r="Y509" s="5" t="n">
        <f aca="false">IF(20&lt;U509,N509*O509*MIN(5,U509-20)*1000,0)</f>
        <v>11635.9005836519</v>
      </c>
      <c r="Z509" s="5" t="n">
        <f aca="false">IF(U509&gt;25,(U509-25)*Q509*1.49*1000,0)</f>
        <v>0</v>
      </c>
      <c r="AA509" s="5" t="n">
        <f aca="false">X509+Y509+Z509</f>
        <v>93019.4353691114</v>
      </c>
    </row>
    <row r="510" customFormat="false" ht="15" hidden="false" customHeight="false" outlineLevel="0" collapsed="false">
      <c r="A510" s="0" t="n">
        <v>1989</v>
      </c>
      <c r="B510" s="0" t="s">
        <v>43</v>
      </c>
      <c r="D510" s="0" t="n">
        <v>64.7118301314459</v>
      </c>
      <c r="E510" s="1" t="n">
        <v>254.68375</v>
      </c>
      <c r="F510" s="4" t="n">
        <v>0.003047486</v>
      </c>
      <c r="G510" s="0" t="n">
        <v>2.1</v>
      </c>
      <c r="H510" s="0" t="n">
        <f aca="false">1.44*EXP(-F510*(A510-1956))</f>
        <v>1.30222726023709</v>
      </c>
      <c r="I510" s="0" t="n">
        <v>785</v>
      </c>
      <c r="J510" s="0" t="n">
        <f aca="false">I510*H510</f>
        <v>1022.24839928611</v>
      </c>
      <c r="K510" s="5" t="n">
        <f aca="false">K495+D495-J495-E510</f>
        <v>2777191.12807493</v>
      </c>
      <c r="L510" s="5" t="n">
        <f aca="false">H510*(100-G510/0.5)*20000</f>
        <v>2495067.43061426</v>
      </c>
      <c r="M510" s="5" t="n">
        <f aca="false">K510-L510</f>
        <v>282123.697460668</v>
      </c>
      <c r="N510" s="6" t="n">
        <f aca="false">1.6-0.4298/(2009-1956)*(A510-1956)</f>
        <v>1.33238867924528</v>
      </c>
      <c r="O510" s="7" t="n">
        <v>1.3</v>
      </c>
      <c r="P510" s="5" t="n">
        <f aca="false">O510*(100-N510/0.5)*5000</f>
        <v>632678.947169811</v>
      </c>
      <c r="Q510" s="7" t="n">
        <f aca="false">N510</f>
        <v>1.33238867924528</v>
      </c>
      <c r="R510" s="5" t="n">
        <f aca="false">1.49*(100-Q510/0.5)*5000</f>
        <v>725147.408679245</v>
      </c>
      <c r="S510" s="5" t="str">
        <f aca="false">IF(P510&lt;M510,M510-P510," ")</f>
        <v> </v>
      </c>
      <c r="T510" s="8" t="n">
        <f aca="false">M510*5/P510</f>
        <v>2.22959605912843</v>
      </c>
      <c r="U510" s="8" t="n">
        <f aca="false">IF(T510&gt;5,S510*5/R510+5,T510)+20</f>
        <v>22.2295960591284</v>
      </c>
      <c r="V510" s="9" t="n">
        <f aca="false">G510/0.5*H510*20000</f>
        <v>109387.089859915</v>
      </c>
      <c r="W510" s="9" t="n">
        <f aca="false">H510*G510*20*1000</f>
        <v>54693.5449299577</v>
      </c>
      <c r="X510" s="5" t="n">
        <f aca="false">G510*H510*MIN(20,U510)*1000</f>
        <v>54693.5449299577</v>
      </c>
      <c r="Y510" s="5" t="n">
        <f aca="false">IF(20&lt;U510,N510*O510*MIN(5,U510-20)*1000,0)</f>
        <v>3861.89511301441</v>
      </c>
      <c r="Z510" s="5" t="n">
        <f aca="false">IF(U510&gt;25,(U510-25)*Q510*1.49*1000,0)</f>
        <v>0</v>
      </c>
      <c r="AA510" s="5" t="n">
        <f aca="false">X510+Y510+Z510</f>
        <v>58555.4400429721</v>
      </c>
    </row>
    <row r="511" customFormat="false" ht="15" hidden="false" customHeight="false" outlineLevel="0" collapsed="false">
      <c r="A511" s="0" t="n">
        <v>1989</v>
      </c>
      <c r="B511" s="0" t="s">
        <v>44</v>
      </c>
      <c r="D511" s="0" t="n">
        <v>4059.50413223141</v>
      </c>
      <c r="E511" s="1" t="n">
        <v>288.3725</v>
      </c>
      <c r="F511" s="4" t="n">
        <v>0.006595146</v>
      </c>
      <c r="G511" s="0" t="n">
        <v>2.93</v>
      </c>
      <c r="H511" s="0" t="n">
        <f aca="false">1.44*EXP(-F511*(A511-1956))</f>
        <v>1.15835778049346</v>
      </c>
      <c r="I511" s="0" t="n">
        <v>785</v>
      </c>
      <c r="J511" s="0" t="n">
        <f aca="false">I511*H511</f>
        <v>909.310857687367</v>
      </c>
      <c r="K511" s="5" t="n">
        <f aca="false">K496+D496-J496-E511</f>
        <v>2835907.04809337</v>
      </c>
      <c r="L511" s="5" t="n">
        <f aca="false">H511*(100-G511/0.5)*20000</f>
        <v>2180956.02911309</v>
      </c>
      <c r="M511" s="5" t="n">
        <f aca="false">K511-L511</f>
        <v>654951.01898028</v>
      </c>
      <c r="N511" s="6" t="n">
        <f aca="false">1.6+0.062/(2009-1956)*(A511-1956)</f>
        <v>1.63860377358491</v>
      </c>
      <c r="O511" s="7" t="n">
        <v>1.3</v>
      </c>
      <c r="P511" s="5" t="n">
        <f aca="false">O511*(100-N511/0.5)*5000</f>
        <v>628698.150943396</v>
      </c>
      <c r="Q511" s="7" t="n">
        <f aca="false">N511</f>
        <v>1.63860377358491</v>
      </c>
      <c r="R511" s="5" t="n">
        <f aca="false">1.49*(100-Q511/0.5)*5000</f>
        <v>720584.803773585</v>
      </c>
      <c r="S511" s="5" t="n">
        <f aca="false">IF(P511&lt;M511,M511-P511," ")</f>
        <v>26252.8680368833</v>
      </c>
      <c r="T511" s="8" t="n">
        <f aca="false">M511*5/P511</f>
        <v>5.20878753975568</v>
      </c>
      <c r="U511" s="8" t="n">
        <f aca="false">IF(T511&gt;5,S511*5/R511+5,T511)+20</f>
        <v>25.1821636252902</v>
      </c>
      <c r="V511" s="9" t="n">
        <f aca="false">G511/0.5*H511*20000</f>
        <v>135759.531873834</v>
      </c>
      <c r="W511" s="9" t="n">
        <f aca="false">H511*G511*20*1000</f>
        <v>67879.7659369168</v>
      </c>
      <c r="X511" s="5" t="n">
        <f aca="false">G511*H511*MIN(20,U511)*1000</f>
        <v>67879.7659369168</v>
      </c>
      <c r="Y511" s="5" t="n">
        <f aca="false">IF(20&lt;U511,N511*O511*MIN(5,U511-20)*1000,0)</f>
        <v>10650.9245283019</v>
      </c>
      <c r="Z511" s="5" t="n">
        <f aca="false">IF(U511&gt;25,(U511-25)*Q511*1.49*1000,0)</f>
        <v>444.756065677515</v>
      </c>
      <c r="AA511" s="5" t="n">
        <f aca="false">X511+Y511+Z511</f>
        <v>78975.4465308962</v>
      </c>
    </row>
    <row r="512" customFormat="false" ht="15" hidden="false" customHeight="false" outlineLevel="0" collapsed="false">
      <c r="A512" s="0" t="n">
        <v>1990</v>
      </c>
      <c r="B512" s="0" t="s">
        <v>30</v>
      </c>
      <c r="D512" s="0" t="n">
        <v>0</v>
      </c>
      <c r="E512" s="1" t="n">
        <v>0</v>
      </c>
      <c r="F512" s="4" t="n">
        <v>0.000106134</v>
      </c>
      <c r="G512" s="0" t="n">
        <v>1.04</v>
      </c>
      <c r="H512" s="0" t="n">
        <f aca="false">1.44*EXP(-F512*(A512-1956))</f>
        <v>1.43481304369971</v>
      </c>
      <c r="I512" s="0" t="n">
        <v>2000</v>
      </c>
      <c r="J512" s="0" t="n">
        <f aca="false">I512*H512</f>
        <v>2869.62608739942</v>
      </c>
      <c r="K512" s="5" t="n">
        <f aca="false">K497+D497-J497-E512</f>
        <v>2782093.99551063</v>
      </c>
      <c r="L512" s="5" t="n">
        <f aca="false">H512*(100-G512/0.5)*20000</f>
        <v>2809937.86478151</v>
      </c>
      <c r="M512" s="5" t="n">
        <f aca="false">K512-L512</f>
        <v>-27843.8692708821</v>
      </c>
      <c r="N512" s="6" t="n">
        <f aca="false">1.6-0.6824/(2009-1956)*(A512-1956)</f>
        <v>1.16223396226415</v>
      </c>
      <c r="O512" s="7" t="n">
        <v>1.3</v>
      </c>
      <c r="P512" s="5" t="n">
        <f aca="false">O512*(100-N512/0.5)*5000</f>
        <v>634890.958490566</v>
      </c>
      <c r="Q512" s="7" t="n">
        <f aca="false">N512</f>
        <v>1.16223396226415</v>
      </c>
      <c r="R512" s="5" t="n">
        <f aca="false">1.49*(100-Q512/0.5)*5000</f>
        <v>727682.713962264</v>
      </c>
      <c r="S512" s="5" t="str">
        <f aca="false">IF(P512&lt;M512,M512-P512," ")</f>
        <v> </v>
      </c>
      <c r="T512" s="8" t="n">
        <f aca="false">M512*5/P512</f>
        <v>-0.219280719771786</v>
      </c>
      <c r="U512" s="8" t="n">
        <f aca="false">IF(T512&gt;5,S512*5/R512+5,T512)+20</f>
        <v>19.7807192802282</v>
      </c>
      <c r="V512" s="9" t="n">
        <f aca="false">G512/0.5*H512*20000</f>
        <v>59688.222617908</v>
      </c>
      <c r="W512" s="9" t="n">
        <f aca="false">H512*G512*20*1000</f>
        <v>29844.111308954</v>
      </c>
      <c r="X512" s="5" t="n">
        <f aca="false">G512*H512*MIN(20,U512)*1000</f>
        <v>29516.8993985151</v>
      </c>
      <c r="Y512" s="5" t="n">
        <f aca="false">IF(20&lt;U512,N512*O512*MIN(5,U512-20)*1000,0)</f>
        <v>0</v>
      </c>
      <c r="Z512" s="5" t="n">
        <f aca="false">IF(U512&gt;25,(U512-25)*Q512*1.49*1000,0)</f>
        <v>0</v>
      </c>
      <c r="AA512" s="5" t="n">
        <f aca="false">X512+Y512+Z512</f>
        <v>29516.8993985151</v>
      </c>
    </row>
    <row r="513" customFormat="false" ht="15" hidden="false" customHeight="false" outlineLevel="0" collapsed="false">
      <c r="A513" s="0" t="n">
        <v>1990</v>
      </c>
      <c r="B513" s="0" t="s">
        <v>31</v>
      </c>
      <c r="D513" s="0" t="n">
        <v>0</v>
      </c>
      <c r="E513" s="1" t="n">
        <v>66.159375</v>
      </c>
      <c r="F513" s="4" t="n">
        <v>0.00054519</v>
      </c>
      <c r="G513" s="0" t="n">
        <v>1.215</v>
      </c>
      <c r="H513" s="0" t="n">
        <f aca="false">1.44*EXP(-F513*(A513-1956))</f>
        <v>1.41355336831682</v>
      </c>
      <c r="I513" s="0" t="n">
        <v>2000</v>
      </c>
      <c r="J513" s="0" t="n">
        <f aca="false">I513*H513</f>
        <v>2827.10673663364</v>
      </c>
      <c r="K513" s="5" t="n">
        <f aca="false">K498+D498-J498-E513</f>
        <v>2777857.25209686</v>
      </c>
      <c r="L513" s="5" t="n">
        <f aca="false">H513*(100-G513/0.5)*20000</f>
        <v>2758408.04293344</v>
      </c>
      <c r="M513" s="5" t="n">
        <f aca="false">K513-L513</f>
        <v>19449.2091634176</v>
      </c>
      <c r="N513" s="6" t="n">
        <f aca="false">1.6-0.6216/(2009-1956)*(A513-1956)</f>
        <v>1.20123773584906</v>
      </c>
      <c r="O513" s="7" t="n">
        <v>1.3</v>
      </c>
      <c r="P513" s="5" t="n">
        <f aca="false">O513*(100-N513/0.5)*5000</f>
        <v>634383.909433962</v>
      </c>
      <c r="Q513" s="7" t="n">
        <f aca="false">N513</f>
        <v>1.20123773584906</v>
      </c>
      <c r="R513" s="5" t="n">
        <f aca="false">1.49*(100-Q513/0.5)*5000</f>
        <v>727101.557735849</v>
      </c>
      <c r="S513" s="5" t="str">
        <f aca="false">IF(P513&lt;M513,M513-P513," ")</f>
        <v> </v>
      </c>
      <c r="T513" s="8" t="n">
        <f aca="false">M513*5/P513</f>
        <v>0.153292106516158</v>
      </c>
      <c r="U513" s="8" t="n">
        <f aca="false">IF(T513&gt;5,S513*5/R513+5,T513)+20</f>
        <v>20.1532921065162</v>
      </c>
      <c r="V513" s="9" t="n">
        <f aca="false">G513/0.5*H513*20000</f>
        <v>68698.6937001974</v>
      </c>
      <c r="W513" s="9" t="n">
        <f aca="false">H513*G513*20*1000</f>
        <v>34349.3468500987</v>
      </c>
      <c r="X513" s="5" t="n">
        <f aca="false">G513*H513*MIN(20,U513)*1000</f>
        <v>34349.3468500987</v>
      </c>
      <c r="Y513" s="5" t="n">
        <f aca="false">IF(20&lt;U513,N513*O513*MIN(5,U513-20)*1000,0)</f>
        <v>239.382341841503</v>
      </c>
      <c r="Z513" s="5" t="n">
        <f aca="false">IF(U513&gt;25,(U513-25)*Q513*1.49*1000,0)</f>
        <v>0</v>
      </c>
      <c r="AA513" s="5" t="n">
        <f aca="false">X513+Y513+Z513</f>
        <v>34588.7291919402</v>
      </c>
    </row>
    <row r="514" customFormat="false" ht="15" hidden="false" customHeight="false" outlineLevel="0" collapsed="false">
      <c r="A514" s="0" t="n">
        <v>1990</v>
      </c>
      <c r="B514" s="0" t="s">
        <v>32</v>
      </c>
      <c r="D514" s="0" t="n">
        <v>0</v>
      </c>
      <c r="E514" s="1" t="n">
        <v>153.613125</v>
      </c>
      <c r="F514" s="4" t="n">
        <v>0.002161032</v>
      </c>
      <c r="G514" s="0" t="n">
        <v>1.41</v>
      </c>
      <c r="H514" s="0" t="n">
        <f aca="false">1.44*EXP(-F514*(A514-1956))</f>
        <v>1.33798938151608</v>
      </c>
      <c r="I514" s="0" t="n">
        <v>2000</v>
      </c>
      <c r="J514" s="0" t="n">
        <f aca="false">I514*H514</f>
        <v>2675.97876303216</v>
      </c>
      <c r="K514" s="5" t="n">
        <f aca="false">K499+D499-J499-E514</f>
        <v>2774781.03258026</v>
      </c>
      <c r="L514" s="5" t="n">
        <f aca="false">H514*(100-G514/0.5)*20000</f>
        <v>2600516.16191465</v>
      </c>
      <c r="M514" s="5" t="n">
        <f aca="false">K514-L514</f>
        <v>174264.870665602</v>
      </c>
      <c r="N514" s="6" t="n">
        <f aca="false">1.6-0.5691/(2009-1956)*(A514-1956)</f>
        <v>1.23491698113208</v>
      </c>
      <c r="O514" s="7" t="n">
        <v>1.3</v>
      </c>
      <c r="P514" s="5" t="n">
        <f aca="false">O514*(100-N514/0.5)*5000</f>
        <v>633946.079245283</v>
      </c>
      <c r="Q514" s="7" t="n">
        <f aca="false">N514</f>
        <v>1.23491698113208</v>
      </c>
      <c r="R514" s="5" t="n">
        <f aca="false">1.49*(100-Q514/0.5)*5000</f>
        <v>726599.736981132</v>
      </c>
      <c r="S514" s="5" t="str">
        <f aca="false">IF(P514&lt;M514,M514-P514," ")</f>
        <v> </v>
      </c>
      <c r="T514" s="8" t="n">
        <f aca="false">M514*5/P514</f>
        <v>1.37444552755232</v>
      </c>
      <c r="U514" s="8" t="n">
        <f aca="false">IF(T514&gt;5,S514*5/R514+5,T514)+20</f>
        <v>21.3744455275523</v>
      </c>
      <c r="V514" s="9" t="n">
        <f aca="false">G514/0.5*H514*20000</f>
        <v>75462.6011175069</v>
      </c>
      <c r="W514" s="9" t="n">
        <f aca="false">H514*G514*20*1000</f>
        <v>37731.3005587535</v>
      </c>
      <c r="X514" s="5" t="n">
        <f aca="false">G514*H514*MIN(20,U514)*1000</f>
        <v>37731.3005587535</v>
      </c>
      <c r="Y514" s="5" t="n">
        <f aca="false">IF(20&lt;U514,N514*O514*MIN(5,U514-20)*1000,0)</f>
        <v>2206.52395810001</v>
      </c>
      <c r="Z514" s="5" t="n">
        <f aca="false">IF(U514&gt;25,(U514-25)*Q514*1.49*1000,0)</f>
        <v>0</v>
      </c>
      <c r="AA514" s="5" t="n">
        <f aca="false">X514+Y514+Z514</f>
        <v>39937.8245168535</v>
      </c>
    </row>
    <row r="515" customFormat="false" ht="15" hidden="false" customHeight="false" outlineLevel="0" collapsed="false">
      <c r="A515" s="0" t="n">
        <v>1990</v>
      </c>
      <c r="B515" s="0" t="s">
        <v>33</v>
      </c>
      <c r="D515" s="0" t="n">
        <v>0</v>
      </c>
      <c r="E515" s="1" t="n">
        <v>26.665625</v>
      </c>
      <c r="F515" s="4" t="n">
        <v>0.003311821</v>
      </c>
      <c r="G515" s="0" t="n">
        <v>1.375</v>
      </c>
      <c r="H515" s="0" t="n">
        <f aca="false">1.44*EXP(-F515*(A515-1956))</f>
        <v>1.28664904560334</v>
      </c>
      <c r="I515" s="0" t="n">
        <v>2000</v>
      </c>
      <c r="J515" s="0" t="n">
        <f aca="false">I515*H515</f>
        <v>2573.29809120667</v>
      </c>
      <c r="K515" s="5" t="n">
        <f aca="false">K500+D500-J500-E515</f>
        <v>2776055.33504184</v>
      </c>
      <c r="L515" s="5" t="n">
        <f aca="false">H515*(100-G515/0.5)*20000</f>
        <v>2502532.39369849</v>
      </c>
      <c r="M515" s="5" t="n">
        <f aca="false">K515-L515</f>
        <v>273522.941343354</v>
      </c>
      <c r="N515" s="6" t="n">
        <f aca="false">1.6-0.6/(2009-1956)*(A515-1956)</f>
        <v>1.21509433962264</v>
      </c>
      <c r="O515" s="7" t="n">
        <v>1.3</v>
      </c>
      <c r="P515" s="5" t="n">
        <f aca="false">O515*(100-N515/0.5)*5000</f>
        <v>634203.773584906</v>
      </c>
      <c r="Q515" s="7" t="n">
        <f aca="false">N515</f>
        <v>1.21509433962264</v>
      </c>
      <c r="R515" s="5" t="n">
        <f aca="false">1.49*(100-Q515/0.5)*5000</f>
        <v>726895.094339623</v>
      </c>
      <c r="S515" s="5" t="str">
        <f aca="false">IF(P515&lt;M515,M515-P515," ")</f>
        <v> </v>
      </c>
      <c r="T515" s="8" t="n">
        <f aca="false">M515*5/P515</f>
        <v>2.1564278922312</v>
      </c>
      <c r="U515" s="8" t="n">
        <f aca="false">IF(T515&gt;5,S515*5/R515+5,T515)+20</f>
        <v>22.1564278922312</v>
      </c>
      <c r="V515" s="9" t="n">
        <f aca="false">G515/0.5*H515*20000</f>
        <v>70765.6975081834</v>
      </c>
      <c r="W515" s="9" t="n">
        <f aca="false">H515*G515*20*1000</f>
        <v>35382.8487540917</v>
      </c>
      <c r="X515" s="5" t="n">
        <f aca="false">G515*H515*MIN(20,U515)*1000</f>
        <v>35382.8487540917</v>
      </c>
      <c r="Y515" s="5" t="n">
        <f aca="false">IF(20&lt;U515,N515*O515*MIN(5,U515-20)*1000,0)</f>
        <v>3406.34232335087</v>
      </c>
      <c r="Z515" s="5" t="n">
        <f aca="false">IF(U515&gt;25,(U515-25)*Q515*1.49*1000,0)</f>
        <v>0</v>
      </c>
      <c r="AA515" s="5" t="n">
        <f aca="false">X515+Y515+Z515</f>
        <v>38789.1910774426</v>
      </c>
    </row>
    <row r="516" customFormat="false" ht="15" hidden="false" customHeight="false" outlineLevel="0" collapsed="false">
      <c r="A516" s="0" t="n">
        <v>1990</v>
      </c>
      <c r="B516" s="0" t="s">
        <v>34</v>
      </c>
      <c r="D516" s="0" t="n">
        <v>0</v>
      </c>
      <c r="E516" s="1" t="n">
        <v>138.48125</v>
      </c>
      <c r="F516" s="4" t="n">
        <v>0.003564392</v>
      </c>
      <c r="G516" s="0" t="n">
        <v>1.465</v>
      </c>
      <c r="H516" s="0" t="n">
        <f aca="false">1.44*EXP(-F516*(A516-1956))</f>
        <v>1.27564736318547</v>
      </c>
      <c r="I516" s="0" t="n">
        <v>2000</v>
      </c>
      <c r="J516" s="0" t="n">
        <f aca="false">I516*H516</f>
        <v>2551.29472637095</v>
      </c>
      <c r="K516" s="5" t="n">
        <f aca="false">K501+D501-J501-E516</f>
        <v>2775417.30108308</v>
      </c>
      <c r="L516" s="5" t="n">
        <f aca="false">H516*(100-G516/0.5)*20000</f>
        <v>2476541.79088828</v>
      </c>
      <c r="M516" s="5" t="n">
        <f aca="false">K516-L516</f>
        <v>298875.510194805</v>
      </c>
      <c r="N516" s="6" t="n">
        <f aca="false">1.6-0.5/(2009-1956)*(A516-1956)</f>
        <v>1.27924528301887</v>
      </c>
      <c r="O516" s="7" t="n">
        <v>1.3</v>
      </c>
      <c r="P516" s="5" t="n">
        <f aca="false">O516*(100-N516/0.5)*5000</f>
        <v>633369.811320755</v>
      </c>
      <c r="Q516" s="7" t="n">
        <f aca="false">N516</f>
        <v>1.27924528301887</v>
      </c>
      <c r="R516" s="5" t="n">
        <f aca="false">1.49*(100-Q516/0.5)*5000</f>
        <v>725939.245283019</v>
      </c>
      <c r="S516" s="5" t="str">
        <f aca="false">IF(P516&lt;M516,M516-P516," ")</f>
        <v> </v>
      </c>
      <c r="T516" s="8" t="n">
        <f aca="false">M516*5/P516</f>
        <v>2.35940760715738</v>
      </c>
      <c r="U516" s="8" t="n">
        <f aca="false">IF(T516&gt;5,S516*5/R516+5,T516)+20</f>
        <v>22.3594076071574</v>
      </c>
      <c r="V516" s="9" t="n">
        <f aca="false">G516/0.5*H516*20000</f>
        <v>74752.9354826687</v>
      </c>
      <c r="W516" s="9" t="n">
        <f aca="false">H516*G516*20*1000</f>
        <v>37376.4677413344</v>
      </c>
      <c r="X516" s="5" t="n">
        <f aca="false">G516*H516*MIN(20,U516)*1000</f>
        <v>37376.4677413344</v>
      </c>
      <c r="Y516" s="5" t="n">
        <f aca="false">IF(20&lt;U516,N516*O516*MIN(5,U516-20)*1000,0)</f>
        <v>3923.73936782739</v>
      </c>
      <c r="Z516" s="5" t="n">
        <f aca="false">IF(U516&gt;25,(U516-25)*Q516*1.49*1000,0)</f>
        <v>0</v>
      </c>
      <c r="AA516" s="5" t="n">
        <f aca="false">X516+Y516+Z516</f>
        <v>41300.2071091617</v>
      </c>
    </row>
    <row r="517" customFormat="false" ht="15" hidden="false" customHeight="false" outlineLevel="0" collapsed="false">
      <c r="A517" s="0" t="n">
        <v>1990</v>
      </c>
      <c r="B517" s="0" t="s">
        <v>35</v>
      </c>
      <c r="D517" s="0" t="n">
        <v>0</v>
      </c>
      <c r="E517" s="1" t="n">
        <v>74.438125</v>
      </c>
      <c r="F517" s="4" t="n">
        <v>0.00095987</v>
      </c>
      <c r="G517" s="0" t="n">
        <v>1.675</v>
      </c>
      <c r="H517" s="0" t="n">
        <f aca="false">1.44*EXP(-F517*(A517-1956))</f>
        <v>1.39376334851168</v>
      </c>
      <c r="I517" s="0" t="n">
        <v>2000</v>
      </c>
      <c r="J517" s="0" t="n">
        <f aca="false">I517*H517</f>
        <v>2787.52669702335</v>
      </c>
      <c r="K517" s="5" t="n">
        <f aca="false">K502+D502-J502-E517</f>
        <v>2787284.32085519</v>
      </c>
      <c r="L517" s="5" t="n">
        <f aca="false">H517*(100-G517/0.5)*20000</f>
        <v>2694144.55267307</v>
      </c>
      <c r="M517" s="5" t="n">
        <f aca="false">K517-L517</f>
        <v>93139.7681821166</v>
      </c>
      <c r="N517" s="6" t="n">
        <f aca="false">1.6-0.5691/(2009-1956)*(A517-1956)</f>
        <v>1.23491698113208</v>
      </c>
      <c r="O517" s="7" t="n">
        <v>1.3</v>
      </c>
      <c r="P517" s="5" t="n">
        <f aca="false">O517*(100-N517/0.5)*5000</f>
        <v>633946.079245283</v>
      </c>
      <c r="Q517" s="7" t="n">
        <f aca="false">N517</f>
        <v>1.23491698113208</v>
      </c>
      <c r="R517" s="5" t="n">
        <f aca="false">1.49*(100-Q517/0.5)*5000</f>
        <v>726599.736981132</v>
      </c>
      <c r="S517" s="5" t="str">
        <f aca="false">IF(P517&lt;M517,M517-P517," ")</f>
        <v> </v>
      </c>
      <c r="T517" s="8" t="n">
        <f aca="false">M517*5/P517</f>
        <v>0.734603235443936</v>
      </c>
      <c r="U517" s="8" t="n">
        <f aca="false">IF(T517&gt;5,S517*5/R517+5,T517)+20</f>
        <v>20.7346032354439</v>
      </c>
      <c r="V517" s="9" t="n">
        <f aca="false">G517/0.5*H517*20000</f>
        <v>93382.1443502823</v>
      </c>
      <c r="W517" s="9" t="n">
        <f aca="false">H517*G517*20*1000</f>
        <v>46691.0721751411</v>
      </c>
      <c r="X517" s="5" t="n">
        <f aca="false">G517*H517*MIN(20,U517)*1000</f>
        <v>46691.0721751411</v>
      </c>
      <c r="Y517" s="5" t="n">
        <f aca="false">IF(20&lt;U517,N517*O517*MIN(5,U517-20)*1000,0)</f>
        <v>1179.32621279756</v>
      </c>
      <c r="Z517" s="5" t="n">
        <f aca="false">IF(U517&gt;25,(U517-25)*Q517*1.49*1000,0)</f>
        <v>0</v>
      </c>
      <c r="AA517" s="5" t="n">
        <f aca="false">X517+Y517+Z517</f>
        <v>47870.3983879387</v>
      </c>
    </row>
    <row r="518" customFormat="false" ht="15" hidden="false" customHeight="false" outlineLevel="0" collapsed="false">
      <c r="A518" s="0" t="n">
        <v>1990</v>
      </c>
      <c r="B518" s="0" t="s">
        <v>36</v>
      </c>
      <c r="D518" s="0" t="n">
        <v>0</v>
      </c>
      <c r="E518" s="1" t="n">
        <v>188.41875</v>
      </c>
      <c r="F518" s="4" t="n">
        <v>0.003306066</v>
      </c>
      <c r="G518" s="0" t="n">
        <v>1.945</v>
      </c>
      <c r="H518" s="0" t="n">
        <f aca="false">1.44*EXP(-F518*(A518-1956))</f>
        <v>1.2869008288545</v>
      </c>
      <c r="I518" s="0" t="n">
        <v>2000</v>
      </c>
      <c r="J518" s="0" t="n">
        <f aca="false">I518*H518</f>
        <v>2573.801657709</v>
      </c>
      <c r="K518" s="5" t="n">
        <f aca="false">K503+D503-J503-E518</f>
        <v>2784145.28848016</v>
      </c>
      <c r="L518" s="5" t="n">
        <f aca="false">H518*(100-G518/0.5)*20000</f>
        <v>2473680.77322412</v>
      </c>
      <c r="M518" s="5" t="n">
        <f aca="false">K518-L518</f>
        <v>310464.515256037</v>
      </c>
      <c r="N518" s="6" t="n">
        <f aca="false">1.6-0.5691/(2009-1956)*(A518-1956)</f>
        <v>1.23491698113208</v>
      </c>
      <c r="O518" s="7" t="n">
        <v>1.3</v>
      </c>
      <c r="P518" s="5" t="n">
        <f aca="false">O518*(100-N518/0.5)*5000</f>
        <v>633946.079245283</v>
      </c>
      <c r="Q518" s="7" t="n">
        <f aca="false">N518</f>
        <v>1.23491698113208</v>
      </c>
      <c r="R518" s="5" t="n">
        <f aca="false">1.49*(100-Q518/0.5)*5000</f>
        <v>726599.736981132</v>
      </c>
      <c r="S518" s="5" t="str">
        <f aca="false">IF(P518&lt;M518,M518-P518," ")</f>
        <v> </v>
      </c>
      <c r="T518" s="8" t="n">
        <f aca="false">M518*5/P518</f>
        <v>2.44866657765</v>
      </c>
      <c r="U518" s="8" t="n">
        <f aca="false">IF(T518&gt;5,S518*5/R518+5,T518)+20</f>
        <v>22.44866657765</v>
      </c>
      <c r="V518" s="9" t="n">
        <f aca="false">G518/0.5*H518*20000</f>
        <v>100120.88448488</v>
      </c>
      <c r="W518" s="9" t="n">
        <f aca="false">H518*G518*20*1000</f>
        <v>50060.44224244</v>
      </c>
      <c r="X518" s="5" t="n">
        <f aca="false">G518*H518*MIN(20,U518)*1000</f>
        <v>50060.44224244</v>
      </c>
      <c r="Y518" s="5" t="n">
        <f aca="false">IF(20&lt;U518,N518*O518*MIN(5,U518-20)*1000,0)</f>
        <v>3931.06991923172</v>
      </c>
      <c r="Z518" s="5" t="n">
        <f aca="false">IF(U518&gt;25,(U518-25)*Q518*1.49*1000,0)</f>
        <v>0</v>
      </c>
      <c r="AA518" s="5" t="n">
        <f aca="false">X518+Y518+Z518</f>
        <v>53991.5121616718</v>
      </c>
    </row>
    <row r="519" customFormat="false" ht="15" hidden="false" customHeight="false" outlineLevel="0" collapsed="false">
      <c r="A519" s="0" t="n">
        <v>1990</v>
      </c>
      <c r="B519" s="0" t="s">
        <v>37</v>
      </c>
      <c r="D519" s="0" t="n">
        <v>0</v>
      </c>
      <c r="E519" s="1" t="n">
        <v>155.168125</v>
      </c>
      <c r="F519" s="4" t="n">
        <v>0.001301856</v>
      </c>
      <c r="G519" s="0" t="n">
        <v>1.76</v>
      </c>
      <c r="H519" s="0" t="n">
        <f aca="false">1.44*EXP(-F519*(A519-1956))</f>
        <v>1.37765118553642</v>
      </c>
      <c r="I519" s="0" t="n">
        <v>2000</v>
      </c>
      <c r="J519" s="0" t="n">
        <f aca="false">I519*H519</f>
        <v>2755.30237107284</v>
      </c>
      <c r="K519" s="5" t="n">
        <f aca="false">K504+D504-J504-E519</f>
        <v>2785090.9327332</v>
      </c>
      <c r="L519" s="5" t="n">
        <f aca="false">H519*(100-G519/0.5)*20000</f>
        <v>2658315.72761107</v>
      </c>
      <c r="M519" s="5" t="n">
        <f aca="false">K519-L519</f>
        <v>126775.205122126</v>
      </c>
      <c r="N519" s="6" t="n">
        <f aca="false">1.6-0.5691/(2009-1956)*(A519-1956)</f>
        <v>1.23491698113208</v>
      </c>
      <c r="O519" s="7" t="n">
        <v>1.3</v>
      </c>
      <c r="P519" s="5" t="n">
        <f aca="false">O519*(100-N519/0.5)*5000</f>
        <v>633946.079245283</v>
      </c>
      <c r="Q519" s="7" t="n">
        <f aca="false">N519</f>
        <v>1.23491698113208</v>
      </c>
      <c r="R519" s="5" t="n">
        <f aca="false">1.49*(100-Q519/0.5)*5000</f>
        <v>726599.736981132</v>
      </c>
      <c r="S519" s="5" t="str">
        <f aca="false">IF(P519&lt;M519,M519-P519," ")</f>
        <v> </v>
      </c>
      <c r="T519" s="8" t="n">
        <f aca="false">M519*5/P519</f>
        <v>0.999889495909909</v>
      </c>
      <c r="U519" s="8" t="n">
        <f aca="false">IF(T519&gt;5,S519*5/R519+5,T519)+20</f>
        <v>20.9998894959099</v>
      </c>
      <c r="V519" s="9" t="n">
        <f aca="false">G519/0.5*H519*20000</f>
        <v>96986.6434617639</v>
      </c>
      <c r="W519" s="9" t="n">
        <f aca="false">H519*G519*20*1000</f>
        <v>48493.321730882</v>
      </c>
      <c r="X519" s="5" t="n">
        <f aca="false">G519*H519*MIN(20,U519)*1000</f>
        <v>48493.321730882</v>
      </c>
      <c r="Y519" s="5" t="n">
        <f aca="false">IF(20&lt;U519,N519*O519*MIN(5,U519-20)*1000,0)</f>
        <v>1605.21467308116</v>
      </c>
      <c r="Z519" s="5" t="n">
        <f aca="false">IF(U519&gt;25,(U519-25)*Q519*1.49*1000,0)</f>
        <v>0</v>
      </c>
      <c r="AA519" s="5" t="n">
        <f aca="false">X519+Y519+Z519</f>
        <v>50098.5364039631</v>
      </c>
    </row>
    <row r="520" customFormat="false" ht="15" hidden="false" customHeight="false" outlineLevel="0" collapsed="false">
      <c r="A520" s="0" t="n">
        <v>1990</v>
      </c>
      <c r="B520" s="0" t="s">
        <v>38</v>
      </c>
      <c r="D520" s="0" t="n">
        <v>0</v>
      </c>
      <c r="E520" s="1" t="n">
        <v>83.235625</v>
      </c>
      <c r="F520" s="4" t="n">
        <v>0.00474323</v>
      </c>
      <c r="G520" s="0" t="n">
        <v>3.025</v>
      </c>
      <c r="H520" s="0" t="n">
        <f aca="false">1.44*EXP(-F520*(A520-1956))</f>
        <v>1.225529865311</v>
      </c>
      <c r="I520" s="0" t="n">
        <v>2000</v>
      </c>
      <c r="J520" s="0" t="n">
        <f aca="false">I520*H520</f>
        <v>2451.05973062201</v>
      </c>
      <c r="K520" s="5" t="n">
        <f aca="false">K505+D505-J505-E520</f>
        <v>2781074.81838081</v>
      </c>
      <c r="L520" s="5" t="n">
        <f aca="false">H520*(100-G520/0.5)*20000</f>
        <v>2302770.61691938</v>
      </c>
      <c r="M520" s="5" t="n">
        <f aca="false">K520-L520</f>
        <v>478304.201461433</v>
      </c>
      <c r="N520" s="6" t="n">
        <f aca="false">1.6+0.3/(2009-1956)*(A520-1956)</f>
        <v>1.79245283018868</v>
      </c>
      <c r="O520" s="7" t="n">
        <v>1.3</v>
      </c>
      <c r="P520" s="5" t="n">
        <f aca="false">O520*(100-N520/0.5)*5000</f>
        <v>626698.113207547</v>
      </c>
      <c r="Q520" s="7" t="n">
        <f aca="false">N520</f>
        <v>1.79245283018868</v>
      </c>
      <c r="R520" s="5" t="n">
        <f aca="false">1.49*(100-Q520/0.5)*5000</f>
        <v>718292.452830189</v>
      </c>
      <c r="S520" s="5" t="str">
        <f aca="false">IF(P520&lt;M520,M520-P520," ")</f>
        <v> </v>
      </c>
      <c r="T520" s="8" t="n">
        <f aca="false">M520*5/P520</f>
        <v>3.81606543390876</v>
      </c>
      <c r="U520" s="8" t="n">
        <f aca="false">IF(T520&gt;5,S520*5/R520+5,T520)+20</f>
        <v>23.8160654339088</v>
      </c>
      <c r="V520" s="9" t="n">
        <f aca="false">G520/0.5*H520*20000</f>
        <v>148289.113702631</v>
      </c>
      <c r="W520" s="9" t="n">
        <f aca="false">H520*G520*20*1000</f>
        <v>74144.5568513157</v>
      </c>
      <c r="X520" s="5" t="n">
        <f aca="false">G520*H520*MIN(20,U520)*1000</f>
        <v>74144.5568513157</v>
      </c>
      <c r="Y520" s="5" t="n">
        <f aca="false">IF(20&lt;U520,N520*O520*MIN(5,U520-20)*1000,0)</f>
        <v>8892.15247335345</v>
      </c>
      <c r="Z520" s="5" t="n">
        <f aca="false">IF(U520&gt;25,(U520-25)*Q520*1.49*1000,0)</f>
        <v>0</v>
      </c>
      <c r="AA520" s="5" t="n">
        <f aca="false">X520+Y520+Z520</f>
        <v>83036.7093246692</v>
      </c>
    </row>
    <row r="521" customFormat="false" ht="15" hidden="false" customHeight="false" outlineLevel="0" collapsed="false">
      <c r="A521" s="0" t="n">
        <v>1990</v>
      </c>
      <c r="B521" s="0" t="s">
        <v>39</v>
      </c>
      <c r="D521" s="0" t="n">
        <v>0</v>
      </c>
      <c r="E521" s="1" t="n">
        <v>191.558125</v>
      </c>
      <c r="F521" s="4" t="n">
        <v>0.00288361</v>
      </c>
      <c r="G521" s="0" t="n">
        <v>2.175</v>
      </c>
      <c r="H521" s="0" t="n">
        <f aca="false">1.44*EXP(-F521*(A521-1956))</f>
        <v>1.30551862234731</v>
      </c>
      <c r="I521" s="0" t="n">
        <v>2000</v>
      </c>
      <c r="J521" s="0" t="n">
        <f aca="false">I521*H521</f>
        <v>2611.03724469462</v>
      </c>
      <c r="K521" s="5" t="n">
        <f aca="false">K506+D506-J506-E521</f>
        <v>2797112.31561561</v>
      </c>
      <c r="L521" s="5" t="n">
        <f aca="false">H521*(100-G521/0.5)*20000</f>
        <v>2497457.1245504</v>
      </c>
      <c r="M521" s="5" t="n">
        <f aca="false">K521-L521</f>
        <v>299655.191065209</v>
      </c>
      <c r="N521" s="6" t="n">
        <f aca="false">1.6-0.5691/(2009-1956)*(A521-1956)</f>
        <v>1.23491698113208</v>
      </c>
      <c r="O521" s="7" t="n">
        <v>1.3</v>
      </c>
      <c r="P521" s="5" t="n">
        <f aca="false">O521*(100-N521/0.5)*5000</f>
        <v>633946.079245283</v>
      </c>
      <c r="Q521" s="7" t="n">
        <f aca="false">N521</f>
        <v>1.23491698113208</v>
      </c>
      <c r="R521" s="5" t="n">
        <f aca="false">1.49*(100-Q521/0.5)*5000</f>
        <v>726599.736981132</v>
      </c>
      <c r="S521" s="5" t="str">
        <f aca="false">IF(P521&lt;M521,M521-P521," ")</f>
        <v> </v>
      </c>
      <c r="T521" s="8" t="n">
        <f aca="false">M521*5/P521</f>
        <v>2.36341229069475</v>
      </c>
      <c r="U521" s="8" t="n">
        <f aca="false">IF(T521&gt;5,S521*5/R521+5,T521)+20</f>
        <v>22.3634122906947</v>
      </c>
      <c r="V521" s="9" t="n">
        <f aca="false">G521/0.5*H521*20000</f>
        <v>113580.120144216</v>
      </c>
      <c r="W521" s="9" t="n">
        <f aca="false">H521*G521*20*1000</f>
        <v>56790.060072108</v>
      </c>
      <c r="X521" s="5" t="n">
        <f aca="false">G521*H521*MIN(20,U521)*1000</f>
        <v>56790.060072108</v>
      </c>
      <c r="Y521" s="5" t="n">
        <f aca="false">IF(20&lt;U521,N521*O521*MIN(5,U521-20)*1000,0)</f>
        <v>3794.20336255376</v>
      </c>
      <c r="Z521" s="5" t="n">
        <f aca="false">IF(U521&gt;25,(U521-25)*Q521*1.49*1000,0)</f>
        <v>0</v>
      </c>
      <c r="AA521" s="5" t="n">
        <f aca="false">X521+Y521+Z521</f>
        <v>60584.2634346617</v>
      </c>
    </row>
    <row r="522" customFormat="false" ht="15" hidden="false" customHeight="false" outlineLevel="0" collapsed="false">
      <c r="A522" s="0" t="n">
        <v>1990</v>
      </c>
      <c r="B522" s="0" t="s">
        <v>40</v>
      </c>
      <c r="D522" s="0" t="n">
        <v>0</v>
      </c>
      <c r="E522" s="1" t="n">
        <v>188.2875</v>
      </c>
      <c r="F522" s="4" t="n">
        <v>0.003435973</v>
      </c>
      <c r="G522" s="0" t="n">
        <v>2.235</v>
      </c>
      <c r="H522" s="0" t="n">
        <f aca="false">1.44*EXP(-F522*(A522-1956))</f>
        <v>1.28122933063599</v>
      </c>
      <c r="I522" s="0" t="n">
        <v>2000</v>
      </c>
      <c r="J522" s="0" t="n">
        <f aca="false">I522*H522</f>
        <v>2562.45866127197</v>
      </c>
      <c r="K522" s="5" t="n">
        <f aca="false">K507+D507-J507-E522</f>
        <v>2797477.1355051</v>
      </c>
      <c r="L522" s="5" t="n">
        <f aca="false">H522*(100-G522/0.5)*20000</f>
        <v>2447916.75911312</v>
      </c>
      <c r="M522" s="5" t="n">
        <f aca="false">K522-L522</f>
        <v>349560.376391987</v>
      </c>
      <c r="N522" s="6" t="n">
        <f aca="false">1.6+0.1/(2009-1956)*(A522-1956)</f>
        <v>1.66415094339623</v>
      </c>
      <c r="O522" s="7" t="n">
        <v>1.3</v>
      </c>
      <c r="P522" s="5" t="n">
        <f aca="false">O522*(100-N522/0.5)*5000</f>
        <v>628366.037735849</v>
      </c>
      <c r="Q522" s="7" t="n">
        <f aca="false">N522</f>
        <v>1.66415094339623</v>
      </c>
      <c r="R522" s="5" t="n">
        <f aca="false">1.49*(100-Q522/0.5)*5000</f>
        <v>720204.150943396</v>
      </c>
      <c r="S522" s="5" t="str">
        <f aca="false">IF(P522&lt;M522,M522-P522," ")</f>
        <v> </v>
      </c>
      <c r="T522" s="8" t="n">
        <f aca="false">M522*5/P522</f>
        <v>2.78150278181436</v>
      </c>
      <c r="U522" s="8" t="n">
        <f aca="false">IF(T522&gt;5,S522*5/R522+5,T522)+20</f>
        <v>22.7815027818144</v>
      </c>
      <c r="V522" s="9" t="n">
        <f aca="false">G522/0.5*H522*20000</f>
        <v>114541.902158857</v>
      </c>
      <c r="W522" s="9" t="n">
        <f aca="false">H522*G522*20*1000</f>
        <v>57270.9510794286</v>
      </c>
      <c r="X522" s="5" t="n">
        <f aca="false">G522*H522*MIN(20,U522)*1000</f>
        <v>57270.9510794286</v>
      </c>
      <c r="Y522" s="5" t="n">
        <f aca="false">IF(20&lt;U522,N522*O522*MIN(5,U522-20)*1000,0)</f>
        <v>6017.49262194028</v>
      </c>
      <c r="Z522" s="5" t="n">
        <f aca="false">IF(U522&gt;25,(U522-25)*Q522*1.49*1000,0)</f>
        <v>0</v>
      </c>
      <c r="AA522" s="5" t="n">
        <f aca="false">X522+Y522+Z522</f>
        <v>63288.4437013689</v>
      </c>
    </row>
    <row r="523" customFormat="false" ht="15" hidden="false" customHeight="false" outlineLevel="0" collapsed="false">
      <c r="A523" s="0" t="n">
        <v>1990</v>
      </c>
      <c r="B523" s="0" t="s">
        <v>41</v>
      </c>
      <c r="D523" s="0" t="n">
        <v>0</v>
      </c>
      <c r="E523" s="1" t="n">
        <v>49.488125</v>
      </c>
      <c r="F523" s="4" t="n">
        <v>0.002290988</v>
      </c>
      <c r="G523" s="0" t="n">
        <v>1.94</v>
      </c>
      <c r="H523" s="0" t="n">
        <f aca="false">1.44*EXP(-F523*(A523-1956))</f>
        <v>1.33209051176873</v>
      </c>
      <c r="I523" s="0" t="n">
        <v>2000</v>
      </c>
      <c r="J523" s="0" t="n">
        <f aca="false">I523*H523</f>
        <v>2664.18102353747</v>
      </c>
      <c r="K523" s="5" t="n">
        <f aca="false">K508+D508-J508-E523</f>
        <v>2780123.5115921</v>
      </c>
      <c r="L523" s="5" t="n">
        <f aca="false">H523*(100-G523/0.5)*20000</f>
        <v>2560810.79982422</v>
      </c>
      <c r="M523" s="5" t="n">
        <f aca="false">K523-L523</f>
        <v>219312.711767886</v>
      </c>
      <c r="N523" s="6" t="n">
        <f aca="false">1.6-0.4/(2009-1956)*(A523-1956)</f>
        <v>1.34339622641509</v>
      </c>
      <c r="O523" s="7" t="n">
        <v>1.3</v>
      </c>
      <c r="P523" s="5" t="n">
        <f aca="false">O523*(100-N523/0.5)*5000</f>
        <v>632535.849056604</v>
      </c>
      <c r="Q523" s="7" t="n">
        <f aca="false">N523</f>
        <v>1.34339622641509</v>
      </c>
      <c r="R523" s="5" t="n">
        <f aca="false">1.49*(100-Q523/0.5)*5000</f>
        <v>724983.396226415</v>
      </c>
      <c r="S523" s="5" t="str">
        <f aca="false">IF(P523&lt;M523,M523-P523," ")</f>
        <v> </v>
      </c>
      <c r="T523" s="8" t="n">
        <f aca="false">M523*5/P523</f>
        <v>1.73359906869295</v>
      </c>
      <c r="U523" s="8" t="n">
        <f aca="false">IF(T523&gt;5,S523*5/R523+5,T523)+20</f>
        <v>21.7335990686929</v>
      </c>
      <c r="V523" s="9" t="n">
        <f aca="false">G523/0.5*H523*20000</f>
        <v>103370.223713254</v>
      </c>
      <c r="W523" s="9" t="n">
        <f aca="false">H523*G523*20*1000</f>
        <v>51685.1118566269</v>
      </c>
      <c r="X523" s="5" t="n">
        <f aca="false">G523*H523*MIN(20,U523)*1000</f>
        <v>51685.1118566269</v>
      </c>
      <c r="Y523" s="5" t="n">
        <f aca="false">IF(20&lt;U523,N523*O523*MIN(5,U523-20)*1000,0)</f>
        <v>3027.58358109847</v>
      </c>
      <c r="Z523" s="5" t="n">
        <f aca="false">IF(U523&gt;25,(U523-25)*Q523*1.49*1000,0)</f>
        <v>0</v>
      </c>
      <c r="AA523" s="5" t="n">
        <f aca="false">X523+Y523+Z523</f>
        <v>54712.6954377254</v>
      </c>
    </row>
    <row r="524" customFormat="false" ht="15" hidden="false" customHeight="false" outlineLevel="0" collapsed="false">
      <c r="A524" s="0" t="n">
        <v>1990</v>
      </c>
      <c r="B524" s="0" t="s">
        <v>42</v>
      </c>
      <c r="D524" s="0" t="n">
        <v>0</v>
      </c>
      <c r="E524" s="1" t="n">
        <v>236.7425</v>
      </c>
      <c r="F524" s="4" t="n">
        <v>0.006047777</v>
      </c>
      <c r="G524" s="0" t="n">
        <v>3.52</v>
      </c>
      <c r="H524" s="0" t="n">
        <f aca="false">1.44*EXP(-F524*(A524-1956))</f>
        <v>1.17235986443274</v>
      </c>
      <c r="I524" s="0" t="n">
        <v>2000</v>
      </c>
      <c r="J524" s="0" t="n">
        <f aca="false">I524*H524</f>
        <v>2344.71972886548</v>
      </c>
      <c r="K524" s="5" t="n">
        <f aca="false">K509+D509-J509-E524</f>
        <v>2777020.41514448</v>
      </c>
      <c r="L524" s="5" t="n">
        <f aca="false">H524*(100-G524/0.5)*20000</f>
        <v>2179651.45995335</v>
      </c>
      <c r="M524" s="5" t="n">
        <f aca="false">K524-L524</f>
        <v>597368.955191128</v>
      </c>
      <c r="N524" s="6" t="n">
        <f aca="false">1.6+0.5185/(2009-1956)*(A524-1956)</f>
        <v>1.93262264150943</v>
      </c>
      <c r="O524" s="7" t="n">
        <v>1.3</v>
      </c>
      <c r="P524" s="5" t="n">
        <f aca="false">O524*(100-N524/0.5)*5000</f>
        <v>624875.905660377</v>
      </c>
      <c r="Q524" s="7" t="n">
        <f aca="false">N524</f>
        <v>1.93262264150943</v>
      </c>
      <c r="R524" s="5" t="n">
        <f aca="false">1.49*(100-Q524/0.5)*5000</f>
        <v>716203.92264151</v>
      </c>
      <c r="S524" s="5" t="str">
        <f aca="false">IF(P524&lt;M524,M524-P524," ")</f>
        <v> </v>
      </c>
      <c r="T524" s="8" t="n">
        <f aca="false">M524*5/P524</f>
        <v>4.77990069532142</v>
      </c>
      <c r="U524" s="8" t="n">
        <f aca="false">IF(T524&gt;5,S524*5/R524+5,T524)+20</f>
        <v>24.7799006953214</v>
      </c>
      <c r="V524" s="9" t="n">
        <f aca="false">G524/0.5*H524*20000</f>
        <v>165068.26891213</v>
      </c>
      <c r="W524" s="9" t="n">
        <f aca="false">H524*G524*20*1000</f>
        <v>82534.134456065</v>
      </c>
      <c r="X524" s="5" t="n">
        <f aca="false">G524*H524*MIN(20,U524)*1000</f>
        <v>82534.134456065</v>
      </c>
      <c r="Y524" s="5" t="n">
        <f aca="false">IF(20&lt;U524,N524*O524*MIN(5,U524-20)*1000,0)</f>
        <v>12009.0676003283</v>
      </c>
      <c r="Z524" s="5" t="n">
        <f aca="false">IF(U524&gt;25,(U524-25)*Q524*1.49*1000,0)</f>
        <v>0</v>
      </c>
      <c r="AA524" s="5" t="n">
        <f aca="false">X524+Y524+Z524</f>
        <v>94543.2020563933</v>
      </c>
    </row>
    <row r="525" customFormat="false" ht="15" hidden="false" customHeight="false" outlineLevel="0" collapsed="false">
      <c r="A525" s="0" t="n">
        <v>1990</v>
      </c>
      <c r="B525" s="0" t="s">
        <v>43</v>
      </c>
      <c r="D525" s="0" t="n">
        <v>0</v>
      </c>
      <c r="E525" s="1" t="n">
        <v>153.00375</v>
      </c>
      <c r="F525" s="4" t="n">
        <v>0.003047486</v>
      </c>
      <c r="G525" s="0" t="n">
        <v>2.125</v>
      </c>
      <c r="H525" s="0" t="n">
        <f aca="false">1.44*EXP(-F525*(A525-1956))</f>
        <v>1.29826478175823</v>
      </c>
      <c r="I525" s="0" t="n">
        <v>2000</v>
      </c>
      <c r="J525" s="0" t="n">
        <f aca="false">I525*H525</f>
        <v>2596.52956351645</v>
      </c>
      <c r="K525" s="5" t="n">
        <f aca="false">K510+D510-J510-E525</f>
        <v>2776080.58775577</v>
      </c>
      <c r="L525" s="5" t="n">
        <f aca="false">H525*(100-G525/0.5)*20000</f>
        <v>2486177.057067</v>
      </c>
      <c r="M525" s="5" t="n">
        <f aca="false">K525-L525</f>
        <v>289903.53068877</v>
      </c>
      <c r="N525" s="6" t="n">
        <f aca="false">1.6-0.4298/(2009-1956)*(A525-1956)</f>
        <v>1.32427924528302</v>
      </c>
      <c r="O525" s="7" t="n">
        <v>1.3</v>
      </c>
      <c r="P525" s="5" t="n">
        <f aca="false">O525*(100-N525/0.5)*5000</f>
        <v>632784.369811321</v>
      </c>
      <c r="Q525" s="7" t="n">
        <f aca="false">N525</f>
        <v>1.32427924528302</v>
      </c>
      <c r="R525" s="5" t="n">
        <f aca="false">1.49*(100-Q525/0.5)*5000</f>
        <v>725268.239245283</v>
      </c>
      <c r="S525" s="5" t="str">
        <f aca="false">IF(P525&lt;M525,M525-P525," ")</f>
        <v> </v>
      </c>
      <c r="T525" s="8" t="n">
        <f aca="false">M525*5/P525</f>
        <v>2.29069762560042</v>
      </c>
      <c r="U525" s="8" t="n">
        <f aca="false">IF(T525&gt;5,S525*5/R525+5,T525)+20</f>
        <v>22.2906976256004</v>
      </c>
      <c r="V525" s="9" t="n">
        <f aca="false">G525/0.5*H525*20000</f>
        <v>110352.506449449</v>
      </c>
      <c r="W525" s="9" t="n">
        <f aca="false">H525*G525*20*1000</f>
        <v>55176.2532247246</v>
      </c>
      <c r="X525" s="5" t="n">
        <f aca="false">G525*H525*MIN(20,U525)*1000</f>
        <v>55176.2532247246</v>
      </c>
      <c r="Y525" s="5" t="n">
        <f aca="false">IF(20&lt;U525,N525*O525*MIN(5,U525-20)*1000,0)</f>
        <v>3943.58031964224</v>
      </c>
      <c r="Z525" s="5" t="n">
        <f aca="false">IF(U525&gt;25,(U525-25)*Q525*1.49*1000,0)</f>
        <v>0</v>
      </c>
      <c r="AA525" s="5" t="n">
        <f aca="false">X525+Y525+Z525</f>
        <v>59119.8335443668</v>
      </c>
    </row>
    <row r="526" customFormat="false" ht="15" hidden="false" customHeight="false" outlineLevel="0" collapsed="false">
      <c r="A526" s="0" t="n">
        <v>1990</v>
      </c>
      <c r="B526" s="0" t="s">
        <v>44</v>
      </c>
      <c r="D526" s="0" t="n">
        <v>0</v>
      </c>
      <c r="E526" s="1" t="n">
        <v>267.416875</v>
      </c>
      <c r="F526" s="4" t="n">
        <v>0.006595146</v>
      </c>
      <c r="G526" s="0" t="n">
        <v>2.98</v>
      </c>
      <c r="H526" s="0" t="n">
        <f aca="false">1.44*EXP(-F526*(A526-1956))</f>
        <v>1.15074337845706</v>
      </c>
      <c r="I526" s="0" t="n">
        <v>2000</v>
      </c>
      <c r="J526" s="0" t="n">
        <f aca="false">I526*H526</f>
        <v>2301.48675691411</v>
      </c>
      <c r="K526" s="5" t="n">
        <f aca="false">K511+D511-J511-E526</f>
        <v>2838789.82449291</v>
      </c>
      <c r="L526" s="5" t="n">
        <f aca="false">H526*(100-G526/0.5)*20000</f>
        <v>2164318.14620203</v>
      </c>
      <c r="M526" s="5" t="n">
        <f aca="false">K526-L526</f>
        <v>674471.678290883</v>
      </c>
      <c r="N526" s="6" t="n">
        <f aca="false">1.6+0.062/(2009-1956)*(A526-1956)</f>
        <v>1.63977358490566</v>
      </c>
      <c r="O526" s="7" t="n">
        <v>1.3</v>
      </c>
      <c r="P526" s="5" t="n">
        <f aca="false">O526*(100-N526/0.5)*5000</f>
        <v>628682.943396226</v>
      </c>
      <c r="Q526" s="7" t="n">
        <f aca="false">N526</f>
        <v>1.63977358490566</v>
      </c>
      <c r="R526" s="5" t="n">
        <f aca="false">1.49*(100-Q526/0.5)*5000</f>
        <v>720567.373584906</v>
      </c>
      <c r="S526" s="5" t="n">
        <f aca="false">IF(P526&lt;M526,M526-P526," ")</f>
        <v>45788.7348946562</v>
      </c>
      <c r="T526" s="8" t="n">
        <f aca="false">M526*5/P526</f>
        <v>5.36416396671508</v>
      </c>
      <c r="U526" s="8" t="n">
        <f aca="false">IF(T526&gt;5,S526*5/R526+5,T526)+20</f>
        <v>25.3177269508252</v>
      </c>
      <c r="V526" s="9" t="n">
        <f aca="false">G526/0.5*H526*20000</f>
        <v>137168.610712081</v>
      </c>
      <c r="W526" s="9" t="n">
        <f aca="false">H526*G526*20*1000</f>
        <v>68584.3053560405</v>
      </c>
      <c r="X526" s="5" t="n">
        <f aca="false">G526*H526*MIN(20,U526)*1000</f>
        <v>68584.3053560405</v>
      </c>
      <c r="Y526" s="5" t="n">
        <f aca="false">IF(20&lt;U526,N526*O526*MIN(5,U526-20)*1000,0)</f>
        <v>10658.5283018868</v>
      </c>
      <c r="Z526" s="5" t="n">
        <f aca="false">IF(U526&gt;25,(U526-25)*Q526*1.49*1000,0)</f>
        <v>776.290389152004</v>
      </c>
      <c r="AA526" s="5" t="n">
        <f aca="false">X526+Y526+Z526</f>
        <v>80019.1240470793</v>
      </c>
    </row>
    <row r="527" customFormat="false" ht="15" hidden="false" customHeight="false" outlineLevel="0" collapsed="false">
      <c r="A527" s="0" t="n">
        <v>1991</v>
      </c>
      <c r="B527" s="0" t="s">
        <v>30</v>
      </c>
      <c r="D527" s="0" t="n">
        <v>0</v>
      </c>
      <c r="E527" s="1" t="n">
        <v>0</v>
      </c>
      <c r="F527" s="4" t="n">
        <v>0.000106134</v>
      </c>
      <c r="G527" s="0" t="n">
        <v>1.04</v>
      </c>
      <c r="H527" s="0" t="n">
        <f aca="false">1.44*EXP(-F527*(A527-1956))</f>
        <v>1.43466076933302</v>
      </c>
      <c r="I527" s="0" t="n">
        <v>2000</v>
      </c>
      <c r="J527" s="0" t="n">
        <f aca="false">I527*H527</f>
        <v>2869.32153866603</v>
      </c>
      <c r="K527" s="5" t="n">
        <f aca="false">K512+D512-J512-E527</f>
        <v>2779224.36942323</v>
      </c>
      <c r="L527" s="5" t="n">
        <f aca="false">H527*(100-G527/0.5)*20000</f>
        <v>2809639.65066178</v>
      </c>
      <c r="M527" s="5" t="n">
        <f aca="false">K527-L527</f>
        <v>-30415.2812385499</v>
      </c>
      <c r="N527" s="6" t="n">
        <f aca="false">1.6-0.6824/(2009-1956)*(A527-1956)</f>
        <v>1.14935849056604</v>
      </c>
      <c r="O527" s="7" t="n">
        <v>1.3</v>
      </c>
      <c r="P527" s="5" t="n">
        <f aca="false">O527*(100-N527/0.5)*5000</f>
        <v>635058.339622642</v>
      </c>
      <c r="Q527" s="7" t="n">
        <f aca="false">N527</f>
        <v>1.14935849056604</v>
      </c>
      <c r="R527" s="5" t="n">
        <f aca="false">1.49*(100-Q527/0.5)*5000</f>
        <v>727874.558490566</v>
      </c>
      <c r="S527" s="5" t="str">
        <f aca="false">IF(P527&lt;M527,M527-P527," ")</f>
        <v> </v>
      </c>
      <c r="T527" s="8" t="n">
        <f aca="false">M527*5/P527</f>
        <v>-0.239468402671658</v>
      </c>
      <c r="U527" s="8" t="n">
        <f aca="false">IF(T527&gt;5,S527*5/R527+5,T527)+20</f>
        <v>19.7605315973283</v>
      </c>
      <c r="V527" s="9" t="n">
        <f aca="false">G527/0.5*H527*20000</f>
        <v>59681.8880042535</v>
      </c>
      <c r="W527" s="9" t="n">
        <f aca="false">H527*G527*20*1000</f>
        <v>29840.9440021268</v>
      </c>
      <c r="X527" s="5" t="n">
        <f aca="false">G527*H527*MIN(20,U527)*1000</f>
        <v>29483.6458424066</v>
      </c>
      <c r="Y527" s="5" t="n">
        <f aca="false">IF(20&lt;U527,N527*O527*MIN(5,U527-20)*1000,0)</f>
        <v>0</v>
      </c>
      <c r="Z527" s="5" t="n">
        <f aca="false">IF(U527&gt;25,(U527-25)*Q527*1.49*1000,0)</f>
        <v>0</v>
      </c>
      <c r="AA527" s="5" t="n">
        <f aca="false">X527+Y527+Z527</f>
        <v>29483.6458424066</v>
      </c>
    </row>
    <row r="528" customFormat="false" ht="15" hidden="false" customHeight="false" outlineLevel="0" collapsed="false">
      <c r="A528" s="0" t="n">
        <v>1991</v>
      </c>
      <c r="B528" s="0" t="s">
        <v>31</v>
      </c>
      <c r="D528" s="0" t="n">
        <v>0</v>
      </c>
      <c r="E528" s="1" t="n">
        <v>147.23875</v>
      </c>
      <c r="F528" s="4" t="n">
        <v>0.00054519</v>
      </c>
      <c r="G528" s="0" t="n">
        <v>1.23</v>
      </c>
      <c r="H528" s="0" t="n">
        <f aca="false">1.44*EXP(-F528*(A528-1956))</f>
        <v>1.41278292319452</v>
      </c>
      <c r="I528" s="0" t="n">
        <v>2000</v>
      </c>
      <c r="J528" s="0" t="n">
        <f aca="false">I528*H528</f>
        <v>2825.56584638904</v>
      </c>
      <c r="K528" s="5" t="n">
        <f aca="false">K513+D513-J513-E528</f>
        <v>2774882.90661022</v>
      </c>
      <c r="L528" s="5" t="n">
        <f aca="false">H528*(100-G528/0.5)*20000</f>
        <v>2756056.92656787</v>
      </c>
      <c r="M528" s="5" t="n">
        <f aca="false">K528-L528</f>
        <v>18825.9800423593</v>
      </c>
      <c r="N528" s="6" t="n">
        <f aca="false">1.6-0.6216/(2009-1956)*(A528-1956)</f>
        <v>1.18950943396226</v>
      </c>
      <c r="O528" s="7" t="n">
        <v>1.3</v>
      </c>
      <c r="P528" s="5" t="n">
        <f aca="false">O528*(100-N528/0.5)*5000</f>
        <v>634536.377358491</v>
      </c>
      <c r="Q528" s="7" t="n">
        <f aca="false">N528</f>
        <v>1.18950943396226</v>
      </c>
      <c r="R528" s="5" t="n">
        <f aca="false">1.49*(100-Q528/0.5)*5000</f>
        <v>727276.309433962</v>
      </c>
      <c r="S528" s="5" t="str">
        <f aca="false">IF(P528&lt;M528,M528-P528," ")</f>
        <v> </v>
      </c>
      <c r="T528" s="8" t="n">
        <f aca="false">M528*5/P528</f>
        <v>0.14834437168701</v>
      </c>
      <c r="U528" s="8" t="n">
        <f aca="false">IF(T528&gt;5,S528*5/R528+5,T528)+20</f>
        <v>20.148344371687</v>
      </c>
      <c r="V528" s="9" t="n">
        <f aca="false">G528/0.5*H528*20000</f>
        <v>69508.9198211703</v>
      </c>
      <c r="W528" s="9" t="n">
        <f aca="false">H528*G528*20*1000</f>
        <v>34754.4599105851</v>
      </c>
      <c r="X528" s="5" t="n">
        <f aca="false">G528*H528*MIN(20,U528)*1000</f>
        <v>34754.4599105851</v>
      </c>
      <c r="Y528" s="5" t="n">
        <f aca="false">IF(20&lt;U528,N528*O528*MIN(5,U528-20)*1000,0)</f>
        <v>229.394138475974</v>
      </c>
      <c r="Z528" s="5" t="n">
        <f aca="false">IF(U528&gt;25,(U528-25)*Q528*1.49*1000,0)</f>
        <v>0</v>
      </c>
      <c r="AA528" s="5" t="n">
        <f aca="false">X528+Y528+Z528</f>
        <v>34983.8540490611</v>
      </c>
    </row>
    <row r="529" customFormat="false" ht="15" hidden="false" customHeight="false" outlineLevel="0" collapsed="false">
      <c r="A529" s="0" t="n">
        <v>1991</v>
      </c>
      <c r="B529" s="0" t="s">
        <v>32</v>
      </c>
      <c r="D529" s="0" t="n">
        <v>0</v>
      </c>
      <c r="E529" s="1" t="n">
        <v>356.698125</v>
      </c>
      <c r="F529" s="4" t="n">
        <v>0.002161032</v>
      </c>
      <c r="G529" s="0" t="n">
        <v>1.45</v>
      </c>
      <c r="H529" s="0" t="n">
        <f aca="false">1.44*EXP(-F529*(A529-1956))</f>
        <v>1.33510106564253</v>
      </c>
      <c r="I529" s="0" t="n">
        <v>2000</v>
      </c>
      <c r="J529" s="0" t="n">
        <f aca="false">I529*H529</f>
        <v>2670.20213128506</v>
      </c>
      <c r="K529" s="5" t="n">
        <f aca="false">K514+D514-J514-E529</f>
        <v>2771748.35569222</v>
      </c>
      <c r="L529" s="5" t="n">
        <f aca="false">H529*(100-G529/0.5)*20000</f>
        <v>2592766.26947779</v>
      </c>
      <c r="M529" s="5" t="n">
        <f aca="false">K529-L529</f>
        <v>178982.086214433</v>
      </c>
      <c r="N529" s="6" t="n">
        <f aca="false">1.6-0.5691/(2009-1956)*(A529-1956)</f>
        <v>1.22417924528302</v>
      </c>
      <c r="O529" s="7" t="n">
        <v>1.3</v>
      </c>
      <c r="P529" s="5" t="n">
        <f aca="false">O529*(100-N529/0.5)*5000</f>
        <v>634085.669811321</v>
      </c>
      <c r="Q529" s="7" t="n">
        <f aca="false">N529</f>
        <v>1.22417924528302</v>
      </c>
      <c r="R529" s="5" t="n">
        <f aca="false">1.49*(100-Q529/0.5)*5000</f>
        <v>726759.729245283</v>
      </c>
      <c r="S529" s="5" t="str">
        <f aca="false">IF(P529&lt;M529,M529-P529," ")</f>
        <v> </v>
      </c>
      <c r="T529" s="8" t="n">
        <f aca="false">M529*5/P529</f>
        <v>1.41133993981989</v>
      </c>
      <c r="U529" s="8" t="n">
        <f aca="false">IF(T529&gt;5,S529*5/R529+5,T529)+20</f>
        <v>21.4113399398199</v>
      </c>
      <c r="V529" s="9" t="n">
        <f aca="false">G529/0.5*H529*20000</f>
        <v>77435.8618072667</v>
      </c>
      <c r="W529" s="9" t="n">
        <f aca="false">H529*G529*20*1000</f>
        <v>38717.9309036333</v>
      </c>
      <c r="X529" s="5" t="n">
        <f aca="false">G529*H529*MIN(20,U529)*1000</f>
        <v>38717.9309036333</v>
      </c>
      <c r="Y529" s="5" t="n">
        <f aca="false">IF(20&lt;U529,N529*O529*MIN(5,U529-20)*1000,0)</f>
        <v>2246.05298107644</v>
      </c>
      <c r="Z529" s="5" t="n">
        <f aca="false">IF(U529&gt;25,(U529-25)*Q529*1.49*1000,0)</f>
        <v>0</v>
      </c>
      <c r="AA529" s="5" t="n">
        <f aca="false">X529+Y529+Z529</f>
        <v>40963.9838847098</v>
      </c>
    </row>
    <row r="530" customFormat="false" ht="15" hidden="false" customHeight="false" outlineLevel="0" collapsed="false">
      <c r="A530" s="0" t="n">
        <v>1991</v>
      </c>
      <c r="B530" s="0" t="s">
        <v>33</v>
      </c>
      <c r="D530" s="0" t="n">
        <v>0</v>
      </c>
      <c r="E530" s="1" t="n">
        <v>231.17125</v>
      </c>
      <c r="F530" s="4" t="n">
        <v>0.003311821</v>
      </c>
      <c r="G530" s="0" t="n">
        <v>1.39</v>
      </c>
      <c r="H530" s="0" t="n">
        <f aca="false">1.44*EXP(-F530*(A530-1956))</f>
        <v>1.28239494257665</v>
      </c>
      <c r="I530" s="0" t="n">
        <v>2000</v>
      </c>
      <c r="J530" s="0" t="n">
        <f aca="false">I530*H530</f>
        <v>2564.7898851533</v>
      </c>
      <c r="K530" s="5" t="n">
        <f aca="false">K515+D515-J515-E530</f>
        <v>2773250.86570063</v>
      </c>
      <c r="L530" s="5" t="n">
        <f aca="false">H530*(100-G530/0.5)*20000</f>
        <v>2493488.72634604</v>
      </c>
      <c r="M530" s="5" t="n">
        <f aca="false">K530-L530</f>
        <v>279762.139354593</v>
      </c>
      <c r="N530" s="6" t="n">
        <f aca="false">1.6-0.6/(2009-1956)*(A530-1956)</f>
        <v>1.20377358490566</v>
      </c>
      <c r="O530" s="7" t="n">
        <v>1.3</v>
      </c>
      <c r="P530" s="5" t="n">
        <f aca="false">O530*(100-N530/0.5)*5000</f>
        <v>634350.943396226</v>
      </c>
      <c r="Q530" s="7" t="n">
        <f aca="false">N530</f>
        <v>1.20377358490566</v>
      </c>
      <c r="R530" s="5" t="n">
        <f aca="false">1.49*(100-Q530/0.5)*5000</f>
        <v>727063.773584906</v>
      </c>
      <c r="S530" s="5" t="str">
        <f aca="false">IF(P530&lt;M530,M530-P530," ")</f>
        <v> </v>
      </c>
      <c r="T530" s="8" t="n">
        <f aca="false">M530*5/P530</f>
        <v>2.20510540945037</v>
      </c>
      <c r="U530" s="8" t="n">
        <f aca="false">IF(T530&gt;5,S530*5/R530+5,T530)+20</f>
        <v>22.2051054094504</v>
      </c>
      <c r="V530" s="9" t="n">
        <f aca="false">G530/0.5*H530*20000</f>
        <v>71301.1588072618</v>
      </c>
      <c r="W530" s="9" t="n">
        <f aca="false">H530*G530*20*1000</f>
        <v>35650.5794036309</v>
      </c>
      <c r="X530" s="5" t="n">
        <f aca="false">G530*H530*MIN(20,U530)*1000</f>
        <v>35650.5794036309</v>
      </c>
      <c r="Y530" s="5" t="n">
        <f aca="false">IF(20&lt;U530,N530*O530*MIN(5,U530-20)*1000,0)</f>
        <v>3450.78193697761</v>
      </c>
      <c r="Z530" s="5" t="n">
        <f aca="false">IF(U530&gt;25,(U530-25)*Q530*1.49*1000,0)</f>
        <v>0</v>
      </c>
      <c r="AA530" s="5" t="n">
        <f aca="false">X530+Y530+Z530</f>
        <v>39101.3613406085</v>
      </c>
    </row>
    <row r="531" customFormat="false" ht="15" hidden="false" customHeight="false" outlineLevel="0" collapsed="false">
      <c r="A531" s="0" t="n">
        <v>1991</v>
      </c>
      <c r="B531" s="0" t="s">
        <v>34</v>
      </c>
      <c r="D531" s="0" t="n">
        <v>0</v>
      </c>
      <c r="E531" s="1" t="n">
        <v>334.7625</v>
      </c>
      <c r="F531" s="4" t="n">
        <v>0.003564392</v>
      </c>
      <c r="G531" s="0" t="n">
        <v>1.48</v>
      </c>
      <c r="H531" s="0" t="n">
        <f aca="false">1.44*EXP(-F531*(A531-1956))</f>
        <v>1.27110854978982</v>
      </c>
      <c r="I531" s="0" t="n">
        <v>2000</v>
      </c>
      <c r="J531" s="0" t="n">
        <f aca="false">I531*H531</f>
        <v>2542.21709957964</v>
      </c>
      <c r="K531" s="5" t="n">
        <f aca="false">K516+D516-J516-E531</f>
        <v>2772531.24385671</v>
      </c>
      <c r="L531" s="5" t="n">
        <f aca="false">H531*(100-G531/0.5)*20000</f>
        <v>2466967.47343208</v>
      </c>
      <c r="M531" s="5" t="n">
        <f aca="false">K531-L531</f>
        <v>305563.770424631</v>
      </c>
      <c r="N531" s="6" t="n">
        <f aca="false">1.6-0.5/(2009-1956)*(A531-1956)</f>
        <v>1.26981132075472</v>
      </c>
      <c r="O531" s="7" t="n">
        <v>1.3</v>
      </c>
      <c r="P531" s="5" t="n">
        <f aca="false">O531*(100-N531/0.5)*5000</f>
        <v>633492.452830189</v>
      </c>
      <c r="Q531" s="7" t="n">
        <f aca="false">N531</f>
        <v>1.26981132075472</v>
      </c>
      <c r="R531" s="5" t="n">
        <f aca="false">1.49*(100-Q531/0.5)*5000</f>
        <v>726079.811320755</v>
      </c>
      <c r="S531" s="5" t="str">
        <f aca="false">IF(P531&lt;M531,M531-P531," ")</f>
        <v> </v>
      </c>
      <c r="T531" s="8" t="n">
        <f aca="false">M531*5/P531</f>
        <v>2.41173962735859</v>
      </c>
      <c r="U531" s="8" t="n">
        <f aca="false">IF(T531&gt;5,S531*5/R531+5,T531)+20</f>
        <v>22.4117396273586</v>
      </c>
      <c r="V531" s="9" t="n">
        <f aca="false">G531/0.5*H531*20000</f>
        <v>75249.6261475572</v>
      </c>
      <c r="W531" s="9" t="n">
        <f aca="false">H531*G531*20*1000</f>
        <v>37624.8130737786</v>
      </c>
      <c r="X531" s="5" t="n">
        <f aca="false">G531*H531*MIN(20,U531)*1000</f>
        <v>37624.8130737786</v>
      </c>
      <c r="Y531" s="5" t="n">
        <f aca="false">IF(20&lt;U531,N531*O531*MIN(5,U531-20)*1000,0)</f>
        <v>3981.19056599251</v>
      </c>
      <c r="Z531" s="5" t="n">
        <f aca="false">IF(U531&gt;25,(U531-25)*Q531*1.49*1000,0)</f>
        <v>0</v>
      </c>
      <c r="AA531" s="5" t="n">
        <f aca="false">X531+Y531+Z531</f>
        <v>41606.0036397711</v>
      </c>
    </row>
    <row r="532" customFormat="false" ht="15" hidden="false" customHeight="false" outlineLevel="0" collapsed="false">
      <c r="A532" s="0" t="n">
        <v>1991</v>
      </c>
      <c r="B532" s="0" t="s">
        <v>35</v>
      </c>
      <c r="D532" s="0" t="n">
        <v>586.433260393873</v>
      </c>
      <c r="E532" s="1" t="n">
        <v>178.954375</v>
      </c>
      <c r="F532" s="4" t="n">
        <v>0.00095987</v>
      </c>
      <c r="G532" s="0" t="n">
        <v>1.67</v>
      </c>
      <c r="H532" s="0" t="n">
        <f aca="false">1.44*EXP(-F532*(A532-1956))</f>
        <v>1.39242615875318</v>
      </c>
      <c r="I532" s="0" t="n">
        <v>2000</v>
      </c>
      <c r="J532" s="0" t="n">
        <f aca="false">I532*H532</f>
        <v>2784.85231750635</v>
      </c>
      <c r="K532" s="5" t="n">
        <f aca="false">K517+D517-J517-E532</f>
        <v>2784317.83978316</v>
      </c>
      <c r="L532" s="5" t="n">
        <f aca="false">H532*(100-G532/0.5)*20000</f>
        <v>2691838.25010164</v>
      </c>
      <c r="M532" s="5" t="n">
        <f aca="false">K532-L532</f>
        <v>92479.5896815239</v>
      </c>
      <c r="N532" s="6" t="n">
        <f aca="false">1.6-0.5691/(2009-1956)*(A532-1956)</f>
        <v>1.22417924528302</v>
      </c>
      <c r="O532" s="7" t="n">
        <v>1.3</v>
      </c>
      <c r="P532" s="5" t="n">
        <f aca="false">O532*(100-N532/0.5)*5000</f>
        <v>634085.669811321</v>
      </c>
      <c r="Q532" s="7" t="n">
        <f aca="false">N532</f>
        <v>1.22417924528302</v>
      </c>
      <c r="R532" s="5" t="n">
        <f aca="false">1.49*(100-Q532/0.5)*5000</f>
        <v>726759.729245283</v>
      </c>
      <c r="S532" s="5" t="str">
        <f aca="false">IF(P532&lt;M532,M532-P532," ")</f>
        <v> </v>
      </c>
      <c r="T532" s="8" t="n">
        <f aca="false">M532*5/P532</f>
        <v>0.729235764853684</v>
      </c>
      <c r="U532" s="8" t="n">
        <f aca="false">IF(T532&gt;5,S532*5/R532+5,T532)+20</f>
        <v>20.7292357648537</v>
      </c>
      <c r="V532" s="9" t="n">
        <f aca="false">G532/0.5*H532*20000</f>
        <v>93014.0674047121</v>
      </c>
      <c r="W532" s="9" t="n">
        <f aca="false">H532*G532*20*1000</f>
        <v>46507.0337023561</v>
      </c>
      <c r="X532" s="5" t="n">
        <f aca="false">G532*H532*MIN(20,U532)*1000</f>
        <v>46507.0337023561</v>
      </c>
      <c r="Y532" s="5" t="n">
        <f aca="false">IF(20&lt;U532,N532*O532*MIN(5,U532-20)*1000,0)</f>
        <v>1160.52987472756</v>
      </c>
      <c r="Z532" s="5" t="n">
        <f aca="false">IF(U532&gt;25,(U532-25)*Q532*1.49*1000,0)</f>
        <v>0</v>
      </c>
      <c r="AA532" s="5" t="n">
        <f aca="false">X532+Y532+Z532</f>
        <v>47667.5635770836</v>
      </c>
    </row>
    <row r="533" customFormat="false" ht="15" hidden="false" customHeight="false" outlineLevel="0" collapsed="false">
      <c r="A533" s="0" t="n">
        <v>1991</v>
      </c>
      <c r="B533" s="0" t="s">
        <v>36</v>
      </c>
      <c r="D533" s="0" t="n">
        <v>586.433260393873</v>
      </c>
      <c r="E533" s="1" t="n">
        <v>338.719375</v>
      </c>
      <c r="F533" s="4" t="n">
        <v>0.003306066</v>
      </c>
      <c r="G533" s="0" t="n">
        <v>1.98</v>
      </c>
      <c r="H533" s="0" t="n">
        <f aca="false">1.44*EXP(-F533*(A533-1956))</f>
        <v>1.28265327499439</v>
      </c>
      <c r="I533" s="0" t="n">
        <v>2000</v>
      </c>
      <c r="J533" s="0" t="n">
        <f aca="false">I533*H533</f>
        <v>2565.30654998878</v>
      </c>
      <c r="K533" s="5" t="n">
        <f aca="false">K518+D518-J518-E533</f>
        <v>2781232.76744745</v>
      </c>
      <c r="L533" s="5" t="n">
        <f aca="false">H533*(100-G533/0.5)*20000</f>
        <v>2463720.41060923</v>
      </c>
      <c r="M533" s="5" t="n">
        <f aca="false">K533-L533</f>
        <v>317512.356838222</v>
      </c>
      <c r="N533" s="6" t="n">
        <f aca="false">1.6-0.5691/(2009-1956)*(A533-1956)</f>
        <v>1.22417924528302</v>
      </c>
      <c r="O533" s="7" t="n">
        <v>1.3</v>
      </c>
      <c r="P533" s="5" t="n">
        <f aca="false">O533*(100-N533/0.5)*5000</f>
        <v>634085.669811321</v>
      </c>
      <c r="Q533" s="7" t="n">
        <f aca="false">N533</f>
        <v>1.22417924528302</v>
      </c>
      <c r="R533" s="5" t="n">
        <f aca="false">1.49*(100-Q533/0.5)*5000</f>
        <v>726759.729245283</v>
      </c>
      <c r="S533" s="5" t="str">
        <f aca="false">IF(P533&lt;M533,M533-P533," ")</f>
        <v> </v>
      </c>
      <c r="T533" s="8" t="n">
        <f aca="false">M533*5/P533</f>
        <v>2.50370235407387</v>
      </c>
      <c r="U533" s="8" t="n">
        <f aca="false">IF(T533&gt;5,S533*5/R533+5,T533)+20</f>
        <v>22.5037023540739</v>
      </c>
      <c r="V533" s="9" t="n">
        <f aca="false">G533/0.5*H533*20000</f>
        <v>101586.139379556</v>
      </c>
      <c r="W533" s="9" t="n">
        <f aca="false">H533*G533*20*1000</f>
        <v>50793.0696897779</v>
      </c>
      <c r="X533" s="5" t="n">
        <f aca="false">G533*H533*MIN(20,U533)*1000</f>
        <v>50793.0696897779</v>
      </c>
      <c r="Y533" s="5" t="n">
        <f aca="false">IF(20&lt;U533,N533*O533*MIN(5,U533-20)*1000,0)</f>
        <v>3984.4745956905</v>
      </c>
      <c r="Z533" s="5" t="n">
        <f aca="false">IF(U533&gt;25,(U533-25)*Q533*1.49*1000,0)</f>
        <v>0</v>
      </c>
      <c r="AA533" s="5" t="n">
        <f aca="false">X533+Y533+Z533</f>
        <v>54777.5442854684</v>
      </c>
    </row>
    <row r="534" customFormat="false" ht="15" hidden="false" customHeight="false" outlineLevel="0" collapsed="false">
      <c r="A534" s="0" t="n">
        <v>1991</v>
      </c>
      <c r="B534" s="0" t="s">
        <v>37</v>
      </c>
      <c r="D534" s="0" t="n">
        <v>593.886462882096</v>
      </c>
      <c r="E534" s="1" t="n">
        <v>242.276875</v>
      </c>
      <c r="F534" s="4" t="n">
        <v>0.001301856</v>
      </c>
      <c r="G534" s="0" t="n">
        <v>1.77</v>
      </c>
      <c r="H534" s="0" t="n">
        <f aca="false">1.44*EXP(-F534*(A534-1956))</f>
        <v>1.37585884900979</v>
      </c>
      <c r="I534" s="0" t="n">
        <v>2000</v>
      </c>
      <c r="J534" s="0" t="n">
        <f aca="false">I534*H534</f>
        <v>2751.71769801959</v>
      </c>
      <c r="K534" s="5" t="n">
        <f aca="false">K519+D519-J519-E534</f>
        <v>2782093.35348713</v>
      </c>
      <c r="L534" s="5" t="n">
        <f aca="false">H534*(100-G534/0.5)*20000</f>
        <v>2654306.89150969</v>
      </c>
      <c r="M534" s="5" t="n">
        <f aca="false">K534-L534</f>
        <v>127786.461977432</v>
      </c>
      <c r="N534" s="6" t="n">
        <f aca="false">1.6-0.5691/(2009-1956)*(A534-1956)</f>
        <v>1.22417924528302</v>
      </c>
      <c r="O534" s="7" t="n">
        <v>1.3</v>
      </c>
      <c r="P534" s="5" t="n">
        <f aca="false">O534*(100-N534/0.5)*5000</f>
        <v>634085.669811321</v>
      </c>
      <c r="Q534" s="7" t="n">
        <f aca="false">N534</f>
        <v>1.22417924528302</v>
      </c>
      <c r="R534" s="5" t="n">
        <f aca="false">1.49*(100-Q534/0.5)*5000</f>
        <v>726759.729245283</v>
      </c>
      <c r="S534" s="5" t="str">
        <f aca="false">IF(P534&lt;M534,M534-P534," ")</f>
        <v> </v>
      </c>
      <c r="T534" s="8" t="n">
        <f aca="false">M534*5/P534</f>
        <v>1.00764350987034</v>
      </c>
      <c r="U534" s="8" t="n">
        <f aca="false">IF(T534&gt;5,S534*5/R534+5,T534)+20</f>
        <v>21.0076435098703</v>
      </c>
      <c r="V534" s="9" t="n">
        <f aca="false">G534/0.5*H534*20000</f>
        <v>97410.8065098934</v>
      </c>
      <c r="W534" s="9" t="n">
        <f aca="false">H534*G534*20*1000</f>
        <v>48705.4032549467</v>
      </c>
      <c r="X534" s="5" t="n">
        <f aca="false">G534*H534*MIN(20,U534)*1000</f>
        <v>48705.4032549467</v>
      </c>
      <c r="Y534" s="5" t="n">
        <f aca="false">IF(20&lt;U534,N534*O534*MIN(5,U534-20)*1000,0)</f>
        <v>1603.59715285562</v>
      </c>
      <c r="Z534" s="5" t="n">
        <f aca="false">IF(U534&gt;25,(U534-25)*Q534*1.49*1000,0)</f>
        <v>0</v>
      </c>
      <c r="AA534" s="5" t="n">
        <f aca="false">X534+Y534+Z534</f>
        <v>50309.0004078024</v>
      </c>
    </row>
    <row r="535" customFormat="false" ht="15" hidden="false" customHeight="false" outlineLevel="0" collapsed="false">
      <c r="A535" s="0" t="n">
        <v>1991</v>
      </c>
      <c r="B535" s="0" t="s">
        <v>38</v>
      </c>
      <c r="D535" s="0" t="n">
        <v>145.299145299145</v>
      </c>
      <c r="E535" s="1" t="n">
        <v>158.1525</v>
      </c>
      <c r="F535" s="4" t="n">
        <v>0.00474323</v>
      </c>
      <c r="G535" s="0" t="n">
        <v>3.15</v>
      </c>
      <c r="H535" s="0" t="n">
        <f aca="false">1.44*EXP(-F535*(A535-1956))</f>
        <v>1.21973065964377</v>
      </c>
      <c r="I535" s="0" t="n">
        <v>2000</v>
      </c>
      <c r="J535" s="0" t="n">
        <f aca="false">I535*H535</f>
        <v>2439.46131928753</v>
      </c>
      <c r="K535" s="5" t="n">
        <f aca="false">K520+D520-J520-E535</f>
        <v>2778465.60615019</v>
      </c>
      <c r="L535" s="5" t="n">
        <f aca="false">H535*(100-G535/0.5)*20000</f>
        <v>2285775.25617242</v>
      </c>
      <c r="M535" s="5" t="n">
        <f aca="false">K535-L535</f>
        <v>492690.349977771</v>
      </c>
      <c r="N535" s="6" t="n">
        <f aca="false">1.6+0.3/(2009-1956)*(A535-1956)</f>
        <v>1.79811320754717</v>
      </c>
      <c r="O535" s="7" t="n">
        <v>1.3</v>
      </c>
      <c r="P535" s="5" t="n">
        <f aca="false">O535*(100-N535/0.5)*5000</f>
        <v>626624.528301887</v>
      </c>
      <c r="Q535" s="7" t="n">
        <f aca="false">N535</f>
        <v>1.79811320754717</v>
      </c>
      <c r="R535" s="5" t="n">
        <f aca="false">1.49*(100-Q535/0.5)*5000</f>
        <v>718208.113207547</v>
      </c>
      <c r="S535" s="5" t="str">
        <f aca="false">IF(P535&lt;M535,M535-P535," ")</f>
        <v> </v>
      </c>
      <c r="T535" s="8" t="n">
        <f aca="false">M535*5/P535</f>
        <v>3.93130437546812</v>
      </c>
      <c r="U535" s="8" t="n">
        <f aca="false">IF(T535&gt;5,S535*5/R535+5,T535)+20</f>
        <v>23.9313043754681</v>
      </c>
      <c r="V535" s="9" t="n">
        <f aca="false">G535/0.5*H535*20000</f>
        <v>153686.063115114</v>
      </c>
      <c r="W535" s="9" t="n">
        <f aca="false">H535*G535*20*1000</f>
        <v>76843.0315575572</v>
      </c>
      <c r="X535" s="5" t="n">
        <f aca="false">G535*H535*MIN(20,U535)*1000</f>
        <v>76843.0315575572</v>
      </c>
      <c r="Y535" s="5" t="n">
        <f aca="false">IF(20&lt;U535,N535*O535*MIN(5,U535-20)*1000,0)</f>
        <v>9189.60941654237</v>
      </c>
      <c r="Z535" s="5" t="n">
        <f aca="false">IF(U535&gt;25,(U535-25)*Q535*1.49*1000,0)</f>
        <v>0</v>
      </c>
      <c r="AA535" s="5" t="n">
        <f aca="false">X535+Y535+Z535</f>
        <v>86032.6409740996</v>
      </c>
    </row>
    <row r="536" customFormat="false" ht="15" hidden="false" customHeight="false" outlineLevel="0" collapsed="false">
      <c r="A536" s="0" t="n">
        <v>1991</v>
      </c>
      <c r="B536" s="0" t="s">
        <v>39</v>
      </c>
      <c r="D536" s="0" t="n">
        <v>1630.95238095238</v>
      </c>
      <c r="E536" s="1" t="n">
        <v>327.77125</v>
      </c>
      <c r="F536" s="4" t="n">
        <v>0.00288361</v>
      </c>
      <c r="G536" s="0" t="n">
        <v>2.2</v>
      </c>
      <c r="H536" s="0" t="n">
        <f aca="false">1.44*EXP(-F536*(A536-1956))</f>
        <v>1.30175943840779</v>
      </c>
      <c r="I536" s="0" t="n">
        <v>2000</v>
      </c>
      <c r="J536" s="0" t="n">
        <f aca="false">I536*H536</f>
        <v>2603.51887681558</v>
      </c>
      <c r="K536" s="5" t="n">
        <f aca="false">K521+D521-J521-E536</f>
        <v>2794173.50712092</v>
      </c>
      <c r="L536" s="5" t="n">
        <f aca="false">H536*(100-G536/0.5)*20000</f>
        <v>2488964.04623569</v>
      </c>
      <c r="M536" s="5" t="n">
        <f aca="false">K536-L536</f>
        <v>305209.460885227</v>
      </c>
      <c r="N536" s="6" t="n">
        <f aca="false">1.6-0.5691/(2009-1956)*(A536-1956)</f>
        <v>1.22417924528302</v>
      </c>
      <c r="O536" s="7" t="n">
        <v>1.3</v>
      </c>
      <c r="P536" s="5" t="n">
        <f aca="false">O536*(100-N536/0.5)*5000</f>
        <v>634085.669811321</v>
      </c>
      <c r="Q536" s="7" t="n">
        <f aca="false">N536</f>
        <v>1.22417924528302</v>
      </c>
      <c r="R536" s="5" t="n">
        <f aca="false">1.49*(100-Q536/0.5)*5000</f>
        <v>726759.729245283</v>
      </c>
      <c r="S536" s="5" t="str">
        <f aca="false">IF(P536&lt;M536,M536-P536," ")</f>
        <v> </v>
      </c>
      <c r="T536" s="8" t="n">
        <f aca="false">M536*5/P536</f>
        <v>2.40668946970561</v>
      </c>
      <c r="U536" s="8" t="n">
        <f aca="false">IF(T536&gt;5,S536*5/R536+5,T536)+20</f>
        <v>22.4066894697056</v>
      </c>
      <c r="V536" s="9" t="n">
        <f aca="false">G536/0.5*H536*20000</f>
        <v>114554.830579885</v>
      </c>
      <c r="W536" s="9" t="n">
        <f aca="false">H536*G536*20*1000</f>
        <v>57277.4152899427</v>
      </c>
      <c r="X536" s="5" t="n">
        <f aca="false">G536*H536*MIN(20,U536)*1000</f>
        <v>57277.4152899427</v>
      </c>
      <c r="Y536" s="5" t="n">
        <f aca="false">IF(20&lt;U536,N536*O536*MIN(5,U536-20)*1000,0)</f>
        <v>3830.08508825125</v>
      </c>
      <c r="Z536" s="5" t="n">
        <f aca="false">IF(U536&gt;25,(U536-25)*Q536*1.49*1000,0)</f>
        <v>0</v>
      </c>
      <c r="AA536" s="5" t="n">
        <f aca="false">X536+Y536+Z536</f>
        <v>61107.5003781939</v>
      </c>
    </row>
    <row r="537" customFormat="false" ht="15" hidden="false" customHeight="false" outlineLevel="0" collapsed="false">
      <c r="A537" s="0" t="n">
        <v>1991</v>
      </c>
      <c r="B537" s="0" t="s">
        <v>40</v>
      </c>
      <c r="D537" s="0" t="n">
        <v>1630.95238095238</v>
      </c>
      <c r="E537" s="1" t="n">
        <v>260.596875</v>
      </c>
      <c r="F537" s="4" t="n">
        <v>0.003435973</v>
      </c>
      <c r="G537" s="0" t="n">
        <v>2.23</v>
      </c>
      <c r="H537" s="0" t="n">
        <f aca="false">1.44*EXP(-F537*(A537-1956))</f>
        <v>1.27683461563379</v>
      </c>
      <c r="I537" s="0" t="n">
        <v>2000</v>
      </c>
      <c r="J537" s="0" t="n">
        <f aca="false">I537*H537</f>
        <v>2553.66923126758</v>
      </c>
      <c r="K537" s="5" t="n">
        <f aca="false">K522+D522-J522-E537</f>
        <v>2794654.07996883</v>
      </c>
      <c r="L537" s="5" t="n">
        <f aca="false">H537*(100-G537/0.5)*20000</f>
        <v>2439775.58355305</v>
      </c>
      <c r="M537" s="5" t="n">
        <f aca="false">K537-L537</f>
        <v>354878.496415782</v>
      </c>
      <c r="N537" s="6" t="n">
        <f aca="false">1.6+0.1/(2009-1956)*(A537-1956)</f>
        <v>1.66603773584906</v>
      </c>
      <c r="O537" s="7" t="n">
        <v>1.3</v>
      </c>
      <c r="P537" s="5" t="n">
        <f aca="false">O537*(100-N537/0.5)*5000</f>
        <v>628341.509433962</v>
      </c>
      <c r="Q537" s="7" t="n">
        <f aca="false">N537</f>
        <v>1.66603773584906</v>
      </c>
      <c r="R537" s="5" t="n">
        <f aca="false">1.49*(100-Q537/0.5)*5000</f>
        <v>720176.037735849</v>
      </c>
      <c r="S537" s="5" t="str">
        <f aca="false">IF(P537&lt;M537,M537-P537," ")</f>
        <v> </v>
      </c>
      <c r="T537" s="8" t="n">
        <f aca="false">M537*5/P537</f>
        <v>2.8239300689801</v>
      </c>
      <c r="U537" s="8" t="n">
        <f aca="false">IF(T537&gt;5,S537*5/R537+5,T537)+20</f>
        <v>22.8239300689801</v>
      </c>
      <c r="V537" s="9" t="n">
        <f aca="false">G537/0.5*H537*20000</f>
        <v>113893.647714534</v>
      </c>
      <c r="W537" s="9" t="n">
        <f aca="false">H537*G537*20*1000</f>
        <v>56946.8238572671</v>
      </c>
      <c r="X537" s="5" t="n">
        <f aca="false">G537*H537*MIN(20,U537)*1000</f>
        <v>56946.8238572671</v>
      </c>
      <c r="Y537" s="5" t="n">
        <f aca="false">IF(20&lt;U537,N537*O537*MIN(5,U537-20)*1000,0)</f>
        <v>6116.20627581558</v>
      </c>
      <c r="Z537" s="5" t="n">
        <f aca="false">IF(U537&gt;25,(U537-25)*Q537*1.49*1000,0)</f>
        <v>0</v>
      </c>
      <c r="AA537" s="5" t="n">
        <f aca="false">X537+Y537+Z537</f>
        <v>63063.0301330827</v>
      </c>
    </row>
    <row r="538" customFormat="false" ht="15" hidden="false" customHeight="false" outlineLevel="0" collapsed="false">
      <c r="A538" s="0" t="n">
        <v>1991</v>
      </c>
      <c r="B538" s="0" t="s">
        <v>41</v>
      </c>
      <c r="D538" s="0" t="n">
        <v>64.0640640640641</v>
      </c>
      <c r="E538" s="1" t="n">
        <v>131.695</v>
      </c>
      <c r="F538" s="4" t="n">
        <v>0.002290988</v>
      </c>
      <c r="G538" s="0" t="n">
        <v>2.01</v>
      </c>
      <c r="H538" s="0" t="n">
        <f aca="false">1.44*EXP(-F538*(A538-1956))</f>
        <v>1.32904220154572</v>
      </c>
      <c r="I538" s="0" t="n">
        <v>2000</v>
      </c>
      <c r="J538" s="0" t="n">
        <f aca="false">I538*H538</f>
        <v>2658.08440309143</v>
      </c>
      <c r="K538" s="5" t="n">
        <f aca="false">K523+D523-J523-E538</f>
        <v>2777327.63556856</v>
      </c>
      <c r="L538" s="5" t="n">
        <f aca="false">H538*(100-G538/0.5)*20000</f>
        <v>2551229.41008716</v>
      </c>
      <c r="M538" s="5" t="n">
        <f aca="false">K538-L538</f>
        <v>226098.225481408</v>
      </c>
      <c r="N538" s="6" t="n">
        <f aca="false">1.6-0.4/(2009-1956)*(A538-1956)</f>
        <v>1.33584905660377</v>
      </c>
      <c r="O538" s="7" t="n">
        <v>1.3</v>
      </c>
      <c r="P538" s="5" t="n">
        <f aca="false">O538*(100-N538/0.5)*5000</f>
        <v>632633.962264151</v>
      </c>
      <c r="Q538" s="7" t="n">
        <f aca="false">N538</f>
        <v>1.33584905660377</v>
      </c>
      <c r="R538" s="5" t="n">
        <f aca="false">1.49*(100-Q538/0.5)*5000</f>
        <v>725095.849056604</v>
      </c>
      <c r="S538" s="5" t="str">
        <f aca="false">IF(P538&lt;M538,M538-P538," ")</f>
        <v> </v>
      </c>
      <c r="T538" s="8" t="n">
        <f aca="false">M538*5/P538</f>
        <v>1.786959276358</v>
      </c>
      <c r="U538" s="8" t="n">
        <f aca="false">IF(T538&gt;5,S538*5/R538+5,T538)+20</f>
        <v>21.786959276358</v>
      </c>
      <c r="V538" s="9" t="n">
        <f aca="false">G538/0.5*H538*20000</f>
        <v>106854.993004276</v>
      </c>
      <c r="W538" s="9" t="n">
        <f aca="false">H538*G538*20*1000</f>
        <v>53427.4965021378</v>
      </c>
      <c r="X538" s="5" t="n">
        <f aca="false">G538*H538*MIN(20,U538)*1000</f>
        <v>53427.4965021378</v>
      </c>
      <c r="Y538" s="5" t="n">
        <f aca="false">IF(20&lt;U538,N538*O538*MIN(5,U538-20)*1000,0)</f>
        <v>3103.24022256586</v>
      </c>
      <c r="Z538" s="5" t="n">
        <f aca="false">IF(U538&gt;25,(U538-25)*Q538*1.49*1000,0)</f>
        <v>0</v>
      </c>
      <c r="AA538" s="5" t="n">
        <f aca="false">X538+Y538+Z538</f>
        <v>56530.7367247036</v>
      </c>
    </row>
    <row r="539" customFormat="false" ht="15" hidden="false" customHeight="false" outlineLevel="0" collapsed="false">
      <c r="A539" s="0" t="n">
        <v>1991</v>
      </c>
      <c r="B539" s="0" t="s">
        <v>42</v>
      </c>
      <c r="D539" s="0" t="n">
        <v>145.299145299145</v>
      </c>
      <c r="E539" s="1" t="n">
        <v>380.369375</v>
      </c>
      <c r="F539" s="4" t="n">
        <v>0.006047777</v>
      </c>
      <c r="G539" s="0" t="n">
        <v>3.59</v>
      </c>
      <c r="H539" s="0" t="n">
        <f aca="false">1.44*EXP(-F539*(A539-1956))</f>
        <v>1.16529109013958</v>
      </c>
      <c r="I539" s="0" t="n">
        <v>2000</v>
      </c>
      <c r="J539" s="0" t="n">
        <f aca="false">I539*H539</f>
        <v>2330.58218027915</v>
      </c>
      <c r="K539" s="5" t="n">
        <f aca="false">K524+D524-J524-E539</f>
        <v>2774295.32604061</v>
      </c>
      <c r="L539" s="5" t="n">
        <f aca="false">H539*(100-G539/0.5)*20000</f>
        <v>2163246.37973511</v>
      </c>
      <c r="M539" s="5" t="n">
        <f aca="false">K539-L539</f>
        <v>611048.946305508</v>
      </c>
      <c r="N539" s="6" t="n">
        <f aca="false">1.6+0.5185/(2009-1956)*(A539-1956)</f>
        <v>1.94240566037736</v>
      </c>
      <c r="O539" s="7" t="n">
        <v>1.3</v>
      </c>
      <c r="P539" s="5" t="n">
        <f aca="false">O539*(100-N539/0.5)*5000</f>
        <v>624748.726415094</v>
      </c>
      <c r="Q539" s="7" t="n">
        <f aca="false">N539</f>
        <v>1.94240566037736</v>
      </c>
      <c r="R539" s="5" t="n">
        <f aca="false">1.49*(100-Q539/0.5)*5000</f>
        <v>716058.155660377</v>
      </c>
      <c r="S539" s="5" t="str">
        <f aca="false">IF(P539&lt;M539,M539-P539," ")</f>
        <v> </v>
      </c>
      <c r="T539" s="8" t="n">
        <f aca="false">M539*5/P539</f>
        <v>4.89035767877273</v>
      </c>
      <c r="U539" s="8" t="n">
        <f aca="false">IF(T539&gt;5,S539*5/R539+5,T539)+20</f>
        <v>24.8903576787727</v>
      </c>
      <c r="V539" s="9" t="n">
        <f aca="false">G539/0.5*H539*20000</f>
        <v>167335.800544043</v>
      </c>
      <c r="W539" s="9" t="n">
        <f aca="false">H539*G539*20*1000</f>
        <v>83667.9002720215</v>
      </c>
      <c r="X539" s="5" t="n">
        <f aca="false">G539*H539*MIN(20,U539)*1000</f>
        <v>83667.9002720215</v>
      </c>
      <c r="Y539" s="5" t="n">
        <f aca="false">IF(20&lt;U539,N539*O539*MIN(5,U539-20)*1000,0)</f>
        <v>12348.7759674734</v>
      </c>
      <c r="Z539" s="5" t="n">
        <f aca="false">IF(U539&gt;25,(U539-25)*Q539*1.49*1000,0)</f>
        <v>0</v>
      </c>
      <c r="AA539" s="5" t="n">
        <f aca="false">X539+Y539+Z539</f>
        <v>96016.6762394949</v>
      </c>
    </row>
    <row r="540" customFormat="false" ht="15" hidden="false" customHeight="false" outlineLevel="0" collapsed="false">
      <c r="A540" s="0" t="n">
        <v>1991</v>
      </c>
      <c r="B540" s="0" t="s">
        <v>43</v>
      </c>
      <c r="D540" s="0" t="n">
        <v>64.0640640640641</v>
      </c>
      <c r="E540" s="1" t="n">
        <v>340.3925</v>
      </c>
      <c r="F540" s="4" t="n">
        <v>0.003047486</v>
      </c>
      <c r="G540" s="0" t="n">
        <v>2.15</v>
      </c>
      <c r="H540" s="0" t="n">
        <f aca="false">1.44*EXP(-F540*(A540-1956))</f>
        <v>1.29431436049562</v>
      </c>
      <c r="I540" s="0" t="n">
        <v>2000</v>
      </c>
      <c r="J540" s="0" t="n">
        <f aca="false">I540*H540</f>
        <v>2588.62872099124</v>
      </c>
      <c r="K540" s="5" t="n">
        <f aca="false">K525+D525-J525-E540</f>
        <v>2773143.66569225</v>
      </c>
      <c r="L540" s="5" t="n">
        <f aca="false">H540*(100-G540/0.5)*20000</f>
        <v>2477317.68598862</v>
      </c>
      <c r="M540" s="5" t="n">
        <f aca="false">K540-L540</f>
        <v>295825.979703634</v>
      </c>
      <c r="N540" s="6" t="n">
        <f aca="false">1.6-0.4298/(2009-1956)*(A540-1956)</f>
        <v>1.31616981132075</v>
      </c>
      <c r="O540" s="7" t="n">
        <v>1.3</v>
      </c>
      <c r="P540" s="5" t="n">
        <f aca="false">O540*(100-N540/0.5)*5000</f>
        <v>632889.79245283</v>
      </c>
      <c r="Q540" s="7" t="n">
        <f aca="false">N540</f>
        <v>1.31616981132075</v>
      </c>
      <c r="R540" s="5" t="n">
        <f aca="false">1.49*(100-Q540/0.5)*5000</f>
        <v>725389.069811321</v>
      </c>
      <c r="S540" s="5" t="str">
        <f aca="false">IF(P540&lt;M540,M540-P540," ")</f>
        <v> </v>
      </c>
      <c r="T540" s="8" t="n">
        <f aca="false">M540*5/P540</f>
        <v>2.33710500020177</v>
      </c>
      <c r="U540" s="8" t="n">
        <f aca="false">IF(T540&gt;5,S540*5/R540+5,T540)+20</f>
        <v>22.3371050002018</v>
      </c>
      <c r="V540" s="9" t="n">
        <f aca="false">G540/0.5*H540*20000</f>
        <v>111311.035002624</v>
      </c>
      <c r="W540" s="9" t="n">
        <f aca="false">H540*G540*20*1000</f>
        <v>55655.5175013118</v>
      </c>
      <c r="X540" s="5" t="n">
        <f aca="false">G540*H540*MIN(20,U540)*1000</f>
        <v>55655.5175013118</v>
      </c>
      <c r="Y540" s="5" t="n">
        <f aca="false">IF(20&lt;U540,N540*O540*MIN(5,U540-20)*1000,0)</f>
        <v>3998.83516129806</v>
      </c>
      <c r="Z540" s="5" t="n">
        <f aca="false">IF(U540&gt;25,(U540-25)*Q540*1.49*1000,0)</f>
        <v>0</v>
      </c>
      <c r="AA540" s="5" t="n">
        <f aca="false">X540+Y540+Z540</f>
        <v>59654.3526626098</v>
      </c>
    </row>
    <row r="541" customFormat="false" ht="15" hidden="false" customHeight="false" outlineLevel="0" collapsed="false">
      <c r="A541" s="0" t="n">
        <v>1991</v>
      </c>
      <c r="B541" s="0" t="s">
        <v>44</v>
      </c>
      <c r="D541" s="0" t="n">
        <v>3849.52978056426</v>
      </c>
      <c r="E541" s="1" t="n">
        <v>326.238125</v>
      </c>
      <c r="F541" s="4" t="n">
        <v>0.006595146</v>
      </c>
      <c r="G541" s="0" t="n">
        <v>3.03</v>
      </c>
      <c r="H541" s="0" t="n">
        <f aca="false">1.44*EXP(-F541*(A541-1956))</f>
        <v>1.1431790292794</v>
      </c>
      <c r="I541" s="0" t="n">
        <v>2000</v>
      </c>
      <c r="J541" s="0" t="n">
        <f aca="false">I541*H541</f>
        <v>2286.3580585588</v>
      </c>
      <c r="K541" s="5" t="n">
        <f aca="false">K526+D526-J526-E541</f>
        <v>2836162.099611</v>
      </c>
      <c r="L541" s="5" t="n">
        <f aca="false">H541*(100-G541/0.5)*20000</f>
        <v>2147804.76021014</v>
      </c>
      <c r="M541" s="5" t="n">
        <f aca="false">K541-L541</f>
        <v>688357.339400858</v>
      </c>
      <c r="N541" s="6" t="n">
        <f aca="false">1.6+0.062/(2009-1956)*(A541-1956)</f>
        <v>1.64094339622642</v>
      </c>
      <c r="O541" s="7" t="n">
        <v>1.3</v>
      </c>
      <c r="P541" s="5" t="n">
        <f aca="false">O541*(100-N541/0.5)*5000</f>
        <v>628667.735849057</v>
      </c>
      <c r="Q541" s="7" t="n">
        <f aca="false">N541</f>
        <v>1.64094339622642</v>
      </c>
      <c r="R541" s="5" t="n">
        <f aca="false">1.49*(100-Q541/0.5)*5000</f>
        <v>720549.943396226</v>
      </c>
      <c r="S541" s="5" t="n">
        <f aca="false">IF(P541&lt;M541,M541-P541," ")</f>
        <v>59689.6035518011</v>
      </c>
      <c r="T541" s="8" t="n">
        <f aca="false">M541*5/P541</f>
        <v>5.47473092818408</v>
      </c>
      <c r="U541" s="8" t="n">
        <f aca="false">IF(T541&gt;5,S541*5/R541+5,T541)+20</f>
        <v>25.4141947695566</v>
      </c>
      <c r="V541" s="9" t="n">
        <f aca="false">G541/0.5*H541*20000</f>
        <v>138553.298348664</v>
      </c>
      <c r="W541" s="9" t="n">
        <f aca="false">H541*G541*20*1000</f>
        <v>69276.6491743318</v>
      </c>
      <c r="X541" s="5" t="n">
        <f aca="false">G541*H541*MIN(20,U541)*1000</f>
        <v>69276.6491743318</v>
      </c>
      <c r="Y541" s="5" t="n">
        <f aca="false">IF(20&lt;U541,N541*O541*MIN(5,U541-20)*1000,0)</f>
        <v>10666.1320754717</v>
      </c>
      <c r="Z541" s="5" t="n">
        <f aca="false">IF(U541&gt;25,(U541-25)*Q541*1.49*1000,0)</f>
        <v>1012.70855606453</v>
      </c>
      <c r="AA541" s="5" t="n">
        <f aca="false">X541+Y541+Z541</f>
        <v>80955.489805868</v>
      </c>
    </row>
    <row r="542" customFormat="false" ht="15" hidden="false" customHeight="false" outlineLevel="0" collapsed="false">
      <c r="A542" s="0" t="n">
        <v>1992</v>
      </c>
      <c r="B542" s="0" t="s">
        <v>30</v>
      </c>
      <c r="D542" s="0" t="n">
        <v>0</v>
      </c>
      <c r="E542" s="1" t="n">
        <v>0</v>
      </c>
      <c r="F542" s="4" t="n">
        <v>0.000106134</v>
      </c>
      <c r="G542" s="0" t="n">
        <v>1.05</v>
      </c>
      <c r="H542" s="0" t="n">
        <f aca="false">1.44*EXP(-F542*(A542-1956))</f>
        <v>1.43450851112695</v>
      </c>
      <c r="I542" s="0" t="n">
        <v>785</v>
      </c>
      <c r="J542" s="0" t="n">
        <f aca="false">I542*H542</f>
        <v>1126.08918123466</v>
      </c>
      <c r="K542" s="5" t="n">
        <f aca="false">K527+D527-J527-E542</f>
        <v>2776355.04788456</v>
      </c>
      <c r="L542" s="5" t="n">
        <f aca="false">H542*(100-G542/0.5)*20000</f>
        <v>2808767.66478658</v>
      </c>
      <c r="M542" s="5" t="n">
        <f aca="false">K542-L542</f>
        <v>-32412.616902011</v>
      </c>
      <c r="N542" s="6" t="n">
        <f aca="false">1.6-0.6824/(2009-1956)*(A542-1956)</f>
        <v>1.13648301886792</v>
      </c>
      <c r="O542" s="7" t="n">
        <v>1.3</v>
      </c>
      <c r="P542" s="5" t="n">
        <f aca="false">O542*(100-N542/0.5)*5000</f>
        <v>635225.720754717</v>
      </c>
      <c r="Q542" s="7" t="n">
        <f aca="false">N542</f>
        <v>1.13648301886792</v>
      </c>
      <c r="R542" s="5" t="n">
        <f aca="false">1.49*(100-Q542/0.5)*5000</f>
        <v>728066.403018868</v>
      </c>
      <c r="S542" s="5" t="str">
        <f aca="false">IF(P542&lt;M542,M542-P542," ")</f>
        <v> </v>
      </c>
      <c r="T542" s="8" t="n">
        <f aca="false">M542*5/P542</f>
        <v>-0.255126767092344</v>
      </c>
      <c r="U542" s="8" t="n">
        <f aca="false">IF(T542&gt;5,S542*5/R542+5,T542)+20</f>
        <v>19.7448732329077</v>
      </c>
      <c r="V542" s="9" t="n">
        <f aca="false">G542/0.5*H542*20000</f>
        <v>60249.3574673321</v>
      </c>
      <c r="W542" s="9" t="n">
        <f aca="false">H542*G542*20*1000</f>
        <v>30124.678733666</v>
      </c>
      <c r="X542" s="5" t="n">
        <f aca="false">G542*H542*MIN(20,U542)*1000</f>
        <v>29740.3981389153</v>
      </c>
      <c r="Y542" s="5" t="n">
        <f aca="false">IF(20&lt;U542,N542*O542*MIN(5,U542-20)*1000,0)</f>
        <v>0</v>
      </c>
      <c r="Z542" s="5" t="n">
        <f aca="false">IF(U542&gt;25,(U542-25)*Q542*1.49*1000,0)</f>
        <v>0</v>
      </c>
      <c r="AA542" s="5" t="n">
        <f aca="false">X542+Y542+Z542</f>
        <v>29740.3981389153</v>
      </c>
    </row>
    <row r="543" customFormat="false" ht="15" hidden="false" customHeight="false" outlineLevel="0" collapsed="false">
      <c r="A543" s="0" t="n">
        <v>1992</v>
      </c>
      <c r="B543" s="0" t="s">
        <v>31</v>
      </c>
      <c r="D543" s="0" t="n">
        <v>0</v>
      </c>
      <c r="E543" s="1" t="n">
        <v>63.771875</v>
      </c>
      <c r="F543" s="4" t="n">
        <v>0.00054519</v>
      </c>
      <c r="G543" s="0" t="n">
        <v>1.205</v>
      </c>
      <c r="H543" s="0" t="n">
        <f aca="false">1.44*EXP(-F543*(A543-1956))</f>
        <v>1.41201289799671</v>
      </c>
      <c r="I543" s="0" t="n">
        <v>785</v>
      </c>
      <c r="J543" s="0" t="n">
        <f aca="false">I543*H543</f>
        <v>1108.43012492742</v>
      </c>
      <c r="K543" s="5" t="n">
        <f aca="false">K528+D528-J528-E543</f>
        <v>2771993.56888884</v>
      </c>
      <c r="L543" s="5" t="n">
        <f aca="false">H543*(100-G543/0.5)*20000</f>
        <v>2755966.77430998</v>
      </c>
      <c r="M543" s="5" t="n">
        <f aca="false">K543-L543</f>
        <v>16026.7945788507</v>
      </c>
      <c r="N543" s="6" t="n">
        <f aca="false">1.6-0.6216/(2009-1956)*(A543-1956)</f>
        <v>1.17778113207547</v>
      </c>
      <c r="O543" s="7" t="n">
        <v>1.3</v>
      </c>
      <c r="P543" s="5" t="n">
        <f aca="false">O543*(100-N543/0.5)*5000</f>
        <v>634688.845283019</v>
      </c>
      <c r="Q543" s="7" t="n">
        <f aca="false">N543</f>
        <v>1.17778113207547</v>
      </c>
      <c r="R543" s="5" t="n">
        <f aca="false">1.49*(100-Q543/0.5)*5000</f>
        <v>727451.061132075</v>
      </c>
      <c r="S543" s="5" t="str">
        <f aca="false">IF(P543&lt;M543,M543-P543," ")</f>
        <v> </v>
      </c>
      <c r="T543" s="8" t="n">
        <f aca="false">M543*5/P543</f>
        <v>0.126257099821127</v>
      </c>
      <c r="U543" s="8" t="n">
        <f aca="false">IF(T543&gt;5,S543*5/R543+5,T543)+20</f>
        <v>20.1262570998211</v>
      </c>
      <c r="V543" s="9" t="n">
        <f aca="false">G543/0.5*H543*20000</f>
        <v>68059.0216834416</v>
      </c>
      <c r="W543" s="9" t="n">
        <f aca="false">H543*G543*20*1000</f>
        <v>34029.5108417208</v>
      </c>
      <c r="X543" s="5" t="n">
        <f aca="false">G543*H543*MIN(20,U543)*1000</f>
        <v>34029.5108417208</v>
      </c>
      <c r="Y543" s="5" t="n">
        <f aca="false">IF(20&lt;U543,N543*O543*MIN(5,U543-20)*1000,0)</f>
        <v>193.314198947862</v>
      </c>
      <c r="Z543" s="5" t="n">
        <f aca="false">IF(U543&gt;25,(U543-25)*Q543*1.49*1000,0)</f>
        <v>0</v>
      </c>
      <c r="AA543" s="5" t="n">
        <f aca="false">X543+Y543+Z543</f>
        <v>34222.8250406686</v>
      </c>
    </row>
    <row r="544" customFormat="false" ht="15" hidden="false" customHeight="false" outlineLevel="0" collapsed="false">
      <c r="A544" s="0" t="n">
        <v>1992</v>
      </c>
      <c r="B544" s="0" t="s">
        <v>32</v>
      </c>
      <c r="D544" s="0" t="n">
        <v>0</v>
      </c>
      <c r="E544" s="1" t="n">
        <v>135.403125</v>
      </c>
      <c r="F544" s="4" t="n">
        <v>0.002161032</v>
      </c>
      <c r="G544" s="0" t="n">
        <v>1.41</v>
      </c>
      <c r="H544" s="0" t="n">
        <f aca="false">1.44*EXP(-F544*(A544-1956))</f>
        <v>1.33221898477256</v>
      </c>
      <c r="I544" s="0" t="n">
        <v>785</v>
      </c>
      <c r="J544" s="0" t="n">
        <f aca="false">I544*H544</f>
        <v>1045.79190304646</v>
      </c>
      <c r="K544" s="5" t="n">
        <f aca="false">K529+D529-J529-E544</f>
        <v>2768942.75043594</v>
      </c>
      <c r="L544" s="5" t="n">
        <f aca="false">H544*(100-G544/0.5)*20000</f>
        <v>2589300.81880394</v>
      </c>
      <c r="M544" s="5" t="n">
        <f aca="false">K544-L544</f>
        <v>179641.931631994</v>
      </c>
      <c r="N544" s="6" t="n">
        <f aca="false">1.6-0.5691/(2009-1956)*(A544-1956)</f>
        <v>1.21344150943396</v>
      </c>
      <c r="O544" s="7" t="n">
        <v>1.3</v>
      </c>
      <c r="P544" s="5" t="n">
        <f aca="false">O544*(100-N544/0.5)*5000</f>
        <v>634225.260377359</v>
      </c>
      <c r="Q544" s="7" t="n">
        <f aca="false">N544</f>
        <v>1.21344150943396</v>
      </c>
      <c r="R544" s="5" t="n">
        <f aca="false">1.49*(100-Q544/0.5)*5000</f>
        <v>726919.721509434</v>
      </c>
      <c r="S544" s="5" t="str">
        <f aca="false">IF(P544&lt;M544,M544-P544," ")</f>
        <v> </v>
      </c>
      <c r="T544" s="8" t="n">
        <f aca="false">M544*5/P544</f>
        <v>1.41623128921977</v>
      </c>
      <c r="U544" s="8" t="n">
        <f aca="false">IF(T544&gt;5,S544*5/R544+5,T544)+20</f>
        <v>21.4162312892198</v>
      </c>
      <c r="V544" s="9" t="n">
        <f aca="false">G544/0.5*H544*20000</f>
        <v>75137.1507411723</v>
      </c>
      <c r="W544" s="9" t="n">
        <f aca="false">H544*G544*20*1000</f>
        <v>37568.5753705861</v>
      </c>
      <c r="X544" s="5" t="n">
        <f aca="false">G544*H544*MIN(20,U544)*1000</f>
        <v>37568.5753705861</v>
      </c>
      <c r="Y544" s="5" t="n">
        <f aca="false">IF(20&lt;U544,N544*O544*MIN(5,U544-20)*1000,0)</f>
        <v>2234.06798328798</v>
      </c>
      <c r="Z544" s="5" t="n">
        <f aca="false">IF(U544&gt;25,(U544-25)*Q544*1.49*1000,0)</f>
        <v>0</v>
      </c>
      <c r="AA544" s="5" t="n">
        <f aca="false">X544+Y544+Z544</f>
        <v>39802.6433538741</v>
      </c>
    </row>
    <row r="545" customFormat="false" ht="15" hidden="false" customHeight="false" outlineLevel="0" collapsed="false">
      <c r="A545" s="0" t="n">
        <v>1992</v>
      </c>
      <c r="B545" s="0" t="s">
        <v>33</v>
      </c>
      <c r="D545" s="0" t="n">
        <v>0</v>
      </c>
      <c r="E545" s="1" t="n">
        <v>78.25875</v>
      </c>
      <c r="F545" s="4" t="n">
        <v>0.003311821</v>
      </c>
      <c r="G545" s="0" t="n">
        <v>1.355</v>
      </c>
      <c r="H545" s="0" t="n">
        <f aca="false">1.44*EXP(-F545*(A545-1956))</f>
        <v>1.2781549050736</v>
      </c>
      <c r="I545" s="0" t="n">
        <v>785</v>
      </c>
      <c r="J545" s="0" t="n">
        <f aca="false">I545*H545</f>
        <v>1003.35160048278</v>
      </c>
      <c r="K545" s="5" t="n">
        <f aca="false">K530+D530-J530-E545</f>
        <v>2770607.81706548</v>
      </c>
      <c r="L545" s="5" t="n">
        <f aca="false">H545*(100-G545/0.5)*20000</f>
        <v>2487033.81429222</v>
      </c>
      <c r="M545" s="5" t="n">
        <f aca="false">K545-L545</f>
        <v>283574.002773263</v>
      </c>
      <c r="N545" s="6" t="n">
        <f aca="false">1.6-0.6/(2009-1956)*(A545-1956)</f>
        <v>1.19245283018868</v>
      </c>
      <c r="O545" s="7" t="n">
        <v>1.3</v>
      </c>
      <c r="P545" s="5" t="n">
        <f aca="false">O545*(100-N545/0.5)*5000</f>
        <v>634498.113207547</v>
      </c>
      <c r="Q545" s="7" t="n">
        <f aca="false">N545</f>
        <v>1.19245283018868</v>
      </c>
      <c r="R545" s="5" t="n">
        <f aca="false">1.49*(100-Q545/0.5)*5000</f>
        <v>727232.452830189</v>
      </c>
      <c r="S545" s="5" t="str">
        <f aca="false">IF(P545&lt;M545,M545-P545," ")</f>
        <v> </v>
      </c>
      <c r="T545" s="8" t="n">
        <f aca="false">M545*5/P545</f>
        <v>2.23463235642833</v>
      </c>
      <c r="U545" s="8" t="n">
        <f aca="false">IF(T545&gt;5,S545*5/R545+5,T545)+20</f>
        <v>22.2346323564283</v>
      </c>
      <c r="V545" s="9" t="n">
        <f aca="false">G545/0.5*H545*20000</f>
        <v>69275.9958549893</v>
      </c>
      <c r="W545" s="9" t="n">
        <f aca="false">H545*G545*20*1000</f>
        <v>34637.9979274947</v>
      </c>
      <c r="X545" s="5" t="n">
        <f aca="false">G545*H545*MIN(20,U545)*1000</f>
        <v>34637.9979274947</v>
      </c>
      <c r="Y545" s="5" t="n">
        <f aca="false">IF(20&lt;U545,N545*O545*MIN(5,U545-20)*1000,0)</f>
        <v>3464.10178121042</v>
      </c>
      <c r="Z545" s="5" t="n">
        <f aca="false">IF(U545&gt;25,(U545-25)*Q545*1.49*1000,0)</f>
        <v>0</v>
      </c>
      <c r="AA545" s="5" t="n">
        <f aca="false">X545+Y545+Z545</f>
        <v>38102.0997087051</v>
      </c>
    </row>
    <row r="546" customFormat="false" ht="15" hidden="false" customHeight="false" outlineLevel="0" collapsed="false">
      <c r="A546" s="0" t="n">
        <v>1992</v>
      </c>
      <c r="B546" s="0" t="s">
        <v>34</v>
      </c>
      <c r="D546" s="0" t="n">
        <v>0</v>
      </c>
      <c r="E546" s="1" t="n">
        <v>143.115625</v>
      </c>
      <c r="F546" s="4" t="n">
        <v>0.003564392</v>
      </c>
      <c r="G546" s="0" t="n">
        <v>1.445</v>
      </c>
      <c r="H546" s="0" t="n">
        <f aca="false">1.44*EXP(-F546*(A546-1956))</f>
        <v>1.26658588570598</v>
      </c>
      <c r="I546" s="0" t="n">
        <v>785</v>
      </c>
      <c r="J546" s="0" t="n">
        <f aca="false">I546*H546</f>
        <v>994.269920279197</v>
      </c>
      <c r="K546" s="5" t="n">
        <f aca="false">K531+D531-J531-E546</f>
        <v>2769845.91113213</v>
      </c>
      <c r="L546" s="5" t="n">
        <f aca="false">H546*(100-G546/0.5)*20000</f>
        <v>2459963.10721816</v>
      </c>
      <c r="M546" s="5" t="n">
        <f aca="false">K546-L546</f>
        <v>309882.80391397</v>
      </c>
      <c r="N546" s="6" t="n">
        <f aca="false">1.6-0.5/(2009-1956)*(A546-1956)</f>
        <v>1.26037735849057</v>
      </c>
      <c r="O546" s="7" t="n">
        <v>1.3</v>
      </c>
      <c r="P546" s="5" t="n">
        <f aca="false">O546*(100-N546/0.5)*5000</f>
        <v>633615.094339623</v>
      </c>
      <c r="Q546" s="7" t="n">
        <f aca="false">N546</f>
        <v>1.26037735849057</v>
      </c>
      <c r="R546" s="5" t="n">
        <f aca="false">1.49*(100-Q546/0.5)*5000</f>
        <v>726220.377358491</v>
      </c>
      <c r="S546" s="5" t="str">
        <f aca="false">IF(P546&lt;M546,M546-P546," ")</f>
        <v> </v>
      </c>
      <c r="T546" s="8" t="n">
        <f aca="false">M546*5/P546</f>
        <v>2.44535528495372</v>
      </c>
      <c r="U546" s="8" t="n">
        <f aca="false">IF(T546&gt;5,S546*5/R546+5,T546)+20</f>
        <v>22.4453552849537</v>
      </c>
      <c r="V546" s="9" t="n">
        <f aca="false">G546/0.5*H546*20000</f>
        <v>73208.6641938058</v>
      </c>
      <c r="W546" s="9" t="n">
        <f aca="false">H546*G546*20*1000</f>
        <v>36604.3320969029</v>
      </c>
      <c r="X546" s="5" t="n">
        <f aca="false">G546*H546*MIN(20,U546)*1000</f>
        <v>36604.3320969029</v>
      </c>
      <c r="Y546" s="5" t="n">
        <f aca="false">IF(20&lt;U546,N546*O546*MIN(5,U546-20)*1000,0)</f>
        <v>4006.6915650072</v>
      </c>
      <c r="Z546" s="5" t="n">
        <f aca="false">IF(U546&gt;25,(U546-25)*Q546*1.49*1000,0)</f>
        <v>0</v>
      </c>
      <c r="AA546" s="5" t="n">
        <f aca="false">X546+Y546+Z546</f>
        <v>40611.0236619101</v>
      </c>
    </row>
    <row r="547" customFormat="false" ht="15" hidden="false" customHeight="false" outlineLevel="0" collapsed="false">
      <c r="A547" s="0" t="n">
        <v>1992</v>
      </c>
      <c r="B547" s="0" t="s">
        <v>35</v>
      </c>
      <c r="D547" s="0" t="n">
        <v>0</v>
      </c>
      <c r="E547" s="1" t="n">
        <v>82.526875</v>
      </c>
      <c r="F547" s="4" t="n">
        <v>0.00095987</v>
      </c>
      <c r="G547" s="0" t="n">
        <v>1.605</v>
      </c>
      <c r="H547" s="0" t="n">
        <f aca="false">1.44*EXP(-F547*(A547-1956))</f>
        <v>1.39109025190719</v>
      </c>
      <c r="I547" s="0" t="n">
        <v>785</v>
      </c>
      <c r="J547" s="0" t="n">
        <f aca="false">I547*H547</f>
        <v>1092.00584774715</v>
      </c>
      <c r="K547" s="5" t="n">
        <f aca="false">K532+D532-J532-E547</f>
        <v>2782036.89385105</v>
      </c>
      <c r="L547" s="5" t="n">
        <f aca="false">H547*(100-G547/0.5)*20000</f>
        <v>2692872.50964195</v>
      </c>
      <c r="M547" s="5" t="n">
        <f aca="false">K547-L547</f>
        <v>89164.384209102</v>
      </c>
      <c r="N547" s="6" t="n">
        <f aca="false">1.6-0.5691/(2009-1956)*(A547-1956)</f>
        <v>1.21344150943396</v>
      </c>
      <c r="O547" s="7" t="n">
        <v>1.3</v>
      </c>
      <c r="P547" s="5" t="n">
        <f aca="false">O547*(100-N547/0.5)*5000</f>
        <v>634225.260377359</v>
      </c>
      <c r="Q547" s="7" t="n">
        <f aca="false">N547</f>
        <v>1.21344150943396</v>
      </c>
      <c r="R547" s="5" t="n">
        <f aca="false">1.49*(100-Q547/0.5)*5000</f>
        <v>726919.721509434</v>
      </c>
      <c r="S547" s="5" t="str">
        <f aca="false">IF(P547&lt;M547,M547-P547," ")</f>
        <v> </v>
      </c>
      <c r="T547" s="8" t="n">
        <f aca="false">M547*5/P547</f>
        <v>0.702939395350242</v>
      </c>
      <c r="U547" s="8" t="n">
        <f aca="false">IF(T547&gt;5,S547*5/R547+5,T547)+20</f>
        <v>20.7029393953502</v>
      </c>
      <c r="V547" s="9" t="n">
        <f aca="false">G547/0.5*H547*20000</f>
        <v>89307.9941724419</v>
      </c>
      <c r="W547" s="9" t="n">
        <f aca="false">H547*G547*20*1000</f>
        <v>44653.997086221</v>
      </c>
      <c r="X547" s="5" t="n">
        <f aca="false">G547*H547*MIN(20,U547)*1000</f>
        <v>44653.997086221</v>
      </c>
      <c r="Y547" s="5" t="n">
        <f aca="false">IF(20&lt;U547,N547*O547*MIN(5,U547-20)*1000,0)</f>
        <v>1108.86859321471</v>
      </c>
      <c r="Z547" s="5" t="n">
        <f aca="false">IF(U547&gt;25,(U547-25)*Q547*1.49*1000,0)</f>
        <v>0</v>
      </c>
      <c r="AA547" s="5" t="n">
        <f aca="false">X547+Y547+Z547</f>
        <v>45762.8656794357</v>
      </c>
    </row>
    <row r="548" customFormat="false" ht="15" hidden="false" customHeight="false" outlineLevel="0" collapsed="false">
      <c r="A548" s="0" t="n">
        <v>1992</v>
      </c>
      <c r="B548" s="0" t="s">
        <v>36</v>
      </c>
      <c r="D548" s="0" t="n">
        <v>0</v>
      </c>
      <c r="E548" s="1" t="n">
        <v>160.89</v>
      </c>
      <c r="F548" s="4" t="n">
        <v>0.003306066</v>
      </c>
      <c r="G548" s="0" t="n">
        <v>1.88</v>
      </c>
      <c r="H548" s="0" t="n">
        <f aca="false">1.44*EXP(-F548*(A548-1956))</f>
        <v>1.27841974064021</v>
      </c>
      <c r="I548" s="0" t="n">
        <v>785</v>
      </c>
      <c r="J548" s="0" t="n">
        <f aca="false">I548*H548</f>
        <v>1003.55949640256</v>
      </c>
      <c r="K548" s="5" t="n">
        <f aca="false">K533+D533-J533-E548</f>
        <v>2779093.00415785</v>
      </c>
      <c r="L548" s="5" t="n">
        <f aca="false">H548*(100-G548/0.5)*20000</f>
        <v>2460702.31678427</v>
      </c>
      <c r="M548" s="5" t="n">
        <f aca="false">K548-L548</f>
        <v>318390.687373584</v>
      </c>
      <c r="N548" s="6" t="n">
        <f aca="false">1.6-0.5691/(2009-1956)*(A548-1956)</f>
        <v>1.21344150943396</v>
      </c>
      <c r="O548" s="7" t="n">
        <v>1.3</v>
      </c>
      <c r="P548" s="5" t="n">
        <f aca="false">O548*(100-N548/0.5)*5000</f>
        <v>634225.260377359</v>
      </c>
      <c r="Q548" s="7" t="n">
        <f aca="false">N548</f>
        <v>1.21344150943396</v>
      </c>
      <c r="R548" s="5" t="n">
        <f aca="false">1.49*(100-Q548/0.5)*5000</f>
        <v>726919.721509434</v>
      </c>
      <c r="S548" s="5" t="str">
        <f aca="false">IF(P548&lt;M548,M548-P548," ")</f>
        <v> </v>
      </c>
      <c r="T548" s="8" t="n">
        <f aca="false">M548*5/P548</f>
        <v>2.51007573542675</v>
      </c>
      <c r="U548" s="8" t="n">
        <f aca="false">IF(T548&gt;5,S548*5/R548+5,T548)+20</f>
        <v>22.5100757354267</v>
      </c>
      <c r="V548" s="9" t="n">
        <f aca="false">G548/0.5*H548*20000</f>
        <v>96137.1644961435</v>
      </c>
      <c r="W548" s="9" t="n">
        <f aca="false">H548*G548*20*1000</f>
        <v>48068.5822480718</v>
      </c>
      <c r="X548" s="5" t="n">
        <f aca="false">G548*H548*MIN(20,U548)*1000</f>
        <v>48068.5822480718</v>
      </c>
      <c r="Y548" s="5" t="n">
        <f aca="false">IF(20&lt;U548,N548*O548*MIN(5,U548-20)*1000,0)</f>
        <v>3959.57911594674</v>
      </c>
      <c r="Z548" s="5" t="n">
        <f aca="false">IF(U548&gt;25,(U548-25)*Q548*1.49*1000,0)</f>
        <v>0</v>
      </c>
      <c r="AA548" s="5" t="n">
        <f aca="false">X548+Y548+Z548</f>
        <v>52028.1613640185</v>
      </c>
    </row>
    <row r="549" customFormat="false" ht="15" hidden="false" customHeight="false" outlineLevel="0" collapsed="false">
      <c r="A549" s="0" t="n">
        <v>1992</v>
      </c>
      <c r="B549" s="0" t="s">
        <v>37</v>
      </c>
      <c r="D549" s="0" t="n">
        <v>0</v>
      </c>
      <c r="E549" s="1" t="n">
        <v>117.23</v>
      </c>
      <c r="F549" s="4" t="n">
        <v>0.001301856</v>
      </c>
      <c r="G549" s="0" t="n">
        <v>1.68</v>
      </c>
      <c r="H549" s="0" t="n">
        <f aca="false">1.44*EXP(-F549*(A549-1956))</f>
        <v>1.37406884432904</v>
      </c>
      <c r="I549" s="0" t="n">
        <v>785</v>
      </c>
      <c r="J549" s="0" t="n">
        <f aca="false">I549*H549</f>
        <v>1078.64404279829</v>
      </c>
      <c r="K549" s="5" t="n">
        <f aca="false">K534+D534-J534-E549</f>
        <v>2779818.29225199</v>
      </c>
      <c r="L549" s="5" t="n">
        <f aca="false">H549*(100-G549/0.5)*20000</f>
        <v>2655800.26231916</v>
      </c>
      <c r="M549" s="5" t="n">
        <f aca="false">K549-L549</f>
        <v>124018.029932827</v>
      </c>
      <c r="N549" s="6" t="n">
        <f aca="false">1.6-0.5691/(2009-1956)*(A549-1956)</f>
        <v>1.21344150943396</v>
      </c>
      <c r="O549" s="7" t="n">
        <v>1.3</v>
      </c>
      <c r="P549" s="5" t="n">
        <f aca="false">O549*(100-N549/0.5)*5000</f>
        <v>634225.260377359</v>
      </c>
      <c r="Q549" s="7" t="n">
        <f aca="false">N549</f>
        <v>1.21344150943396</v>
      </c>
      <c r="R549" s="5" t="n">
        <f aca="false">1.49*(100-Q549/0.5)*5000</f>
        <v>726919.721509434</v>
      </c>
      <c r="S549" s="5" t="str">
        <f aca="false">IF(P549&lt;M549,M549-P549," ")</f>
        <v> </v>
      </c>
      <c r="T549" s="8" t="n">
        <f aca="false">M549*5/P549</f>
        <v>0.977712791343549</v>
      </c>
      <c r="U549" s="8" t="n">
        <f aca="false">IF(T549&gt;5,S549*5/R549+5,T549)+20</f>
        <v>20.9777127913435</v>
      </c>
      <c r="V549" s="9" t="n">
        <f aca="false">G549/0.5*H549*20000</f>
        <v>92337.4263389113</v>
      </c>
      <c r="W549" s="9" t="n">
        <f aca="false">H549*G549*20*1000</f>
        <v>46168.7131694556</v>
      </c>
      <c r="X549" s="5" t="n">
        <f aca="false">G549*H549*MIN(20,U549)*1000</f>
        <v>46168.7131694556</v>
      </c>
      <c r="Y549" s="5" t="n">
        <f aca="false">IF(20&lt;U549,N549*O549*MIN(5,U549-20)*1000,0)</f>
        <v>1542.31647091705</v>
      </c>
      <c r="Z549" s="5" t="n">
        <f aca="false">IF(U549&gt;25,(U549-25)*Q549*1.49*1000,0)</f>
        <v>0</v>
      </c>
      <c r="AA549" s="5" t="n">
        <f aca="false">X549+Y549+Z549</f>
        <v>47711.0296403727</v>
      </c>
    </row>
    <row r="550" customFormat="false" ht="15" hidden="false" customHeight="false" outlineLevel="0" collapsed="false">
      <c r="A550" s="0" t="n">
        <v>1992</v>
      </c>
      <c r="B550" s="0" t="s">
        <v>38</v>
      </c>
      <c r="D550" s="0" t="n">
        <v>0</v>
      </c>
      <c r="E550" s="1" t="n">
        <v>99.118125</v>
      </c>
      <c r="F550" s="4" t="n">
        <v>0.00474323</v>
      </c>
      <c r="G550" s="0" t="n">
        <v>2.9</v>
      </c>
      <c r="H550" s="0" t="n">
        <f aca="false">1.44*EXP(-F550*(A550-1956))</f>
        <v>1.21395889580991</v>
      </c>
      <c r="I550" s="0" t="n">
        <v>785</v>
      </c>
      <c r="J550" s="0" t="n">
        <f aca="false">I550*H550</f>
        <v>952.957733210779</v>
      </c>
      <c r="K550" s="5" t="n">
        <f aca="false">K535+D535-J535-E550</f>
        <v>2776072.3258512</v>
      </c>
      <c r="L550" s="5" t="n">
        <f aca="false">H550*(100-G550/0.5)*20000</f>
        <v>2287098.55970587</v>
      </c>
      <c r="M550" s="5" t="n">
        <f aca="false">K550-L550</f>
        <v>488973.766145329</v>
      </c>
      <c r="N550" s="6" t="n">
        <f aca="false">1.6+0.3/(2009-1956)*(A550-1956)</f>
        <v>1.80377358490566</v>
      </c>
      <c r="O550" s="7" t="n">
        <v>1.3</v>
      </c>
      <c r="P550" s="5" t="n">
        <f aca="false">O550*(100-N550/0.5)*5000</f>
        <v>626550.943396226</v>
      </c>
      <c r="Q550" s="7" t="n">
        <f aca="false">N550</f>
        <v>1.80377358490566</v>
      </c>
      <c r="R550" s="5" t="n">
        <f aca="false">1.49*(100-Q550/0.5)*5000</f>
        <v>718123.773584906</v>
      </c>
      <c r="S550" s="5" t="str">
        <f aca="false">IF(P550&lt;M550,M550-P550," ")</f>
        <v> </v>
      </c>
      <c r="T550" s="8" t="n">
        <f aca="false">M550*5/P550</f>
        <v>3.90210701379556</v>
      </c>
      <c r="U550" s="8" t="n">
        <f aca="false">IF(T550&gt;5,S550*5/R550+5,T550)+20</f>
        <v>23.9021070137956</v>
      </c>
      <c r="V550" s="9" t="n">
        <f aca="false">G550/0.5*H550*20000</f>
        <v>140819.23191395</v>
      </c>
      <c r="W550" s="9" t="n">
        <f aca="false">H550*G550*20*1000</f>
        <v>70409.6159569748</v>
      </c>
      <c r="X550" s="5" t="n">
        <f aca="false">G550*H550*MIN(20,U550)*1000</f>
        <v>70409.6159569748</v>
      </c>
      <c r="Y550" s="5" t="n">
        <f aca="false">IF(20&lt;U550,N550*O550*MIN(5,U550-20)*1000,0)</f>
        <v>9150.07282404741</v>
      </c>
      <c r="Z550" s="5" t="n">
        <f aca="false">IF(U550&gt;25,(U550-25)*Q550*1.49*1000,0)</f>
        <v>0</v>
      </c>
      <c r="AA550" s="5" t="n">
        <f aca="false">X550+Y550+Z550</f>
        <v>79559.6887810222</v>
      </c>
    </row>
    <row r="551" customFormat="false" ht="15" hidden="false" customHeight="false" outlineLevel="0" collapsed="false">
      <c r="A551" s="0" t="n">
        <v>1992</v>
      </c>
      <c r="B551" s="0" t="s">
        <v>39</v>
      </c>
      <c r="D551" s="0" t="n">
        <v>0</v>
      </c>
      <c r="E551" s="1" t="n">
        <v>168.235</v>
      </c>
      <c r="F551" s="4" t="n">
        <v>0.00288361</v>
      </c>
      <c r="G551" s="0" t="n">
        <v>2.025</v>
      </c>
      <c r="H551" s="0" t="n">
        <f aca="false">1.44*EXP(-F551*(A551-1956))</f>
        <v>1.29801107887448</v>
      </c>
      <c r="I551" s="0" t="n">
        <v>785</v>
      </c>
      <c r="J551" s="0" t="n">
        <f aca="false">I551*H551</f>
        <v>1018.93869691647</v>
      </c>
      <c r="K551" s="5" t="n">
        <f aca="false">K536+D536-J536-E551</f>
        <v>2793032.70562505</v>
      </c>
      <c r="L551" s="5" t="n">
        <f aca="false">H551*(100-G551/0.5)*20000</f>
        <v>2490883.26036013</v>
      </c>
      <c r="M551" s="5" t="n">
        <f aca="false">K551-L551</f>
        <v>302149.445264922</v>
      </c>
      <c r="N551" s="6" t="n">
        <f aca="false">1.6-0.5691/(2009-1956)*(A551-1956)</f>
        <v>1.21344150943396</v>
      </c>
      <c r="O551" s="7" t="n">
        <v>1.3</v>
      </c>
      <c r="P551" s="5" t="n">
        <f aca="false">O551*(100-N551/0.5)*5000</f>
        <v>634225.260377359</v>
      </c>
      <c r="Q551" s="7" t="n">
        <f aca="false">N551</f>
        <v>1.21344150943396</v>
      </c>
      <c r="R551" s="5" t="n">
        <f aca="false">1.49*(100-Q551/0.5)*5000</f>
        <v>726919.721509434</v>
      </c>
      <c r="S551" s="5" t="str">
        <f aca="false">IF(P551&lt;M551,M551-P551," ")</f>
        <v> </v>
      </c>
      <c r="T551" s="8" t="n">
        <f aca="false">M551*5/P551</f>
        <v>2.38203572249034</v>
      </c>
      <c r="U551" s="8" t="n">
        <f aca="false">IF(T551&gt;5,S551*5/R551+5,T551)+20</f>
        <v>22.3820357224903</v>
      </c>
      <c r="V551" s="9" t="n">
        <f aca="false">G551/0.5*H551*20000</f>
        <v>105138.897388833</v>
      </c>
      <c r="W551" s="9" t="n">
        <f aca="false">H551*G551*20*1000</f>
        <v>52569.4486944165</v>
      </c>
      <c r="X551" s="5" t="n">
        <f aca="false">G551*H551*MIN(20,U551)*1000</f>
        <v>52569.4486944165</v>
      </c>
      <c r="Y551" s="5" t="n">
        <f aca="false">IF(20&lt;U551,N551*O551*MIN(5,U551-20)*1000,0)</f>
        <v>3757.59932941159</v>
      </c>
      <c r="Z551" s="5" t="n">
        <f aca="false">IF(U551&gt;25,(U551-25)*Q551*1.49*1000,0)</f>
        <v>0</v>
      </c>
      <c r="AA551" s="5" t="n">
        <f aca="false">X551+Y551+Z551</f>
        <v>56327.0480238281</v>
      </c>
    </row>
    <row r="552" customFormat="false" ht="15" hidden="false" customHeight="false" outlineLevel="0" collapsed="false">
      <c r="A552" s="0" t="n">
        <v>1992</v>
      </c>
      <c r="B552" s="0" t="s">
        <v>40</v>
      </c>
      <c r="D552" s="0" t="n">
        <v>0</v>
      </c>
      <c r="E552" s="1" t="n">
        <v>173.984375</v>
      </c>
      <c r="F552" s="4" t="n">
        <v>0.003435973</v>
      </c>
      <c r="G552" s="0" t="n">
        <v>2.08</v>
      </c>
      <c r="H552" s="0" t="n">
        <f aca="false">1.44*EXP(-F552*(A552-1956))</f>
        <v>1.27245497484157</v>
      </c>
      <c r="I552" s="0" t="n">
        <v>785</v>
      </c>
      <c r="J552" s="0" t="n">
        <f aca="false">I552*H552</f>
        <v>998.877155250631</v>
      </c>
      <c r="K552" s="5" t="n">
        <f aca="false">K537+D537-J537-E552</f>
        <v>2793557.37874352</v>
      </c>
      <c r="L552" s="5" t="n">
        <f aca="false">H552*(100-G552/0.5)*20000</f>
        <v>2439041.69577632</v>
      </c>
      <c r="M552" s="5" t="n">
        <f aca="false">K552-L552</f>
        <v>354515.682967199</v>
      </c>
      <c r="N552" s="6" t="n">
        <f aca="false">1.6+0.1/(2009-1956)*(A552-1956)</f>
        <v>1.66792452830189</v>
      </c>
      <c r="O552" s="7" t="n">
        <v>1.3</v>
      </c>
      <c r="P552" s="5" t="n">
        <f aca="false">O552*(100-N552/0.5)*5000</f>
        <v>628316.981132075</v>
      </c>
      <c r="Q552" s="7" t="n">
        <f aca="false">N552</f>
        <v>1.66792452830189</v>
      </c>
      <c r="R552" s="5" t="n">
        <f aca="false">1.49*(100-Q552/0.5)*5000</f>
        <v>720147.924528302</v>
      </c>
      <c r="S552" s="5" t="str">
        <f aca="false">IF(P552&lt;M552,M552-P552," ")</f>
        <v> </v>
      </c>
      <c r="T552" s="8" t="n">
        <f aca="false">M552*5/P552</f>
        <v>2.82115312503927</v>
      </c>
      <c r="U552" s="8" t="n">
        <f aca="false">IF(T552&gt;5,S552*5/R552+5,T552)+20</f>
        <v>22.8211531250393</v>
      </c>
      <c r="V552" s="9" t="n">
        <f aca="false">G552/0.5*H552*20000</f>
        <v>105868.253906818</v>
      </c>
      <c r="W552" s="9" t="n">
        <f aca="false">H552*G552*20*1000</f>
        <v>52934.1269534092</v>
      </c>
      <c r="X552" s="5" t="n">
        <f aca="false">G552*H552*MIN(20,U552)*1000</f>
        <v>52934.1269534092</v>
      </c>
      <c r="Y552" s="5" t="n">
        <f aca="false">IF(20&lt;U552,N552*O552*MIN(5,U552-20)*1000,0)</f>
        <v>6117.11164395307</v>
      </c>
      <c r="Z552" s="5" t="n">
        <f aca="false">IF(U552&gt;25,(U552-25)*Q552*1.49*1000,0)</f>
        <v>0</v>
      </c>
      <c r="AA552" s="5" t="n">
        <f aca="false">X552+Y552+Z552</f>
        <v>59051.2385973623</v>
      </c>
    </row>
    <row r="553" customFormat="false" ht="15" hidden="false" customHeight="false" outlineLevel="0" collapsed="false">
      <c r="A553" s="0" t="n">
        <v>1992</v>
      </c>
      <c r="B553" s="0" t="s">
        <v>41</v>
      </c>
      <c r="D553" s="0" t="n">
        <v>0</v>
      </c>
      <c r="E553" s="1" t="n">
        <v>60.215625</v>
      </c>
      <c r="F553" s="4" t="n">
        <v>0.002290988</v>
      </c>
      <c r="G553" s="0" t="n">
        <v>1.905</v>
      </c>
      <c r="H553" s="0" t="n">
        <f aca="false">1.44*EXP(-F553*(A553-1956))</f>
        <v>1.32600086697122</v>
      </c>
      <c r="I553" s="0" t="n">
        <v>785</v>
      </c>
      <c r="J553" s="0" t="n">
        <f aca="false">I553*H553</f>
        <v>1040.91068057241</v>
      </c>
      <c r="K553" s="5" t="n">
        <f aca="false">K538+D538-J538-E553</f>
        <v>2774673.39960454</v>
      </c>
      <c r="L553" s="5" t="n">
        <f aca="false">H553*(100-G553/0.5)*20000</f>
        <v>2550960.46787924</v>
      </c>
      <c r="M553" s="5" t="n">
        <f aca="false">K553-L553</f>
        <v>223712.931725297</v>
      </c>
      <c r="N553" s="6" t="n">
        <f aca="false">1.6-0.4/(2009-1956)*(A553-1956)</f>
        <v>1.32830188679245</v>
      </c>
      <c r="O553" s="7" t="n">
        <v>1.3</v>
      </c>
      <c r="P553" s="5" t="n">
        <f aca="false">O553*(100-N553/0.5)*5000</f>
        <v>632732.075471698</v>
      </c>
      <c r="Q553" s="7" t="n">
        <f aca="false">N553</f>
        <v>1.32830188679245</v>
      </c>
      <c r="R553" s="5" t="n">
        <f aca="false">1.49*(100-Q553/0.5)*5000</f>
        <v>725208.301886792</v>
      </c>
      <c r="S553" s="5" t="str">
        <f aca="false">IF(P553&lt;M553,M553-P553," ")</f>
        <v> </v>
      </c>
      <c r="T553" s="8" t="n">
        <f aca="false">M553*5/P553</f>
        <v>1.76783302441654</v>
      </c>
      <c r="U553" s="8" t="n">
        <f aca="false">IF(T553&gt;5,S553*5/R553+5,T553)+20</f>
        <v>21.7678330244165</v>
      </c>
      <c r="V553" s="9" t="n">
        <f aca="false">G553/0.5*H553*20000</f>
        <v>101041.266063207</v>
      </c>
      <c r="W553" s="9" t="n">
        <f aca="false">H553*G553*20*1000</f>
        <v>50520.6330316036</v>
      </c>
      <c r="X553" s="5" t="n">
        <f aca="false">G553*H553*MIN(20,U553)*1000</f>
        <v>50520.6330316036</v>
      </c>
      <c r="Y553" s="5" t="n">
        <f aca="false">IF(20&lt;U553,N553*O553*MIN(5,U553-20)*1000,0)</f>
        <v>3052.68072442645</v>
      </c>
      <c r="Z553" s="5" t="n">
        <f aca="false">IF(U553&gt;25,(U553-25)*Q553*1.49*1000,0)</f>
        <v>0</v>
      </c>
      <c r="AA553" s="5" t="n">
        <f aca="false">X553+Y553+Z553</f>
        <v>53573.3137560301</v>
      </c>
    </row>
    <row r="554" customFormat="false" ht="15" hidden="false" customHeight="false" outlineLevel="0" collapsed="false">
      <c r="A554" s="0" t="n">
        <v>1992</v>
      </c>
      <c r="B554" s="0" t="s">
        <v>42</v>
      </c>
      <c r="D554" s="0" t="n">
        <v>0</v>
      </c>
      <c r="E554" s="1" t="n">
        <v>198.059375</v>
      </c>
      <c r="F554" s="4" t="n">
        <v>0.006047777</v>
      </c>
      <c r="G554" s="0" t="n">
        <v>3.35</v>
      </c>
      <c r="H554" s="0" t="n">
        <f aca="false">1.44*EXP(-F554*(A554-1956))</f>
        <v>1.15826493720485</v>
      </c>
      <c r="I554" s="0" t="n">
        <v>785</v>
      </c>
      <c r="J554" s="0" t="n">
        <f aca="false">I554*H554</f>
        <v>909.23797570581</v>
      </c>
      <c r="K554" s="5" t="n">
        <f aca="false">K539+D539-J539-E554</f>
        <v>2771911.98363063</v>
      </c>
      <c r="L554" s="5" t="n">
        <f aca="false">H554*(100-G554/0.5)*20000</f>
        <v>2161322.37282426</v>
      </c>
      <c r="M554" s="5" t="n">
        <f aca="false">K554-L554</f>
        <v>610589.610806378</v>
      </c>
      <c r="N554" s="6" t="n">
        <f aca="false">1.6+0.5185/(2009-1956)*(A554-1956)</f>
        <v>1.95218867924528</v>
      </c>
      <c r="O554" s="7" t="n">
        <v>1.3</v>
      </c>
      <c r="P554" s="5" t="n">
        <f aca="false">O554*(100-N554/0.5)*5000</f>
        <v>624621.547169811</v>
      </c>
      <c r="Q554" s="7" t="n">
        <f aca="false">N554</f>
        <v>1.95218867924528</v>
      </c>
      <c r="R554" s="5" t="n">
        <f aca="false">1.49*(100-Q554/0.5)*5000</f>
        <v>715912.388679245</v>
      </c>
      <c r="S554" s="5" t="str">
        <f aca="false">IF(P554&lt;M554,M554-P554," ")</f>
        <v> </v>
      </c>
      <c r="T554" s="8" t="n">
        <f aca="false">M554*5/P554</f>
        <v>4.88767649445482</v>
      </c>
      <c r="U554" s="8" t="n">
        <f aca="false">IF(T554&gt;5,S554*5/R554+5,T554)+20</f>
        <v>24.8876764944548</v>
      </c>
      <c r="V554" s="9" t="n">
        <f aca="false">G554/0.5*H554*20000</f>
        <v>155207.50158545</v>
      </c>
      <c r="W554" s="9" t="n">
        <f aca="false">H554*G554*20*1000</f>
        <v>77603.7507927252</v>
      </c>
      <c r="X554" s="5" t="n">
        <f aca="false">G554*H554*MIN(20,U554)*1000</f>
        <v>77603.7507927252</v>
      </c>
      <c r="Y554" s="5" t="n">
        <f aca="false">IF(20&lt;U554,N554*O554*MIN(5,U554-20)*1000,0)</f>
        <v>12404.1667363744</v>
      </c>
      <c r="Z554" s="5" t="n">
        <f aca="false">IF(U554&gt;25,(U554-25)*Q554*1.49*1000,0)</f>
        <v>0</v>
      </c>
      <c r="AA554" s="5" t="n">
        <f aca="false">X554+Y554+Z554</f>
        <v>90007.9175290996</v>
      </c>
    </row>
    <row r="555" customFormat="false" ht="15" hidden="false" customHeight="false" outlineLevel="0" collapsed="false">
      <c r="A555" s="0" t="n">
        <v>1992</v>
      </c>
      <c r="B555" s="0" t="s">
        <v>43</v>
      </c>
      <c r="D555" s="0" t="n">
        <v>0</v>
      </c>
      <c r="E555" s="1" t="n">
        <v>164.631875</v>
      </c>
      <c r="F555" s="4" t="n">
        <v>0.003047486</v>
      </c>
      <c r="G555" s="0" t="n">
        <v>2.045</v>
      </c>
      <c r="H555" s="0" t="n">
        <f aca="false">1.44*EXP(-F555*(A555-1956))</f>
        <v>1.29037595976101</v>
      </c>
      <c r="I555" s="0" t="n">
        <v>785</v>
      </c>
      <c r="J555" s="0" t="n">
        <f aca="false">I555*H555</f>
        <v>1012.9451284124</v>
      </c>
      <c r="K555" s="5" t="n">
        <f aca="false">K540+D540-J540-E555</f>
        <v>2770454.46916033</v>
      </c>
      <c r="L555" s="5" t="n">
        <f aca="false">H555*(100-G555/0.5)*20000</f>
        <v>2475199.16601358</v>
      </c>
      <c r="M555" s="5" t="n">
        <f aca="false">K555-L555</f>
        <v>295255.303146752</v>
      </c>
      <c r="N555" s="6" t="n">
        <f aca="false">1.6-0.4298/(2009-1956)*(A555-1956)</f>
        <v>1.30806037735849</v>
      </c>
      <c r="O555" s="7" t="n">
        <v>1.3</v>
      </c>
      <c r="P555" s="5" t="n">
        <f aca="false">O555*(100-N555/0.5)*5000</f>
        <v>632995.21509434</v>
      </c>
      <c r="Q555" s="7" t="n">
        <f aca="false">N555</f>
        <v>1.30806037735849</v>
      </c>
      <c r="R555" s="5" t="n">
        <f aca="false">1.49*(100-Q555/0.5)*5000</f>
        <v>725509.900377358</v>
      </c>
      <c r="S555" s="5" t="str">
        <f aca="false">IF(P555&lt;M555,M555-P555," ")</f>
        <v> </v>
      </c>
      <c r="T555" s="8" t="n">
        <f aca="false">M555*5/P555</f>
        <v>2.33220801758152</v>
      </c>
      <c r="U555" s="8" t="n">
        <f aca="false">IF(T555&gt;5,S555*5/R555+5,T555)+20</f>
        <v>22.3322080175815</v>
      </c>
      <c r="V555" s="9" t="n">
        <f aca="false">G555/0.5*H555*20000</f>
        <v>105552.753508451</v>
      </c>
      <c r="W555" s="9" t="n">
        <f aca="false">H555*G555*20*1000</f>
        <v>52776.3767542254</v>
      </c>
      <c r="X555" s="5" t="n">
        <f aca="false">G555*H555*MIN(20,U555)*1000</f>
        <v>52776.3767542254</v>
      </c>
      <c r="Y555" s="5" t="n">
        <f aca="false">IF(20&lt;U555,N555*O555*MIN(5,U555-20)*1000,0)</f>
        <v>3965.86956942304</v>
      </c>
      <c r="Z555" s="5" t="n">
        <f aca="false">IF(U555&gt;25,(U555-25)*Q555*1.49*1000,0)</f>
        <v>0</v>
      </c>
      <c r="AA555" s="5" t="n">
        <f aca="false">X555+Y555+Z555</f>
        <v>56742.2463236485</v>
      </c>
    </row>
    <row r="556" customFormat="false" ht="15" hidden="false" customHeight="false" outlineLevel="0" collapsed="false">
      <c r="A556" s="0" t="n">
        <v>1992</v>
      </c>
      <c r="B556" s="0" t="s">
        <v>44</v>
      </c>
      <c r="D556" s="0" t="n">
        <v>0</v>
      </c>
      <c r="E556" s="1" t="n">
        <v>246.026875</v>
      </c>
      <c r="F556" s="4" t="n">
        <v>0.006595146</v>
      </c>
      <c r="G556" s="0" t="n">
        <v>2.79</v>
      </c>
      <c r="H556" s="0" t="n">
        <f aca="false">1.44*EXP(-F556*(A556-1956))</f>
        <v>1.13566440394075</v>
      </c>
      <c r="I556" s="0" t="n">
        <v>785</v>
      </c>
      <c r="J556" s="0" t="n">
        <f aca="false">I556*H556</f>
        <v>891.496557093488</v>
      </c>
      <c r="K556" s="5" t="n">
        <f aca="false">K541+D541-J541-E556</f>
        <v>2837479.244458</v>
      </c>
      <c r="L556" s="5" t="n">
        <f aca="false">H556*(100-G556/0.5)*20000</f>
        <v>2144588.66040171</v>
      </c>
      <c r="M556" s="5" t="n">
        <f aca="false">K556-L556</f>
        <v>692890.584056293</v>
      </c>
      <c r="N556" s="6" t="n">
        <f aca="false">1.6+0.062/(2009-1956)*(A556-1956)</f>
        <v>1.64211320754717</v>
      </c>
      <c r="O556" s="7" t="n">
        <v>1.3</v>
      </c>
      <c r="P556" s="5" t="n">
        <f aca="false">O556*(100-N556/0.5)*5000</f>
        <v>628652.528301887</v>
      </c>
      <c r="Q556" s="7" t="n">
        <f aca="false">N556</f>
        <v>1.64211320754717</v>
      </c>
      <c r="R556" s="5" t="n">
        <f aca="false">1.49*(100-Q556/0.5)*5000</f>
        <v>720532.513207547</v>
      </c>
      <c r="S556" s="5" t="n">
        <f aca="false">IF(P556&lt;M556,M556-P556," ")</f>
        <v>64238.0557544059</v>
      </c>
      <c r="T556" s="8" t="n">
        <f aca="false">M556*5/P556</f>
        <v>5.51091861451608</v>
      </c>
      <c r="U556" s="8" t="n">
        <f aca="false">IF(T556&gt;5,S556*5/R556+5,T556)+20</f>
        <v>25.4457679187053</v>
      </c>
      <c r="V556" s="9" t="n">
        <f aca="false">G556/0.5*H556*20000</f>
        <v>126740.147479788</v>
      </c>
      <c r="W556" s="9" t="n">
        <f aca="false">H556*G556*20*1000</f>
        <v>63370.0737398938</v>
      </c>
      <c r="X556" s="5" t="n">
        <f aca="false">G556*H556*MIN(20,U556)*1000</f>
        <v>63370.0737398938</v>
      </c>
      <c r="Y556" s="5" t="n">
        <f aca="false">IF(20&lt;U556,N556*O556*MIN(5,U556-20)*1000,0)</f>
        <v>10673.7358490566</v>
      </c>
      <c r="Z556" s="5" t="n">
        <f aca="false">IF(U556&gt;25,(U556-25)*Q556*1.49*1000,0)</f>
        <v>1090.68206634212</v>
      </c>
      <c r="AA556" s="5" t="n">
        <f aca="false">X556+Y556+Z556</f>
        <v>75134.4916552925</v>
      </c>
    </row>
    <row r="557" customFormat="false" ht="15" hidden="false" customHeight="false" outlineLevel="0" collapsed="false">
      <c r="A557" s="0" t="n">
        <v>1993</v>
      </c>
      <c r="B557" s="0" t="s">
        <v>30</v>
      </c>
      <c r="D557" s="0" t="n">
        <v>0</v>
      </c>
      <c r="E557" s="1" t="n">
        <v>0</v>
      </c>
      <c r="F557" s="4" t="n">
        <v>0.000106134</v>
      </c>
      <c r="G557" s="0" t="n">
        <v>1.06</v>
      </c>
      <c r="H557" s="0" t="n">
        <f aca="false">1.44*EXP(-F557*(A557-1956))</f>
        <v>1.43435626907981</v>
      </c>
      <c r="I557" s="0" t="n">
        <v>785</v>
      </c>
      <c r="J557" s="0" t="n">
        <f aca="false">I557*H557</f>
        <v>1125.96967122765</v>
      </c>
      <c r="K557" s="5" t="n">
        <f aca="false">K542+D542-J542-E557</f>
        <v>2775228.95870333</v>
      </c>
      <c r="L557" s="5" t="n">
        <f aca="false">H557*(100-G557/0.5)*20000</f>
        <v>2807895.83235063</v>
      </c>
      <c r="M557" s="5" t="n">
        <f aca="false">K557-L557</f>
        <v>-32666.8736472973</v>
      </c>
      <c r="N557" s="6" t="n">
        <f aca="false">1.6-0.6824/(2009-1956)*(A557-1956)</f>
        <v>1.12360754716981</v>
      </c>
      <c r="O557" s="7" t="n">
        <v>1.3</v>
      </c>
      <c r="P557" s="5" t="n">
        <f aca="false">O557*(100-N557/0.5)*5000</f>
        <v>635393.101886792</v>
      </c>
      <c r="Q557" s="7" t="n">
        <f aca="false">N557</f>
        <v>1.12360754716981</v>
      </c>
      <c r="R557" s="5" t="n">
        <f aca="false">1.49*(100-Q557/0.5)*5000</f>
        <v>728258.24754717</v>
      </c>
      <c r="S557" s="5" t="str">
        <f aca="false">IF(P557&lt;M557,M557-P557," ")</f>
        <v> </v>
      </c>
      <c r="T557" s="8" t="n">
        <f aca="false">M557*5/P557</f>
        <v>-0.257060342253428</v>
      </c>
      <c r="U557" s="8" t="n">
        <f aca="false">IF(T557&gt;5,S557*5/R557+5,T557)+20</f>
        <v>19.7429396577466</v>
      </c>
      <c r="V557" s="9" t="n">
        <f aca="false">G557/0.5*H557*20000</f>
        <v>60816.7058089838</v>
      </c>
      <c r="W557" s="9" t="n">
        <f aca="false">H557*G557*20*1000</f>
        <v>30408.3529044919</v>
      </c>
      <c r="X557" s="5" t="n">
        <f aca="false">G557*H557*MIN(20,U557)*1000</f>
        <v>30017.5138242423</v>
      </c>
      <c r="Y557" s="5" t="n">
        <f aca="false">IF(20&lt;U557,N557*O557*MIN(5,U557-20)*1000,0)</f>
        <v>0</v>
      </c>
      <c r="Z557" s="5" t="n">
        <f aca="false">IF(U557&gt;25,(U557-25)*Q557*1.49*1000,0)</f>
        <v>0</v>
      </c>
      <c r="AA557" s="5" t="n">
        <f aca="false">X557+Y557+Z557</f>
        <v>30017.5138242423</v>
      </c>
    </row>
    <row r="558" customFormat="false" ht="15" hidden="false" customHeight="false" outlineLevel="0" collapsed="false">
      <c r="A558" s="0" t="n">
        <v>1993</v>
      </c>
      <c r="B558" s="0" t="s">
        <v>31</v>
      </c>
      <c r="D558" s="0" t="n">
        <v>0</v>
      </c>
      <c r="E558" s="1" t="n">
        <v>54.734375</v>
      </c>
      <c r="F558" s="4" t="n">
        <v>0.00054519</v>
      </c>
      <c r="G558" s="0" t="n">
        <v>1.18</v>
      </c>
      <c r="H558" s="0" t="n">
        <f aca="false">1.44*EXP(-F558*(A558-1956))</f>
        <v>1.41124329249453</v>
      </c>
      <c r="I558" s="0" t="n">
        <v>785</v>
      </c>
      <c r="J558" s="0" t="n">
        <f aca="false">I558*H558</f>
        <v>1107.8259846082</v>
      </c>
      <c r="K558" s="5" t="n">
        <f aca="false">K543+D543-J543-E558</f>
        <v>2770830.40438891</v>
      </c>
      <c r="L558" s="5" t="n">
        <f aca="false">H558*(100-G558/0.5)*20000</f>
        <v>2755875.90158332</v>
      </c>
      <c r="M558" s="5" t="n">
        <f aca="false">K558-L558</f>
        <v>14954.502805592</v>
      </c>
      <c r="N558" s="6" t="n">
        <f aca="false">1.6-0.6216/(2009-1956)*(A558-1956)</f>
        <v>1.16605283018868</v>
      </c>
      <c r="O558" s="7" t="n">
        <v>1.3</v>
      </c>
      <c r="P558" s="5" t="n">
        <f aca="false">O558*(100-N558/0.5)*5000</f>
        <v>634841.313207547</v>
      </c>
      <c r="Q558" s="7" t="n">
        <f aca="false">N558</f>
        <v>1.16605283018868</v>
      </c>
      <c r="R558" s="5" t="n">
        <f aca="false">1.49*(100-Q558/0.5)*5000</f>
        <v>727625.812830189</v>
      </c>
      <c r="S558" s="5" t="str">
        <f aca="false">IF(P558&lt;M558,M558-P558," ")</f>
        <v> </v>
      </c>
      <c r="T558" s="8" t="n">
        <f aca="false">M558*5/P558</f>
        <v>0.117781424227372</v>
      </c>
      <c r="U558" s="8" t="n">
        <f aca="false">IF(T558&gt;5,S558*5/R558+5,T558)+20</f>
        <v>20.1177814242274</v>
      </c>
      <c r="V558" s="9" t="n">
        <f aca="false">G558/0.5*H558*20000</f>
        <v>66610.6834057417</v>
      </c>
      <c r="W558" s="9" t="n">
        <f aca="false">H558*G558*20*1000</f>
        <v>33305.3417028709</v>
      </c>
      <c r="X558" s="5" t="n">
        <f aca="false">G558*H558*MIN(20,U558)*1000</f>
        <v>33305.3417028709</v>
      </c>
      <c r="Y558" s="5" t="n">
        <f aca="false">IF(20&lt;U558,N558*O558*MIN(5,U558-20)*1000,0)</f>
        <v>178.541171983173</v>
      </c>
      <c r="Z558" s="5" t="n">
        <f aca="false">IF(U558&gt;25,(U558-25)*Q558*1.49*1000,0)</f>
        <v>0</v>
      </c>
      <c r="AA558" s="5" t="n">
        <f aca="false">X558+Y558+Z558</f>
        <v>33483.882874854</v>
      </c>
    </row>
    <row r="559" customFormat="false" ht="15" hidden="false" customHeight="false" outlineLevel="0" collapsed="false">
      <c r="A559" s="0" t="n">
        <v>1993</v>
      </c>
      <c r="B559" s="0" t="s">
        <v>32</v>
      </c>
      <c r="D559" s="0" t="n">
        <v>0</v>
      </c>
      <c r="E559" s="1" t="n">
        <v>121.1875</v>
      </c>
      <c r="F559" s="4" t="n">
        <v>0.002161032</v>
      </c>
      <c r="G559" s="0" t="n">
        <v>1.37</v>
      </c>
      <c r="H559" s="0" t="n">
        <f aca="false">1.44*EXP(-F559*(A559-1956))</f>
        <v>1.32934312544668</v>
      </c>
      <c r="I559" s="0" t="n">
        <v>785</v>
      </c>
      <c r="J559" s="0" t="n">
        <f aca="false">I559*H559</f>
        <v>1043.53435347564</v>
      </c>
      <c r="K559" s="5" t="n">
        <f aca="false">K544+D544-J544-E559</f>
        <v>2767775.77103289</v>
      </c>
      <c r="L559" s="5" t="n">
        <f aca="false">H559*(100-G559/0.5)*20000</f>
        <v>2585838.24761887</v>
      </c>
      <c r="M559" s="5" t="n">
        <f aca="false">K559-L559</f>
        <v>181937.523414019</v>
      </c>
      <c r="N559" s="6" t="n">
        <f aca="false">1.6-0.5691/(2009-1956)*(A559-1956)</f>
        <v>1.20270377358491</v>
      </c>
      <c r="O559" s="7" t="n">
        <v>1.3</v>
      </c>
      <c r="P559" s="5" t="n">
        <f aca="false">O559*(100-N559/0.5)*5000</f>
        <v>634364.850943396</v>
      </c>
      <c r="Q559" s="7" t="n">
        <f aca="false">N559</f>
        <v>1.20270377358491</v>
      </c>
      <c r="R559" s="5" t="n">
        <f aca="false">1.49*(100-Q559/0.5)*5000</f>
        <v>727079.713773585</v>
      </c>
      <c r="S559" s="5" t="str">
        <f aca="false">IF(P559&lt;M559,M559-P559," ")</f>
        <v> </v>
      </c>
      <c r="T559" s="8" t="n">
        <f aca="false">M559*5/P559</f>
        <v>1.43401327440707</v>
      </c>
      <c r="U559" s="8" t="n">
        <f aca="false">IF(T559&gt;5,S559*5/R559+5,T559)+20</f>
        <v>21.4340132744071</v>
      </c>
      <c r="V559" s="9" t="n">
        <f aca="false">G559/0.5*H559*20000</f>
        <v>72848.0032744778</v>
      </c>
      <c r="W559" s="9" t="n">
        <f aca="false">H559*G559*20*1000</f>
        <v>36424.0016372389</v>
      </c>
      <c r="X559" s="5" t="n">
        <f aca="false">G559*H559*MIN(20,U559)*1000</f>
        <v>36424.0016372389</v>
      </c>
      <c r="Y559" s="5" t="n">
        <f aca="false">IF(20&lt;U559,N559*O559*MIN(5,U559-20)*1000,0)</f>
        <v>2242.1011294503</v>
      </c>
      <c r="Z559" s="5" t="n">
        <f aca="false">IF(U559&gt;25,(U559-25)*Q559*1.49*1000,0)</f>
        <v>0</v>
      </c>
      <c r="AA559" s="5" t="n">
        <f aca="false">X559+Y559+Z559</f>
        <v>38666.1027666892</v>
      </c>
    </row>
    <row r="560" customFormat="false" ht="15" hidden="false" customHeight="false" outlineLevel="0" collapsed="false">
      <c r="A560" s="0" t="n">
        <v>1993</v>
      </c>
      <c r="B560" s="0" t="s">
        <v>33</v>
      </c>
      <c r="D560" s="0" t="n">
        <v>0</v>
      </c>
      <c r="E560" s="1" t="n">
        <v>116.78125</v>
      </c>
      <c r="F560" s="4" t="n">
        <v>0.003311821</v>
      </c>
      <c r="G560" s="0" t="n">
        <v>1.32</v>
      </c>
      <c r="H560" s="0" t="n">
        <f aca="false">1.44*EXP(-F560*(A560-1956))</f>
        <v>1.27392888658875</v>
      </c>
      <c r="I560" s="0" t="n">
        <v>785</v>
      </c>
      <c r="J560" s="0" t="n">
        <f aca="false">I560*H560</f>
        <v>1000.03417597217</v>
      </c>
      <c r="K560" s="5" t="n">
        <f aca="false">K545+D545-J545-E560</f>
        <v>2769487.684215</v>
      </c>
      <c r="L560" s="5" t="n">
        <f aca="false">H560*(100-G560/0.5)*20000</f>
        <v>2480594.32796561</v>
      </c>
      <c r="M560" s="5" t="n">
        <f aca="false">K560-L560</f>
        <v>288893.356249392</v>
      </c>
      <c r="N560" s="6" t="n">
        <f aca="false">1.6-0.6/(2009-1956)*(A560-1956)</f>
        <v>1.1811320754717</v>
      </c>
      <c r="O560" s="7" t="n">
        <v>1.3</v>
      </c>
      <c r="P560" s="5" t="n">
        <f aca="false">O560*(100-N560/0.5)*5000</f>
        <v>634645.283018868</v>
      </c>
      <c r="Q560" s="7" t="n">
        <f aca="false">N560</f>
        <v>1.1811320754717</v>
      </c>
      <c r="R560" s="5" t="n">
        <f aca="false">1.49*(100-Q560/0.5)*5000</f>
        <v>727401.132075472</v>
      </c>
      <c r="S560" s="5" t="str">
        <f aca="false">IF(P560&lt;M560,M560-P560," ")</f>
        <v> </v>
      </c>
      <c r="T560" s="8" t="n">
        <f aca="false">M560*5/P560</f>
        <v>2.27602224407302</v>
      </c>
      <c r="U560" s="8" t="n">
        <f aca="false">IF(T560&gt;5,S560*5/R560+5,T560)+20</f>
        <v>22.276022244073</v>
      </c>
      <c r="V560" s="9" t="n">
        <f aca="false">G560/0.5*H560*20000</f>
        <v>67263.4452118858</v>
      </c>
      <c r="W560" s="9" t="n">
        <f aca="false">H560*G560*20*1000</f>
        <v>33631.7226059429</v>
      </c>
      <c r="X560" s="5" t="n">
        <f aca="false">G560*H560*MIN(20,U560)*1000</f>
        <v>33631.7226059429</v>
      </c>
      <c r="Y560" s="5" t="n">
        <f aca="false">IF(20&lt;U560,N560*O560*MIN(5,U560-20)*1000,0)</f>
        <v>3494.76774005023</v>
      </c>
      <c r="Z560" s="5" t="n">
        <f aca="false">IF(U560&gt;25,(U560-25)*Q560*1.49*1000,0)</f>
        <v>0</v>
      </c>
      <c r="AA560" s="5" t="n">
        <f aca="false">X560+Y560+Z560</f>
        <v>37126.4903459931</v>
      </c>
    </row>
    <row r="561" customFormat="false" ht="15" hidden="false" customHeight="false" outlineLevel="0" collapsed="false">
      <c r="A561" s="0" t="n">
        <v>1993</v>
      </c>
      <c r="B561" s="0" t="s">
        <v>34</v>
      </c>
      <c r="D561" s="0" t="n">
        <v>0</v>
      </c>
      <c r="E561" s="1" t="n">
        <v>126.1875</v>
      </c>
      <c r="F561" s="4" t="n">
        <v>0.003564392</v>
      </c>
      <c r="G561" s="0" t="n">
        <v>1.41</v>
      </c>
      <c r="H561" s="0" t="n">
        <f aca="false">1.44*EXP(-F561*(A561-1956))</f>
        <v>1.26207931347396</v>
      </c>
      <c r="I561" s="0" t="n">
        <v>785</v>
      </c>
      <c r="J561" s="0" t="n">
        <f aca="false">I561*H561</f>
        <v>990.732261077056</v>
      </c>
      <c r="K561" s="5" t="n">
        <f aca="false">K546+D546-J546-E561</f>
        <v>2768725.45371185</v>
      </c>
      <c r="L561" s="5" t="n">
        <f aca="false">H561*(100-G561/0.5)*20000</f>
        <v>2452977.35366798</v>
      </c>
      <c r="M561" s="5" t="n">
        <f aca="false">K561-L561</f>
        <v>315748.100043869</v>
      </c>
      <c r="N561" s="6" t="n">
        <f aca="false">1.6-0.5/(2009-1956)*(A561-1956)</f>
        <v>1.25094339622642</v>
      </c>
      <c r="O561" s="7" t="n">
        <v>1.3</v>
      </c>
      <c r="P561" s="5" t="n">
        <f aca="false">O561*(100-N561/0.5)*5000</f>
        <v>633737.735849057</v>
      </c>
      <c r="Q561" s="7" t="n">
        <f aca="false">N561</f>
        <v>1.25094339622642</v>
      </c>
      <c r="R561" s="5" t="n">
        <f aca="false">1.49*(100-Q561/0.5)*5000</f>
        <v>726360.943396226</v>
      </c>
      <c r="S561" s="5" t="str">
        <f aca="false">IF(P561&lt;M561,M561-P561," ")</f>
        <v> </v>
      </c>
      <c r="T561" s="8" t="n">
        <f aca="false">M561*5/P561</f>
        <v>2.49115747873876</v>
      </c>
      <c r="U561" s="8" t="n">
        <f aca="false">IF(T561&gt;5,S561*5/R561+5,T561)+20</f>
        <v>22.4911574787388</v>
      </c>
      <c r="V561" s="9" t="n">
        <f aca="false">G561/0.5*H561*20000</f>
        <v>71181.2732799312</v>
      </c>
      <c r="W561" s="9" t="n">
        <f aca="false">H561*G561*20*1000</f>
        <v>35590.6366399656</v>
      </c>
      <c r="X561" s="5" t="n">
        <f aca="false">G561*H561*MIN(20,U561)*1000</f>
        <v>35590.6366399656</v>
      </c>
      <c r="Y561" s="5" t="n">
        <f aca="false">IF(20&lt;U561,N561*O561*MIN(5,U561-20)*1000,0)</f>
        <v>4051.18609608478</v>
      </c>
      <c r="Z561" s="5" t="n">
        <f aca="false">IF(U561&gt;25,(U561-25)*Q561*1.49*1000,0)</f>
        <v>0</v>
      </c>
      <c r="AA561" s="5" t="n">
        <f aca="false">X561+Y561+Z561</f>
        <v>39641.8227360504</v>
      </c>
    </row>
    <row r="562" customFormat="false" ht="15" hidden="false" customHeight="false" outlineLevel="0" collapsed="false">
      <c r="A562" s="0" t="n">
        <v>1993</v>
      </c>
      <c r="B562" s="0" t="s">
        <v>35</v>
      </c>
      <c r="D562" s="0" t="n">
        <v>589.010989010989</v>
      </c>
      <c r="E562" s="1" t="n">
        <v>54.84375</v>
      </c>
      <c r="F562" s="4" t="n">
        <v>0.00095987</v>
      </c>
      <c r="G562" s="0" t="n">
        <v>1.54</v>
      </c>
      <c r="H562" s="0" t="n">
        <f aca="false">1.44*EXP(-F562*(A562-1956))</f>
        <v>1.3897556267429</v>
      </c>
      <c r="I562" s="0" t="n">
        <v>785</v>
      </c>
      <c r="J562" s="0" t="n">
        <f aca="false">I562*H562</f>
        <v>1090.95816699317</v>
      </c>
      <c r="K562" s="5" t="n">
        <f aca="false">K547+D547-J547-E562</f>
        <v>2780890.0442533</v>
      </c>
      <c r="L562" s="5" t="n">
        <f aca="false">H562*(100-G562/0.5)*20000</f>
        <v>2693902.30687843</v>
      </c>
      <c r="M562" s="5" t="n">
        <f aca="false">K562-L562</f>
        <v>86987.7373748729</v>
      </c>
      <c r="N562" s="6" t="n">
        <f aca="false">1.6-0.5691/(2009-1956)*(A562-1956)</f>
        <v>1.20270377358491</v>
      </c>
      <c r="O562" s="7" t="n">
        <v>1.3</v>
      </c>
      <c r="P562" s="5" t="n">
        <f aca="false">O562*(100-N562/0.5)*5000</f>
        <v>634364.850943396</v>
      </c>
      <c r="Q562" s="7" t="n">
        <f aca="false">N562</f>
        <v>1.20270377358491</v>
      </c>
      <c r="R562" s="5" t="n">
        <f aca="false">1.49*(100-Q562/0.5)*5000</f>
        <v>727079.713773585</v>
      </c>
      <c r="S562" s="5" t="str">
        <f aca="false">IF(P562&lt;M562,M562-P562," ")</f>
        <v> </v>
      </c>
      <c r="T562" s="8" t="n">
        <f aca="false">M562*5/P562</f>
        <v>0.685628603519796</v>
      </c>
      <c r="U562" s="8" t="n">
        <f aca="false">IF(T562&gt;5,S562*5/R562+5,T562)+20</f>
        <v>20.6856286035198</v>
      </c>
      <c r="V562" s="9" t="n">
        <f aca="false">G562/0.5*H562*20000</f>
        <v>85608.9466073624</v>
      </c>
      <c r="W562" s="9" t="n">
        <f aca="false">H562*G562*20*1000</f>
        <v>42804.4733036812</v>
      </c>
      <c r="X562" s="5" t="n">
        <f aca="false">G562*H562*MIN(20,U562)*1000</f>
        <v>42804.4733036812</v>
      </c>
      <c r="Y562" s="5" t="n">
        <f aca="false">IF(20&lt;U562,N562*O562*MIN(5,U562-20)*1000,0)</f>
        <v>1071.99054135031</v>
      </c>
      <c r="Z562" s="5" t="n">
        <f aca="false">IF(U562&gt;25,(U562-25)*Q562*1.49*1000,0)</f>
        <v>0</v>
      </c>
      <c r="AA562" s="5" t="n">
        <f aca="false">X562+Y562+Z562</f>
        <v>43876.4638450315</v>
      </c>
    </row>
    <row r="563" customFormat="false" ht="15" hidden="false" customHeight="false" outlineLevel="0" collapsed="false">
      <c r="A563" s="0" t="n">
        <v>1993</v>
      </c>
      <c r="B563" s="0" t="s">
        <v>36</v>
      </c>
      <c r="D563" s="0" t="n">
        <v>589.010989010989</v>
      </c>
      <c r="E563" s="1" t="n">
        <v>128.5625</v>
      </c>
      <c r="F563" s="4" t="n">
        <v>0.003306066</v>
      </c>
      <c r="G563" s="0" t="n">
        <v>1.78</v>
      </c>
      <c r="H563" s="0" t="n">
        <f aca="false">1.44*EXP(-F563*(A563-1956))</f>
        <v>1.27420017951907</v>
      </c>
      <c r="I563" s="0" t="n">
        <v>785</v>
      </c>
      <c r="J563" s="0" t="n">
        <f aca="false">I563*H563</f>
        <v>1000.24714092247</v>
      </c>
      <c r="K563" s="5" t="n">
        <f aca="false">K548+D548-J548-E563</f>
        <v>2777960.88216145</v>
      </c>
      <c r="L563" s="5" t="n">
        <f aca="false">H563*(100-G563/0.5)*20000</f>
        <v>2457677.30625638</v>
      </c>
      <c r="M563" s="5" t="n">
        <f aca="false">K563-L563</f>
        <v>320283.575905073</v>
      </c>
      <c r="N563" s="6" t="n">
        <f aca="false">1.6-0.5691/(2009-1956)*(A563-1956)</f>
        <v>1.20270377358491</v>
      </c>
      <c r="O563" s="7" t="n">
        <v>1.3</v>
      </c>
      <c r="P563" s="5" t="n">
        <f aca="false">O563*(100-N563/0.5)*5000</f>
        <v>634364.850943396</v>
      </c>
      <c r="Q563" s="7" t="n">
        <f aca="false">N563</f>
        <v>1.20270377358491</v>
      </c>
      <c r="R563" s="5" t="n">
        <f aca="false">1.49*(100-Q563/0.5)*5000</f>
        <v>727079.713773585</v>
      </c>
      <c r="S563" s="5" t="str">
        <f aca="false">IF(P563&lt;M563,M563-P563," ")</f>
        <v> </v>
      </c>
      <c r="T563" s="8" t="n">
        <f aca="false">M563*5/P563</f>
        <v>2.52444295604306</v>
      </c>
      <c r="U563" s="8" t="n">
        <f aca="false">IF(T563&gt;5,S563*5/R563+5,T563)+20</f>
        <v>22.5244429560431</v>
      </c>
      <c r="V563" s="9" t="n">
        <f aca="false">G563/0.5*H563*20000</f>
        <v>90723.0527817576</v>
      </c>
      <c r="W563" s="9" t="n">
        <f aca="false">H563*G563*20*1000</f>
        <v>45361.5263908788</v>
      </c>
      <c r="X563" s="5" t="n">
        <f aca="false">G563*H563*MIN(20,U563)*1000</f>
        <v>45361.5263908788</v>
      </c>
      <c r="Y563" s="5" t="n">
        <f aca="false">IF(20&lt;U563,N563*O563*MIN(5,U563-20)*1000,0)</f>
        <v>3947.00419026268</v>
      </c>
      <c r="Z563" s="5" t="n">
        <f aca="false">IF(U563&gt;25,(U563-25)*Q563*1.49*1000,0)</f>
        <v>0</v>
      </c>
      <c r="AA563" s="5" t="n">
        <f aca="false">X563+Y563+Z563</f>
        <v>49308.5305811415</v>
      </c>
    </row>
    <row r="564" customFormat="false" ht="15" hidden="false" customHeight="false" outlineLevel="0" collapsed="false">
      <c r="A564" s="0" t="n">
        <v>1993</v>
      </c>
      <c r="B564" s="0" t="s">
        <v>37</v>
      </c>
      <c r="D564" s="0" t="n">
        <v>569.633507853403</v>
      </c>
      <c r="E564" s="1" t="n">
        <v>95.25</v>
      </c>
      <c r="F564" s="4" t="n">
        <v>0.001301856</v>
      </c>
      <c r="G564" s="0" t="n">
        <v>1.59</v>
      </c>
      <c r="H564" s="0" t="n">
        <f aca="false">1.44*EXP(-F564*(A564-1956))</f>
        <v>1.3722811684604</v>
      </c>
      <c r="I564" s="0" t="n">
        <v>785</v>
      </c>
      <c r="J564" s="0" t="n">
        <f aca="false">I564*H564</f>
        <v>1077.24071724141</v>
      </c>
      <c r="K564" s="5" t="n">
        <f aca="false">K549+D549-J549-E564</f>
        <v>2778644.39820919</v>
      </c>
      <c r="L564" s="5" t="n">
        <f aca="false">H564*(100-G564/0.5)*20000</f>
        <v>2657285.25460671</v>
      </c>
      <c r="M564" s="5" t="n">
        <f aca="false">K564-L564</f>
        <v>121359.143602482</v>
      </c>
      <c r="N564" s="6" t="n">
        <f aca="false">1.6-0.5691/(2009-1956)*(A564-1956)</f>
        <v>1.20270377358491</v>
      </c>
      <c r="O564" s="7" t="n">
        <v>1.3</v>
      </c>
      <c r="P564" s="5" t="n">
        <f aca="false">O564*(100-N564/0.5)*5000</f>
        <v>634364.850943396</v>
      </c>
      <c r="Q564" s="7" t="n">
        <f aca="false">N564</f>
        <v>1.20270377358491</v>
      </c>
      <c r="R564" s="5" t="n">
        <f aca="false">1.49*(100-Q564/0.5)*5000</f>
        <v>727079.713773585</v>
      </c>
      <c r="S564" s="5" t="str">
        <f aca="false">IF(P564&lt;M564,M564-P564," ")</f>
        <v> </v>
      </c>
      <c r="T564" s="8" t="n">
        <f aca="false">M564*5/P564</f>
        <v>0.956540572999924</v>
      </c>
      <c r="U564" s="8" t="n">
        <f aca="false">IF(T564&gt;5,S564*5/R564+5,T564)+20</f>
        <v>20.9565405729999</v>
      </c>
      <c r="V564" s="9" t="n">
        <f aca="false">G564/0.5*H564*20000</f>
        <v>87277.0823140812</v>
      </c>
      <c r="W564" s="9" t="n">
        <f aca="false">H564*G564*20*1000</f>
        <v>43638.5411570406</v>
      </c>
      <c r="X564" s="5" t="n">
        <f aca="false">G564*H564*MIN(20,U564)*1000</f>
        <v>43638.5411570406</v>
      </c>
      <c r="Y564" s="5" t="n">
        <f aca="false">IF(20&lt;U564,N564*O564*MIN(5,U564-20)*1000,0)</f>
        <v>1495.5654437543</v>
      </c>
      <c r="Z564" s="5" t="n">
        <f aca="false">IF(U564&gt;25,(U564-25)*Q564*1.49*1000,0)</f>
        <v>0</v>
      </c>
      <c r="AA564" s="5" t="n">
        <f aca="false">X564+Y564+Z564</f>
        <v>45134.1066007949</v>
      </c>
    </row>
    <row r="565" customFormat="false" ht="15" hidden="false" customHeight="false" outlineLevel="0" collapsed="false">
      <c r="A565" s="0" t="n">
        <v>1993</v>
      </c>
      <c r="B565" s="0" t="s">
        <v>38</v>
      </c>
      <c r="D565" s="0" t="n">
        <v>143.157894736842</v>
      </c>
      <c r="E565" s="1" t="n">
        <v>42.0625</v>
      </c>
      <c r="F565" s="4" t="n">
        <v>0.00474323</v>
      </c>
      <c r="G565" s="0" t="n">
        <v>2.65</v>
      </c>
      <c r="H565" s="0" t="n">
        <f aca="false">1.44*EXP(-F565*(A565-1956))</f>
        <v>1.20821444395472</v>
      </c>
      <c r="I565" s="0" t="n">
        <v>785</v>
      </c>
      <c r="J565" s="0" t="n">
        <f aca="false">I565*H565</f>
        <v>948.448338504456</v>
      </c>
      <c r="K565" s="5" t="n">
        <f aca="false">K550+D550-J550-E565</f>
        <v>2775077.30561799</v>
      </c>
      <c r="L565" s="5" t="n">
        <f aca="false">H565*(100-G565/0.5)*20000</f>
        <v>2288358.15685024</v>
      </c>
      <c r="M565" s="5" t="n">
        <f aca="false">K565-L565</f>
        <v>486719.148767747</v>
      </c>
      <c r="N565" s="6" t="n">
        <f aca="false">1.6+0.3/(2009-1956)*(A565-1956)</f>
        <v>1.80943396226415</v>
      </c>
      <c r="O565" s="7" t="n">
        <v>1.3</v>
      </c>
      <c r="P565" s="5" t="n">
        <f aca="false">O565*(100-N565/0.5)*5000</f>
        <v>626477.358490566</v>
      </c>
      <c r="Q565" s="7" t="n">
        <f aca="false">N565</f>
        <v>1.80943396226415</v>
      </c>
      <c r="R565" s="5" t="n">
        <f aca="false">1.49*(100-Q565/0.5)*5000</f>
        <v>718039.433962264</v>
      </c>
      <c r="S565" s="5" t="str">
        <f aca="false">IF(P565&lt;M565,M565-P565," ")</f>
        <v> </v>
      </c>
      <c r="T565" s="8" t="n">
        <f aca="false">M565*5/P565</f>
        <v>3.88457094395596</v>
      </c>
      <c r="U565" s="8" t="n">
        <f aca="false">IF(T565&gt;5,S565*5/R565+5,T565)+20</f>
        <v>23.884570943956</v>
      </c>
      <c r="V565" s="9" t="n">
        <f aca="false">G565/0.5*H565*20000</f>
        <v>128070.7310592</v>
      </c>
      <c r="W565" s="9" t="n">
        <f aca="false">H565*G565*20*1000</f>
        <v>64035.3655296002</v>
      </c>
      <c r="X565" s="5" t="n">
        <f aca="false">G565*H565*MIN(20,U565)*1000</f>
        <v>64035.3655296002</v>
      </c>
      <c r="Y565" s="5" t="n">
        <f aca="false">IF(20&lt;U565,N565*O565*MIN(5,U565-20)*1000,0)</f>
        <v>9137.53697326396</v>
      </c>
      <c r="Z565" s="5" t="n">
        <f aca="false">IF(U565&gt;25,(U565-25)*Q565*1.49*1000,0)</f>
        <v>0</v>
      </c>
      <c r="AA565" s="5" t="n">
        <f aca="false">X565+Y565+Z565</f>
        <v>73172.9025028641</v>
      </c>
    </row>
    <row r="566" customFormat="false" ht="15" hidden="false" customHeight="false" outlineLevel="0" collapsed="false">
      <c r="A566" s="0" t="n">
        <v>1993</v>
      </c>
      <c r="B566" s="0" t="s">
        <v>39</v>
      </c>
      <c r="D566" s="0" t="n">
        <v>1461.33333333333</v>
      </c>
      <c r="E566" s="1" t="n">
        <v>94.015625</v>
      </c>
      <c r="F566" s="4" t="n">
        <v>0.00288361</v>
      </c>
      <c r="G566" s="0" t="n">
        <v>1.85</v>
      </c>
      <c r="H566" s="0" t="n">
        <f aca="false">1.44*EXP(-F566*(A566-1956))</f>
        <v>1.29427351257899</v>
      </c>
      <c r="I566" s="0" t="n">
        <v>785</v>
      </c>
      <c r="J566" s="0" t="n">
        <f aca="false">I566*H566</f>
        <v>1016.00470737451</v>
      </c>
      <c r="K566" s="5" t="n">
        <f aca="false">K551+D551-J551-E566</f>
        <v>2791919.75130314</v>
      </c>
      <c r="L566" s="5" t="n">
        <f aca="false">H566*(100-G566/0.5)*20000</f>
        <v>2492770.78522713</v>
      </c>
      <c r="M566" s="5" t="n">
        <f aca="false">K566-L566</f>
        <v>299148.966076006</v>
      </c>
      <c r="N566" s="6" t="n">
        <f aca="false">1.6-0.5691/(2009-1956)*(A566-1956)</f>
        <v>1.20270377358491</v>
      </c>
      <c r="O566" s="7" t="n">
        <v>1.3</v>
      </c>
      <c r="P566" s="5" t="n">
        <f aca="false">O566*(100-N566/0.5)*5000</f>
        <v>634364.850943396</v>
      </c>
      <c r="Q566" s="7" t="n">
        <f aca="false">N566</f>
        <v>1.20270377358491</v>
      </c>
      <c r="R566" s="5" t="n">
        <f aca="false">1.49*(100-Q566/0.5)*5000</f>
        <v>727079.713773585</v>
      </c>
      <c r="S566" s="5" t="str">
        <f aca="false">IF(P566&lt;M566,M566-P566," ")</f>
        <v> </v>
      </c>
      <c r="T566" s="8" t="n">
        <f aca="false">M566*5/P566</f>
        <v>2.35786208544757</v>
      </c>
      <c r="U566" s="8" t="n">
        <f aca="false">IF(T566&gt;5,S566*5/R566+5,T566)+20</f>
        <v>22.3578620854476</v>
      </c>
      <c r="V566" s="9" t="n">
        <f aca="false">G566/0.5*H566*20000</f>
        <v>95776.2399308452</v>
      </c>
      <c r="W566" s="9" t="n">
        <f aca="false">H566*G566*20*1000</f>
        <v>47888.1199654226</v>
      </c>
      <c r="X566" s="5" t="n">
        <f aca="false">G566*H566*MIN(20,U566)*1000</f>
        <v>47888.1199654226</v>
      </c>
      <c r="Y566" s="5" t="n">
        <f aca="false">IF(20&lt;U566,N566*O566*MIN(5,U566-20)*1000,0)</f>
        <v>3686.55251608874</v>
      </c>
      <c r="Z566" s="5" t="n">
        <f aca="false">IF(U566&gt;25,(U566-25)*Q566*1.49*1000,0)</f>
        <v>0</v>
      </c>
      <c r="AA566" s="5" t="n">
        <f aca="false">X566+Y566+Z566</f>
        <v>51574.6724815113</v>
      </c>
    </row>
    <row r="567" customFormat="false" ht="15" hidden="false" customHeight="false" outlineLevel="0" collapsed="false">
      <c r="A567" s="0" t="n">
        <v>1993</v>
      </c>
      <c r="B567" s="0" t="s">
        <v>40</v>
      </c>
      <c r="D567" s="0" t="n">
        <v>1461.33333333333</v>
      </c>
      <c r="E567" s="1" t="n">
        <v>98.046875</v>
      </c>
      <c r="F567" s="4" t="n">
        <v>0.003435973</v>
      </c>
      <c r="G567" s="0" t="n">
        <v>1.93</v>
      </c>
      <c r="H567" s="0" t="n">
        <f aca="false">1.44*EXP(-F567*(A567-1956))</f>
        <v>1.26809035655362</v>
      </c>
      <c r="I567" s="0" t="n">
        <v>785</v>
      </c>
      <c r="J567" s="0" t="n">
        <f aca="false">I567*H567</f>
        <v>995.450929894589</v>
      </c>
      <c r="K567" s="5" t="n">
        <f aca="false">K552+D552-J552-E567</f>
        <v>2792460.45471327</v>
      </c>
      <c r="L567" s="5" t="n">
        <f aca="false">H567*(100-G567/0.5)*20000</f>
        <v>2438284.13758129</v>
      </c>
      <c r="M567" s="5" t="n">
        <f aca="false">K567-L567</f>
        <v>354176.317131972</v>
      </c>
      <c r="N567" s="6" t="n">
        <f aca="false">1.6+0.1/(2009-1956)*(A567-1956)</f>
        <v>1.66981132075472</v>
      </c>
      <c r="O567" s="7" t="n">
        <v>1.3</v>
      </c>
      <c r="P567" s="5" t="n">
        <f aca="false">O567*(100-N567/0.5)*5000</f>
        <v>628292.452830189</v>
      </c>
      <c r="Q567" s="7" t="n">
        <f aca="false">N567</f>
        <v>1.66981132075472</v>
      </c>
      <c r="R567" s="5" t="n">
        <f aca="false">1.49*(100-Q567/0.5)*5000</f>
        <v>720119.811320755</v>
      </c>
      <c r="S567" s="5" t="str">
        <f aca="false">IF(P567&lt;M567,M567-P567," ")</f>
        <v> </v>
      </c>
      <c r="T567" s="8" t="n">
        <f aca="false">M567*5/P567</f>
        <v>2.81856256219981</v>
      </c>
      <c r="U567" s="8" t="n">
        <f aca="false">IF(T567&gt;5,S567*5/R567+5,T567)+20</f>
        <v>22.8185625621998</v>
      </c>
      <c r="V567" s="9" t="n">
        <f aca="false">G567/0.5*H567*20000</f>
        <v>97896.5755259392</v>
      </c>
      <c r="W567" s="9" t="n">
        <f aca="false">H567*G567*20*1000</f>
        <v>48948.2877629696</v>
      </c>
      <c r="X567" s="5" t="n">
        <f aca="false">G567*H567*MIN(20,U567)*1000</f>
        <v>48948.2877629696</v>
      </c>
      <c r="Y567" s="5" t="n">
        <f aca="false">IF(20&lt;U567,N567*O567*MIN(5,U567-20)*1000,0)</f>
        <v>6118.40797700167</v>
      </c>
      <c r="Z567" s="5" t="n">
        <f aca="false">IF(U567&gt;25,(U567-25)*Q567*1.49*1000,0)</f>
        <v>0</v>
      </c>
      <c r="AA567" s="5" t="n">
        <f aca="false">X567+Y567+Z567</f>
        <v>55066.6957399713</v>
      </c>
    </row>
    <row r="568" customFormat="false" ht="15" hidden="false" customHeight="false" outlineLevel="0" collapsed="false">
      <c r="A568" s="0" t="n">
        <v>1993</v>
      </c>
      <c r="B568" s="0" t="s">
        <v>41</v>
      </c>
      <c r="D568" s="0" t="n">
        <v>64.6464646464647</v>
      </c>
      <c r="E568" s="1" t="n">
        <v>31.390625</v>
      </c>
      <c r="F568" s="4" t="n">
        <v>0.002290988</v>
      </c>
      <c r="G568" s="0" t="n">
        <v>1.8</v>
      </c>
      <c r="H568" s="0" t="n">
        <f aca="false">1.44*EXP(-F568*(A568-1956))</f>
        <v>1.32296649208242</v>
      </c>
      <c r="I568" s="0" t="n">
        <v>785</v>
      </c>
      <c r="J568" s="0" t="n">
        <f aca="false">I568*H568</f>
        <v>1038.5286962847</v>
      </c>
      <c r="K568" s="5" t="n">
        <f aca="false">K553+D553-J553-E568</f>
        <v>2773601.09829896</v>
      </c>
      <c r="L568" s="5" t="n">
        <f aca="false">H568*(100-G568/0.5)*20000</f>
        <v>2550679.39673491</v>
      </c>
      <c r="M568" s="5" t="n">
        <f aca="false">K568-L568</f>
        <v>222921.701564052</v>
      </c>
      <c r="N568" s="6" t="n">
        <f aca="false">1.6-0.4/(2009-1956)*(A568-1956)</f>
        <v>1.32075471698113</v>
      </c>
      <c r="O568" s="7" t="n">
        <v>1.3</v>
      </c>
      <c r="P568" s="5" t="n">
        <f aca="false">O568*(100-N568/0.5)*5000</f>
        <v>632830.188679245</v>
      </c>
      <c r="Q568" s="7" t="n">
        <f aca="false">N568</f>
        <v>1.32075471698113</v>
      </c>
      <c r="R568" s="5" t="n">
        <f aca="false">1.49*(100-Q568/0.5)*5000</f>
        <v>725320.754716981</v>
      </c>
      <c r="S568" s="5" t="str">
        <f aca="false">IF(P568&lt;M568,M568-P568," ")</f>
        <v> </v>
      </c>
      <c r="T568" s="8" t="n">
        <f aca="false">M568*5/P568</f>
        <v>1.7613074214214</v>
      </c>
      <c r="U568" s="8" t="n">
        <f aca="false">IF(T568&gt;5,S568*5/R568+5,T568)+20</f>
        <v>21.7613074214214</v>
      </c>
      <c r="V568" s="9" t="n">
        <f aca="false">G568/0.5*H568*20000</f>
        <v>95253.5874299345</v>
      </c>
      <c r="W568" s="9" t="n">
        <f aca="false">H568*G568*20*1000</f>
        <v>47626.7937149672</v>
      </c>
      <c r="X568" s="5" t="n">
        <f aca="false">G568*H568*MIN(20,U568)*1000</f>
        <v>47626.7937149672</v>
      </c>
      <c r="Y568" s="5" t="n">
        <f aca="false">IF(20&lt;U568,N568*O568*MIN(5,U568-20)*1000,0)</f>
        <v>3024.13161036504</v>
      </c>
      <c r="Z568" s="5" t="n">
        <f aca="false">IF(U568&gt;25,(U568-25)*Q568*1.49*1000,0)</f>
        <v>0</v>
      </c>
      <c r="AA568" s="5" t="n">
        <f aca="false">X568+Y568+Z568</f>
        <v>50650.9253253323</v>
      </c>
    </row>
    <row r="569" customFormat="false" ht="15" hidden="false" customHeight="false" outlineLevel="0" collapsed="false">
      <c r="A569" s="0" t="n">
        <v>1993</v>
      </c>
      <c r="B569" s="0" t="s">
        <v>42</v>
      </c>
      <c r="D569" s="0" t="n">
        <v>143.157894736842</v>
      </c>
      <c r="E569" s="1" t="n">
        <v>111.578125</v>
      </c>
      <c r="F569" s="4" t="n">
        <v>0.006047777</v>
      </c>
      <c r="G569" s="0" t="n">
        <v>3.11</v>
      </c>
      <c r="H569" s="0" t="n">
        <f aca="false">1.44*EXP(-F569*(A569-1956))</f>
        <v>1.15128114864199</v>
      </c>
      <c r="I569" s="0" t="n">
        <v>785</v>
      </c>
      <c r="J569" s="0" t="n">
        <f aca="false">I569*H569</f>
        <v>903.75570168396</v>
      </c>
      <c r="K569" s="5" t="n">
        <f aca="false">K554+D554-J554-E569</f>
        <v>2770891.16752993</v>
      </c>
      <c r="L569" s="5" t="n">
        <f aca="false">H569*(100-G569/0.5)*20000</f>
        <v>2159342.92239291</v>
      </c>
      <c r="M569" s="5" t="n">
        <f aca="false">K569-L569</f>
        <v>611548.245137018</v>
      </c>
      <c r="N569" s="6" t="n">
        <f aca="false">1.6+0.5185/(2009-1956)*(A569-1956)</f>
        <v>1.96197169811321</v>
      </c>
      <c r="O569" s="7" t="n">
        <v>1.3</v>
      </c>
      <c r="P569" s="5" t="n">
        <f aca="false">O569*(100-N569/0.5)*5000</f>
        <v>624494.367924528</v>
      </c>
      <c r="Q569" s="7" t="n">
        <f aca="false">N569</f>
        <v>1.96197169811321</v>
      </c>
      <c r="R569" s="5" t="n">
        <f aca="false">1.49*(100-Q569/0.5)*5000</f>
        <v>715766.621698113</v>
      </c>
      <c r="S569" s="5" t="str">
        <f aca="false">IF(P569&lt;M569,M569-P569," ")</f>
        <v> </v>
      </c>
      <c r="T569" s="8" t="n">
        <f aca="false">M569*5/P569</f>
        <v>4.89634716138005</v>
      </c>
      <c r="U569" s="8" t="n">
        <f aca="false">IF(T569&gt;5,S569*5/R569+5,T569)+20</f>
        <v>24.89634716138</v>
      </c>
      <c r="V569" s="9" t="n">
        <f aca="false">G569/0.5*H569*20000</f>
        <v>143219.374891063</v>
      </c>
      <c r="W569" s="9" t="n">
        <f aca="false">H569*G569*20*1000</f>
        <v>71609.6874455316</v>
      </c>
      <c r="X569" s="5" t="n">
        <f aca="false">G569*H569*MIN(20,U569)*1000</f>
        <v>71609.6874455316</v>
      </c>
      <c r="Y569" s="5" t="n">
        <f aca="false">IF(20&lt;U569,N569*O569*MIN(5,U569-20)*1000,0)</f>
        <v>12488.442921194</v>
      </c>
      <c r="Z569" s="5" t="n">
        <f aca="false">IF(U569&gt;25,(U569-25)*Q569*1.49*1000,0)</f>
        <v>0</v>
      </c>
      <c r="AA569" s="5" t="n">
        <f aca="false">X569+Y569+Z569</f>
        <v>84098.1303667255</v>
      </c>
    </row>
    <row r="570" customFormat="false" ht="15" hidden="false" customHeight="false" outlineLevel="0" collapsed="false">
      <c r="A570" s="0" t="n">
        <v>1993</v>
      </c>
      <c r="B570" s="0" t="s">
        <v>43</v>
      </c>
      <c r="D570" s="0" t="n">
        <v>64.6464646464647</v>
      </c>
      <c r="E570" s="1" t="n">
        <v>90.421875</v>
      </c>
      <c r="F570" s="4" t="n">
        <v>0.003047486</v>
      </c>
      <c r="G570" s="0" t="n">
        <v>1.94</v>
      </c>
      <c r="H570" s="0" t="n">
        <f aca="false">1.44*EXP(-F570*(A570-1956))</f>
        <v>1.28644954297777</v>
      </c>
      <c r="I570" s="0" t="n">
        <v>785</v>
      </c>
      <c r="J570" s="0" t="n">
        <f aca="false">I570*H570</f>
        <v>1009.86289123755</v>
      </c>
      <c r="K570" s="5" t="n">
        <f aca="false">K555+D555-J555-E570</f>
        <v>2769351.10215691</v>
      </c>
      <c r="L570" s="5" t="n">
        <f aca="false">H570*(100-G570/0.5)*20000</f>
        <v>2473070.60142046</v>
      </c>
      <c r="M570" s="5" t="n">
        <f aca="false">K570-L570</f>
        <v>296280.500736454</v>
      </c>
      <c r="N570" s="6" t="n">
        <f aca="false">1.6-0.4298/(2009-1956)*(A570-1956)</f>
        <v>1.29995094339623</v>
      </c>
      <c r="O570" s="7" t="n">
        <v>1.3</v>
      </c>
      <c r="P570" s="5" t="n">
        <f aca="false">O570*(100-N570/0.5)*5000</f>
        <v>633100.637735849</v>
      </c>
      <c r="Q570" s="7" t="n">
        <f aca="false">N570</f>
        <v>1.29995094339623</v>
      </c>
      <c r="R570" s="5" t="n">
        <f aca="false">1.49*(100-Q570/0.5)*5000</f>
        <v>725630.730943396</v>
      </c>
      <c r="S570" s="5" t="str">
        <f aca="false">IF(P570&lt;M570,M570-P570," ")</f>
        <v> </v>
      </c>
      <c r="T570" s="8" t="n">
        <f aca="false">M570*5/P570</f>
        <v>2.33991630300704</v>
      </c>
      <c r="U570" s="8" t="n">
        <f aca="false">IF(T570&gt;5,S570*5/R570+5,T570)+20</f>
        <v>22.339916303007</v>
      </c>
      <c r="V570" s="9" t="n">
        <f aca="false">G570/0.5*H570*20000</f>
        <v>99828.4845350748</v>
      </c>
      <c r="W570" s="9" t="n">
        <f aca="false">H570*G570*20*1000</f>
        <v>49914.2422675374</v>
      </c>
      <c r="X570" s="5" t="n">
        <f aca="false">G570*H570*MIN(20,U570)*1000</f>
        <v>49914.2422675374</v>
      </c>
      <c r="Y570" s="5" t="n">
        <f aca="false">IF(20&lt;U570,N570*O570*MIN(5,U570-20)*1000,0)</f>
        <v>3954.30932723088</v>
      </c>
      <c r="Z570" s="5" t="n">
        <f aca="false">IF(U570&gt;25,(U570-25)*Q570*1.49*1000,0)</f>
        <v>0</v>
      </c>
      <c r="AA570" s="5" t="n">
        <f aca="false">X570+Y570+Z570</f>
        <v>53868.5515947683</v>
      </c>
    </row>
    <row r="571" customFormat="false" ht="15" hidden="false" customHeight="false" outlineLevel="0" collapsed="false">
      <c r="A571" s="0" t="n">
        <v>1993</v>
      </c>
      <c r="B571" s="0" t="s">
        <v>44</v>
      </c>
      <c r="D571" s="0" t="n">
        <v>3961.29032258065</v>
      </c>
      <c r="E571" s="1" t="n">
        <v>160.171875</v>
      </c>
      <c r="F571" s="4" t="n">
        <v>0.006595146</v>
      </c>
      <c r="G571" s="0" t="n">
        <v>2.55</v>
      </c>
      <c r="H571" s="0" t="n">
        <f aca="false">1.44*EXP(-F571*(A571-1956))</f>
        <v>1.12819917558414</v>
      </c>
      <c r="I571" s="0" t="n">
        <v>785</v>
      </c>
      <c r="J571" s="0" t="n">
        <f aca="false">I571*H571</f>
        <v>885.636352833549</v>
      </c>
      <c r="K571" s="5" t="n">
        <f aca="false">K556+D556-J556-E571</f>
        <v>2836427.57602591</v>
      </c>
      <c r="L571" s="5" t="n">
        <f aca="false">H571*(100-G571/0.5)*20000</f>
        <v>2141322.03525869</v>
      </c>
      <c r="M571" s="5" t="n">
        <f aca="false">K571-L571</f>
        <v>695105.540767214</v>
      </c>
      <c r="N571" s="6" t="n">
        <f aca="false">1.6+0.062/(2009-1956)*(A571-1956)</f>
        <v>1.64328301886792</v>
      </c>
      <c r="O571" s="7" t="n">
        <v>1.3</v>
      </c>
      <c r="P571" s="5" t="n">
        <f aca="false">O571*(100-N571/0.5)*5000</f>
        <v>628637.320754717</v>
      </c>
      <c r="Q571" s="7" t="n">
        <f aca="false">N571</f>
        <v>1.64328301886792</v>
      </c>
      <c r="R571" s="5" t="n">
        <f aca="false">1.49*(100-Q571/0.5)*5000</f>
        <v>720515.083018868</v>
      </c>
      <c r="S571" s="5" t="n">
        <f aca="false">IF(P571&lt;M571,M571-P571," ")</f>
        <v>66468.2200124973</v>
      </c>
      <c r="T571" s="8" t="n">
        <f aca="false">M571*5/P571</f>
        <v>5.52866905780187</v>
      </c>
      <c r="U571" s="8" t="n">
        <f aca="false">IF(T571&gt;5,S571*5/R571+5,T571)+20</f>
        <v>25.4612548826459</v>
      </c>
      <c r="V571" s="9" t="n">
        <f aca="false">G571/0.5*H571*20000</f>
        <v>115076.315909582</v>
      </c>
      <c r="W571" s="9" t="n">
        <f aca="false">H571*G571*20*1000</f>
        <v>57538.1579547911</v>
      </c>
      <c r="X571" s="5" t="n">
        <f aca="false">G571*H571*MIN(20,U571)*1000</f>
        <v>57538.1579547911</v>
      </c>
      <c r="Y571" s="5" t="n">
        <f aca="false">IF(20&lt;U571,N571*O571*MIN(5,U571-20)*1000,0)</f>
        <v>10681.3396226415</v>
      </c>
      <c r="Z571" s="5" t="n">
        <f aca="false">IF(U571&gt;25,(U571-25)*Q571*1.49*1000,0)</f>
        <v>1129.37875087273</v>
      </c>
      <c r="AA571" s="5" t="n">
        <f aca="false">X571+Y571+Z571</f>
        <v>69348.8763283053</v>
      </c>
    </row>
    <row r="572" customFormat="false" ht="15" hidden="false" customHeight="false" outlineLevel="0" collapsed="false">
      <c r="A572" s="0" t="n">
        <v>1994</v>
      </c>
      <c r="B572" s="0" t="s">
        <v>30</v>
      </c>
      <c r="D572" s="0" t="n">
        <v>0</v>
      </c>
      <c r="E572" s="1" t="n">
        <v>0</v>
      </c>
      <c r="F572" s="4" t="n">
        <v>0.000106134</v>
      </c>
      <c r="G572" s="0" t="n">
        <v>1.005</v>
      </c>
      <c r="H572" s="0" t="n">
        <f aca="false">1.44*EXP(-F572*(A572-1956))</f>
        <v>1.43420404318986</v>
      </c>
      <c r="I572" s="0" t="n">
        <v>2000</v>
      </c>
      <c r="J572" s="0" t="n">
        <f aca="false">I572*H572</f>
        <v>2868.40808637971</v>
      </c>
      <c r="K572" s="5" t="n">
        <f aca="false">K557+D557-J557-E572</f>
        <v>2774102.9890321</v>
      </c>
      <c r="L572" s="5" t="n">
        <f aca="false">H572*(100-G572/0.5)*20000</f>
        <v>2810753.08384348</v>
      </c>
      <c r="M572" s="5" t="n">
        <f aca="false">K572-L572</f>
        <v>-36650.0948113794</v>
      </c>
      <c r="N572" s="6" t="n">
        <f aca="false">1.6-0.6824/(2009-1956)*(A572-1956)</f>
        <v>1.1107320754717</v>
      </c>
      <c r="O572" s="7" t="n">
        <v>1.3</v>
      </c>
      <c r="P572" s="5" t="n">
        <f aca="false">O572*(100-N572/0.5)*5000</f>
        <v>635560.483018868</v>
      </c>
      <c r="Q572" s="7" t="n">
        <f aca="false">N572</f>
        <v>1.1107320754717</v>
      </c>
      <c r="R572" s="5" t="n">
        <f aca="false">1.49*(100-Q572/0.5)*5000</f>
        <v>728450.092075472</v>
      </c>
      <c r="S572" s="5" t="str">
        <f aca="false">IF(P572&lt;M572,M572-P572," ")</f>
        <v> </v>
      </c>
      <c r="T572" s="8" t="n">
        <f aca="false">M572*5/P572</f>
        <v>-0.28832893005945</v>
      </c>
      <c r="U572" s="8" t="n">
        <f aca="false">IF(T572&gt;5,S572*5/R572+5,T572)+20</f>
        <v>19.7116710699406</v>
      </c>
      <c r="V572" s="9" t="n">
        <f aca="false">G572/0.5*H572*20000</f>
        <v>57655.0025362323</v>
      </c>
      <c r="W572" s="9" t="n">
        <f aca="false">H572*G572*20*1000</f>
        <v>28827.5012681161</v>
      </c>
      <c r="X572" s="5" t="n">
        <f aca="false">G572*H572*MIN(20,U572)*1000</f>
        <v>28411.91113827</v>
      </c>
      <c r="Y572" s="5" t="n">
        <f aca="false">IF(20&lt;U572,N572*O572*MIN(5,U572-20)*1000,0)</f>
        <v>0</v>
      </c>
      <c r="Z572" s="5" t="n">
        <f aca="false">IF(U572&gt;25,(U572-25)*Q572*1.49*1000,0)</f>
        <v>0</v>
      </c>
      <c r="AA572" s="5" t="n">
        <f aca="false">X572+Y572+Z572</f>
        <v>28411.91113827</v>
      </c>
    </row>
    <row r="573" customFormat="false" ht="15" hidden="false" customHeight="false" outlineLevel="0" collapsed="false">
      <c r="A573" s="0" t="n">
        <v>1994</v>
      </c>
      <c r="B573" s="0" t="s">
        <v>31</v>
      </c>
      <c r="D573" s="0" t="n">
        <v>0</v>
      </c>
      <c r="E573" s="1" t="n">
        <v>32.40125</v>
      </c>
      <c r="F573" s="4" t="n">
        <v>0.00054519</v>
      </c>
      <c r="G573" s="0" t="n">
        <v>1.145</v>
      </c>
      <c r="H573" s="0" t="n">
        <f aca="false">1.44*EXP(-F573*(A573-1956))</f>
        <v>1.41047410645921</v>
      </c>
      <c r="I573" s="0" t="n">
        <v>2000</v>
      </c>
      <c r="J573" s="0" t="n">
        <f aca="false">I573*H573</f>
        <v>2820.94821291843</v>
      </c>
      <c r="K573" s="5" t="n">
        <f aca="false">K558+D558-J558-E573</f>
        <v>2769690.1771543</v>
      </c>
      <c r="L573" s="5" t="n">
        <f aca="false">H573*(100-G573/0.5)*20000</f>
        <v>2756348.49884259</v>
      </c>
      <c r="M573" s="5" t="n">
        <f aca="false">K573-L573</f>
        <v>13341.6783117051</v>
      </c>
      <c r="N573" s="6" t="n">
        <f aca="false">1.6-0.6216/(2009-1956)*(A573-1956)</f>
        <v>1.15432452830189</v>
      </c>
      <c r="O573" s="7" t="n">
        <v>1.3</v>
      </c>
      <c r="P573" s="5" t="n">
        <f aca="false">O573*(100-N573/0.5)*5000</f>
        <v>634993.781132076</v>
      </c>
      <c r="Q573" s="7" t="n">
        <f aca="false">N573</f>
        <v>1.15432452830189</v>
      </c>
      <c r="R573" s="5" t="n">
        <f aca="false">1.49*(100-Q573/0.5)*5000</f>
        <v>727800.564528302</v>
      </c>
      <c r="S573" s="5" t="str">
        <f aca="false">IF(P573&lt;M573,M573-P573," ")</f>
        <v> </v>
      </c>
      <c r="T573" s="8" t="n">
        <f aca="false">M573*5/P573</f>
        <v>0.105053613973348</v>
      </c>
      <c r="U573" s="8" t="n">
        <f aca="false">IF(T573&gt;5,S573*5/R573+5,T573)+20</f>
        <v>20.1050536139733</v>
      </c>
      <c r="V573" s="9" t="n">
        <f aca="false">G573/0.5*H573*20000</f>
        <v>64599.714075832</v>
      </c>
      <c r="W573" s="9" t="n">
        <f aca="false">H573*G573*20*1000</f>
        <v>32299.857037916</v>
      </c>
      <c r="X573" s="5" t="n">
        <f aca="false">G573*H573*MIN(20,U573)*1000</f>
        <v>32299.857037916</v>
      </c>
      <c r="Y573" s="5" t="n">
        <f aca="false">IF(20&lt;U573,N573*O573*MIN(5,U573-20)*1000,0)</f>
        <v>157.645752415049</v>
      </c>
      <c r="Z573" s="5" t="n">
        <f aca="false">IF(U573&gt;25,(U573-25)*Q573*1.49*1000,0)</f>
        <v>0</v>
      </c>
      <c r="AA573" s="5" t="n">
        <f aca="false">X573+Y573+Z573</f>
        <v>32457.502790331</v>
      </c>
    </row>
    <row r="574" customFormat="false" ht="15" hidden="false" customHeight="false" outlineLevel="0" collapsed="false">
      <c r="A574" s="0" t="n">
        <v>1994</v>
      </c>
      <c r="B574" s="0" t="s">
        <v>32</v>
      </c>
      <c r="D574" s="0" t="n">
        <v>0</v>
      </c>
      <c r="E574" s="1" t="n">
        <v>118.30125</v>
      </c>
      <c r="F574" s="4" t="n">
        <v>0.002161032</v>
      </c>
      <c r="G574" s="0" t="n">
        <v>1.34</v>
      </c>
      <c r="H574" s="0" t="n">
        <f aca="false">1.44*EXP(-F574*(A574-1956))</f>
        <v>1.32647347423444</v>
      </c>
      <c r="I574" s="0" t="n">
        <v>2000</v>
      </c>
      <c r="J574" s="0" t="n">
        <f aca="false">I574*H574</f>
        <v>2652.94694846888</v>
      </c>
      <c r="K574" s="5" t="n">
        <f aca="false">K559+D559-J559-E574</f>
        <v>2766613.93542942</v>
      </c>
      <c r="L574" s="5" t="n">
        <f aca="false">H574*(100-G574/0.5)*20000</f>
        <v>2581847.97024992</v>
      </c>
      <c r="M574" s="5" t="n">
        <f aca="false">K574-L574</f>
        <v>184765.965179501</v>
      </c>
      <c r="N574" s="6" t="n">
        <f aca="false">1.6-0.5691/(2009-1956)*(A574-1956)</f>
        <v>1.19196603773585</v>
      </c>
      <c r="O574" s="7" t="n">
        <v>1.3</v>
      </c>
      <c r="P574" s="5" t="n">
        <f aca="false">O574*(100-N574/0.5)*5000</f>
        <v>634504.441509434</v>
      </c>
      <c r="Q574" s="7" t="n">
        <f aca="false">N574</f>
        <v>1.19196603773585</v>
      </c>
      <c r="R574" s="5" t="n">
        <f aca="false">1.49*(100-Q574/0.5)*5000</f>
        <v>727239.706037736</v>
      </c>
      <c r="S574" s="5" t="str">
        <f aca="false">IF(P574&lt;M574,M574-P574," ")</f>
        <v> </v>
      </c>
      <c r="T574" s="8" t="n">
        <f aca="false">M574*5/P574</f>
        <v>1.4559863815922</v>
      </c>
      <c r="U574" s="8" t="n">
        <f aca="false">IF(T574&gt;5,S574*5/R574+5,T574)+20</f>
        <v>21.4559863815922</v>
      </c>
      <c r="V574" s="9" t="n">
        <f aca="false">G574/0.5*H574*20000</f>
        <v>71098.9782189661</v>
      </c>
      <c r="W574" s="9" t="n">
        <f aca="false">H574*G574*20*1000</f>
        <v>35549.489109483</v>
      </c>
      <c r="X574" s="5" t="n">
        <f aca="false">G574*H574*MIN(20,U574)*1000</f>
        <v>35549.489109483</v>
      </c>
      <c r="Y574" s="5" t="n">
        <f aca="false">IF(20&lt;U574,N574*O574*MIN(5,U574-20)*1000,0)</f>
        <v>2256.13221374296</v>
      </c>
      <c r="Z574" s="5" t="n">
        <f aca="false">IF(U574&gt;25,(U574-25)*Q574*1.49*1000,0)</f>
        <v>0</v>
      </c>
      <c r="AA574" s="5" t="n">
        <f aca="false">X574+Y574+Z574</f>
        <v>37805.621323226</v>
      </c>
    </row>
    <row r="575" customFormat="false" ht="15" hidden="false" customHeight="false" outlineLevel="0" collapsed="false">
      <c r="A575" s="0" t="n">
        <v>1994</v>
      </c>
      <c r="B575" s="0" t="s">
        <v>33</v>
      </c>
      <c r="D575" s="0" t="n">
        <v>0</v>
      </c>
      <c r="E575" s="1" t="n">
        <v>51.991875</v>
      </c>
      <c r="F575" s="4" t="n">
        <v>0.003311821</v>
      </c>
      <c r="G575" s="0" t="n">
        <v>1.285</v>
      </c>
      <c r="H575" s="0" t="n">
        <f aca="false">1.44*EXP(-F575*(A575-1956))</f>
        <v>1.2697168407704</v>
      </c>
      <c r="I575" s="0" t="n">
        <v>2000</v>
      </c>
      <c r="J575" s="0" t="n">
        <f aca="false">I575*H575</f>
        <v>2539.43368154079</v>
      </c>
      <c r="K575" s="5" t="n">
        <f aca="false">K560+D560-J560-E575</f>
        <v>2768435.65816403</v>
      </c>
      <c r="L575" s="5" t="n">
        <f aca="false">H575*(100-G575/0.5)*20000</f>
        <v>2474170.2359252</v>
      </c>
      <c r="M575" s="5" t="n">
        <f aca="false">K575-L575</f>
        <v>294265.422238831</v>
      </c>
      <c r="N575" s="6" t="n">
        <f aca="false">1.6-0.6/(2009-1956)*(A575-1956)</f>
        <v>1.16981132075472</v>
      </c>
      <c r="O575" s="7" t="n">
        <v>1.3</v>
      </c>
      <c r="P575" s="5" t="n">
        <f aca="false">O575*(100-N575/0.5)*5000</f>
        <v>634792.452830189</v>
      </c>
      <c r="Q575" s="7" t="n">
        <f aca="false">N575</f>
        <v>1.16981132075472</v>
      </c>
      <c r="R575" s="5" t="n">
        <f aca="false">1.49*(100-Q575/0.5)*5000</f>
        <v>727569.811320755</v>
      </c>
      <c r="S575" s="5" t="str">
        <f aca="false">IF(P575&lt;M575,M575-P575," ")</f>
        <v> </v>
      </c>
      <c r="T575" s="8" t="n">
        <f aca="false">M575*5/P575</f>
        <v>2.31780813498069</v>
      </c>
      <c r="U575" s="8" t="n">
        <f aca="false">IF(T575&gt;5,S575*5/R575+5,T575)+20</f>
        <v>22.3178081349807</v>
      </c>
      <c r="V575" s="9" t="n">
        <f aca="false">G575/0.5*H575*20000</f>
        <v>65263.4456155984</v>
      </c>
      <c r="W575" s="9" t="n">
        <f aca="false">H575*G575*20*1000</f>
        <v>32631.7228077992</v>
      </c>
      <c r="X575" s="5" t="n">
        <f aca="false">G575*H575*MIN(20,U575)*1000</f>
        <v>32631.7228077992</v>
      </c>
      <c r="Y575" s="5" t="n">
        <f aca="false">IF(20&lt;U575,N575*O575*MIN(5,U575-20)*1000,0)</f>
        <v>3524.81765432912</v>
      </c>
      <c r="Z575" s="5" t="n">
        <f aca="false">IF(U575&gt;25,(U575-25)*Q575*1.49*1000,0)</f>
        <v>0</v>
      </c>
      <c r="AA575" s="5" t="n">
        <f aca="false">X575+Y575+Z575</f>
        <v>36156.5404621283</v>
      </c>
    </row>
    <row r="576" customFormat="false" ht="15" hidden="false" customHeight="false" outlineLevel="0" collapsed="false">
      <c r="A576" s="0" t="n">
        <v>1994</v>
      </c>
      <c r="B576" s="0" t="s">
        <v>34</v>
      </c>
      <c r="D576" s="0" t="n">
        <v>0</v>
      </c>
      <c r="E576" s="1" t="n">
        <v>158.141875</v>
      </c>
      <c r="F576" s="4" t="n">
        <v>0.003564392</v>
      </c>
      <c r="G576" s="0" t="n">
        <v>1.375</v>
      </c>
      <c r="H576" s="0" t="n">
        <f aca="false">1.44*EXP(-F576*(A576-1956))</f>
        <v>1.25758877583817</v>
      </c>
      <c r="I576" s="0" t="n">
        <v>2000</v>
      </c>
      <c r="J576" s="0" t="n">
        <f aca="false">I576*H576</f>
        <v>2515.17755167634</v>
      </c>
      <c r="K576" s="5" t="n">
        <f aca="false">K561+D561-J561-E576</f>
        <v>2767576.57957577</v>
      </c>
      <c r="L576" s="5" t="n">
        <f aca="false">H576*(100-G576/0.5)*20000</f>
        <v>2446010.16900524</v>
      </c>
      <c r="M576" s="5" t="n">
        <f aca="false">K576-L576</f>
        <v>321566.41057053</v>
      </c>
      <c r="N576" s="6" t="n">
        <f aca="false">1.6-0.5/(2009-1956)*(A576-1956)</f>
        <v>1.24150943396226</v>
      </c>
      <c r="O576" s="7" t="n">
        <v>1.3</v>
      </c>
      <c r="P576" s="5" t="n">
        <f aca="false">O576*(100-N576/0.5)*5000</f>
        <v>633860.377358491</v>
      </c>
      <c r="Q576" s="7" t="n">
        <f aca="false">N576</f>
        <v>1.24150943396226</v>
      </c>
      <c r="R576" s="5" t="n">
        <f aca="false">1.49*(100-Q576/0.5)*5000</f>
        <v>726501.509433962</v>
      </c>
      <c r="S576" s="5" t="str">
        <f aca="false">IF(P576&lt;M576,M576-P576," ")</f>
        <v> </v>
      </c>
      <c r="T576" s="8" t="n">
        <f aca="false">M576*5/P576</f>
        <v>2.53657131804488</v>
      </c>
      <c r="U576" s="8" t="n">
        <f aca="false">IF(T576&gt;5,S576*5/R576+5,T576)+20</f>
        <v>22.5365713180449</v>
      </c>
      <c r="V576" s="9" t="n">
        <f aca="false">G576/0.5*H576*20000</f>
        <v>69167.3826710994</v>
      </c>
      <c r="W576" s="9" t="n">
        <f aca="false">H576*G576*20*1000</f>
        <v>34583.6913355497</v>
      </c>
      <c r="X576" s="5" t="n">
        <f aca="false">G576*H576*MIN(20,U576)*1000</f>
        <v>34583.6913355497</v>
      </c>
      <c r="Y576" s="5" t="n">
        <f aca="false">IF(20&lt;U576,N576*O576*MIN(5,U576-20)*1000,0)</f>
        <v>4093.93038765205</v>
      </c>
      <c r="Z576" s="5" t="n">
        <f aca="false">IF(U576&gt;25,(U576-25)*Q576*1.49*1000,0)</f>
        <v>0</v>
      </c>
      <c r="AA576" s="5" t="n">
        <f aca="false">X576+Y576+Z576</f>
        <v>38677.6217232018</v>
      </c>
    </row>
    <row r="577" customFormat="false" ht="15" hidden="false" customHeight="false" outlineLevel="0" collapsed="false">
      <c r="A577" s="0" t="n">
        <v>1994</v>
      </c>
      <c r="B577" s="0" t="s">
        <v>35</v>
      </c>
      <c r="D577" s="0" t="n">
        <v>0</v>
      </c>
      <c r="E577" s="1" t="n">
        <v>77.204375</v>
      </c>
      <c r="F577" s="4" t="n">
        <v>0.00095987</v>
      </c>
      <c r="G577" s="0" t="n">
        <v>1.515</v>
      </c>
      <c r="H577" s="0" t="n">
        <f aca="false">1.44*EXP(-F577*(A577-1956))</f>
        <v>1.38842228203062</v>
      </c>
      <c r="I577" s="0" t="n">
        <v>2000</v>
      </c>
      <c r="J577" s="0" t="n">
        <f aca="false">I577*H577</f>
        <v>2776.84456406124</v>
      </c>
      <c r="K577" s="5" t="n">
        <f aca="false">K562+D562-J562-E577</f>
        <v>2780310.89270032</v>
      </c>
      <c r="L577" s="5" t="n">
        <f aca="false">H577*(100-G577/0.5)*20000</f>
        <v>2692706.17377019</v>
      </c>
      <c r="M577" s="5" t="n">
        <f aca="false">K577-L577</f>
        <v>87604.7189301318</v>
      </c>
      <c r="N577" s="6" t="n">
        <f aca="false">1.6-0.5691/(2009-1956)*(A577-1956)</f>
        <v>1.19196603773585</v>
      </c>
      <c r="O577" s="7" t="n">
        <v>1.3</v>
      </c>
      <c r="P577" s="5" t="n">
        <f aca="false">O577*(100-N577/0.5)*5000</f>
        <v>634504.441509434</v>
      </c>
      <c r="Q577" s="7" t="n">
        <f aca="false">N577</f>
        <v>1.19196603773585</v>
      </c>
      <c r="R577" s="5" t="n">
        <f aca="false">1.49*(100-Q577/0.5)*5000</f>
        <v>727239.706037736</v>
      </c>
      <c r="S577" s="5" t="str">
        <f aca="false">IF(P577&lt;M577,M577-P577," ")</f>
        <v> </v>
      </c>
      <c r="T577" s="8" t="n">
        <f aca="false">M577*5/P577</f>
        <v>0.690339682427812</v>
      </c>
      <c r="U577" s="8" t="n">
        <f aca="false">IF(T577&gt;5,S577*5/R577+5,T577)+20</f>
        <v>20.6903396824278</v>
      </c>
      <c r="V577" s="9" t="n">
        <f aca="false">G577/0.5*H577*20000</f>
        <v>84138.3902910557</v>
      </c>
      <c r="W577" s="9" t="n">
        <f aca="false">H577*G577*20*1000</f>
        <v>42069.1951455278</v>
      </c>
      <c r="X577" s="5" t="n">
        <f aca="false">G577*H577*MIN(20,U577)*1000</f>
        <v>42069.1951455278</v>
      </c>
      <c r="Y577" s="5" t="n">
        <f aca="false">IF(20&lt;U577,N577*O577*MIN(5,U577-20)*1000,0)</f>
        <v>1069.71989274189</v>
      </c>
      <c r="Z577" s="5" t="n">
        <f aca="false">IF(U577&gt;25,(U577-25)*Q577*1.49*1000,0)</f>
        <v>0</v>
      </c>
      <c r="AA577" s="5" t="n">
        <f aca="false">X577+Y577+Z577</f>
        <v>43138.9150382697</v>
      </c>
    </row>
    <row r="578" customFormat="false" ht="15" hidden="false" customHeight="false" outlineLevel="0" collapsed="false">
      <c r="A578" s="0" t="n">
        <v>1994</v>
      </c>
      <c r="B578" s="0" t="s">
        <v>36</v>
      </c>
      <c r="D578" s="0" t="n">
        <v>0</v>
      </c>
      <c r="E578" s="1" t="n">
        <v>156.475</v>
      </c>
      <c r="F578" s="4" t="n">
        <v>0.003306066</v>
      </c>
      <c r="G578" s="0" t="n">
        <v>1.8</v>
      </c>
      <c r="H578" s="0" t="n">
        <f aca="false">1.44*EXP(-F578*(A578-1956))</f>
        <v>1.26999454551082</v>
      </c>
      <c r="I578" s="0" t="n">
        <v>2000</v>
      </c>
      <c r="J578" s="0" t="n">
        <f aca="false">I578*H578</f>
        <v>2539.98909102165</v>
      </c>
      <c r="K578" s="5" t="n">
        <f aca="false">K563+D563-J563-E578</f>
        <v>2777393.17100954</v>
      </c>
      <c r="L578" s="5" t="n">
        <f aca="false">H578*(100-G578/0.5)*20000</f>
        <v>2448549.48374487</v>
      </c>
      <c r="M578" s="5" t="n">
        <f aca="false">K578-L578</f>
        <v>328843.687264671</v>
      </c>
      <c r="N578" s="6" t="n">
        <f aca="false">1.6-0.5691/(2009-1956)*(A578-1956)</f>
        <v>1.19196603773585</v>
      </c>
      <c r="O578" s="7" t="n">
        <v>1.3</v>
      </c>
      <c r="P578" s="5" t="n">
        <f aca="false">O578*(100-N578/0.5)*5000</f>
        <v>634504.441509434</v>
      </c>
      <c r="Q578" s="7" t="n">
        <f aca="false">N578</f>
        <v>1.19196603773585</v>
      </c>
      <c r="R578" s="5" t="n">
        <f aca="false">1.49*(100-Q578/0.5)*5000</f>
        <v>727239.706037736</v>
      </c>
      <c r="S578" s="5" t="str">
        <f aca="false">IF(P578&lt;M578,M578-P578," ")</f>
        <v> </v>
      </c>
      <c r="T578" s="8" t="n">
        <f aca="false">M578*5/P578</f>
        <v>2.59134267431114</v>
      </c>
      <c r="U578" s="8" t="n">
        <f aca="false">IF(T578&gt;5,S578*5/R578+5,T578)+20</f>
        <v>22.5913426743111</v>
      </c>
      <c r="V578" s="9" t="n">
        <f aca="false">G578/0.5*H578*20000</f>
        <v>91439.6072767793</v>
      </c>
      <c r="W578" s="9" t="n">
        <f aca="false">H578*G578*20*1000</f>
        <v>45719.8036383896</v>
      </c>
      <c r="X578" s="5" t="n">
        <f aca="false">G578*H578*MIN(20,U578)*1000</f>
        <v>45719.8036383896</v>
      </c>
      <c r="Y578" s="5" t="n">
        <f aca="false">IF(20&lt;U578,N578*O578*MIN(5,U578-20)*1000,0)</f>
        <v>4015.43019788881</v>
      </c>
      <c r="Z578" s="5" t="n">
        <f aca="false">IF(U578&gt;25,(U578-25)*Q578*1.49*1000,0)</f>
        <v>0</v>
      </c>
      <c r="AA578" s="5" t="n">
        <f aca="false">X578+Y578+Z578</f>
        <v>49735.2338362784</v>
      </c>
    </row>
    <row r="579" customFormat="false" ht="15" hidden="false" customHeight="false" outlineLevel="0" collapsed="false">
      <c r="A579" s="0" t="n">
        <v>1994</v>
      </c>
      <c r="B579" s="0" t="s">
        <v>37</v>
      </c>
      <c r="D579" s="0" t="n">
        <v>0</v>
      </c>
      <c r="E579" s="1" t="n">
        <v>77.03625</v>
      </c>
      <c r="F579" s="4" t="n">
        <v>0.001301856</v>
      </c>
      <c r="G579" s="0" t="n">
        <v>1.57</v>
      </c>
      <c r="H579" s="0" t="n">
        <f aca="false">1.44*EXP(-F579*(A579-1956))</f>
        <v>1.37049581837407</v>
      </c>
      <c r="I579" s="0" t="n">
        <v>2000</v>
      </c>
      <c r="J579" s="0" t="n">
        <f aca="false">I579*H579</f>
        <v>2740.99163674813</v>
      </c>
      <c r="K579" s="5" t="n">
        <f aca="false">K564+D564-J564-E579</f>
        <v>2778059.7547498</v>
      </c>
      <c r="L579" s="5" t="n">
        <f aca="false">H579*(100-G579/0.5)*20000</f>
        <v>2654924.49935424</v>
      </c>
      <c r="M579" s="5" t="n">
        <f aca="false">K579-L579</f>
        <v>123135.255395565</v>
      </c>
      <c r="N579" s="6" t="n">
        <f aca="false">1.6-0.5691/(2009-1956)*(A579-1956)</f>
        <v>1.19196603773585</v>
      </c>
      <c r="O579" s="7" t="n">
        <v>1.3</v>
      </c>
      <c r="P579" s="5" t="n">
        <f aca="false">O579*(100-N579/0.5)*5000</f>
        <v>634504.441509434</v>
      </c>
      <c r="Q579" s="7" t="n">
        <f aca="false">N579</f>
        <v>1.19196603773585</v>
      </c>
      <c r="R579" s="5" t="n">
        <f aca="false">1.49*(100-Q579/0.5)*5000</f>
        <v>727239.706037736</v>
      </c>
      <c r="S579" s="5" t="str">
        <f aca="false">IF(P579&lt;M579,M579-P579," ")</f>
        <v> </v>
      </c>
      <c r="T579" s="8" t="n">
        <f aca="false">M579*5/P579</f>
        <v>0.970326189542791</v>
      </c>
      <c r="U579" s="8" t="n">
        <f aca="false">IF(T579&gt;5,S579*5/R579+5,T579)+20</f>
        <v>20.9703261895428</v>
      </c>
      <c r="V579" s="9" t="n">
        <f aca="false">G579/0.5*H579*20000</f>
        <v>86067.1373938913</v>
      </c>
      <c r="W579" s="9" t="n">
        <f aca="false">H579*G579*20*1000</f>
        <v>43033.5686969456</v>
      </c>
      <c r="X579" s="5" t="n">
        <f aca="false">G579*H579*MIN(20,U579)*1000</f>
        <v>43033.5686969456</v>
      </c>
      <c r="Y579" s="5" t="n">
        <f aca="false">IF(20&lt;U579,N579*O579*MIN(5,U579-20)*1000,0)</f>
        <v>1503.57462249884</v>
      </c>
      <c r="Z579" s="5" t="n">
        <f aca="false">IF(U579&gt;25,(U579-25)*Q579*1.49*1000,0)</f>
        <v>0</v>
      </c>
      <c r="AA579" s="5" t="n">
        <f aca="false">X579+Y579+Z579</f>
        <v>44537.1433194445</v>
      </c>
    </row>
    <row r="580" customFormat="false" ht="15" hidden="false" customHeight="false" outlineLevel="0" collapsed="false">
      <c r="A580" s="0" t="n">
        <v>1994</v>
      </c>
      <c r="B580" s="0" t="s">
        <v>38</v>
      </c>
      <c r="D580" s="0" t="n">
        <v>0</v>
      </c>
      <c r="E580" s="1" t="n">
        <v>82.786875</v>
      </c>
      <c r="F580" s="4" t="n">
        <v>0.00474323</v>
      </c>
      <c r="G580" s="0" t="n">
        <v>2.885</v>
      </c>
      <c r="H580" s="0" t="n">
        <f aca="false">1.44*EXP(-F580*(A580-1956))</f>
        <v>1.20249717483795</v>
      </c>
      <c r="I580" s="0" t="n">
        <v>2000</v>
      </c>
      <c r="J580" s="0" t="n">
        <f aca="false">I580*H580</f>
        <v>2404.9943496759</v>
      </c>
      <c r="K580" s="5" t="n">
        <f aca="false">K565+D565-J565-E580</f>
        <v>2774189.22829922</v>
      </c>
      <c r="L580" s="5" t="n">
        <f aca="false">H580*(100-G580/0.5)*20000</f>
        <v>2266226.1756996</v>
      </c>
      <c r="M580" s="5" t="n">
        <f aca="false">K580-L580</f>
        <v>507963.052599619</v>
      </c>
      <c r="N580" s="6" t="n">
        <f aca="false">1.6+0.3/(2009-1956)*(A580-1956)</f>
        <v>1.81509433962264</v>
      </c>
      <c r="O580" s="7" t="n">
        <v>1.3</v>
      </c>
      <c r="P580" s="5" t="n">
        <f aca="false">O580*(100-N580/0.5)*5000</f>
        <v>626403.773584906</v>
      </c>
      <c r="Q580" s="7" t="n">
        <f aca="false">N580</f>
        <v>1.81509433962264</v>
      </c>
      <c r="R580" s="5" t="n">
        <f aca="false">1.49*(100-Q580/0.5)*5000</f>
        <v>717955.094339623</v>
      </c>
      <c r="S580" s="5" t="str">
        <f aca="false">IF(P580&lt;M580,M580-P580," ")</f>
        <v> </v>
      </c>
      <c r="T580" s="8" t="n">
        <f aca="false">M580*5/P580</f>
        <v>4.05459764149048</v>
      </c>
      <c r="U580" s="8" t="n">
        <f aca="false">IF(T580&gt;5,S580*5/R580+5,T580)+20</f>
        <v>24.0545976414905</v>
      </c>
      <c r="V580" s="9" t="n">
        <f aca="false">G580/0.5*H580*20000</f>
        <v>138768.173976299</v>
      </c>
      <c r="W580" s="9" t="n">
        <f aca="false">H580*G580*20*1000</f>
        <v>69384.0869881497</v>
      </c>
      <c r="X580" s="5" t="n">
        <f aca="false">G580*H580*MIN(20,U580)*1000</f>
        <v>69384.0869881497</v>
      </c>
      <c r="Y580" s="5" t="n">
        <f aca="false">IF(20&lt;U580,N580*O580*MIN(5,U580-20)*1000,0)</f>
        <v>9567.32039707169</v>
      </c>
      <c r="Z580" s="5" t="n">
        <f aca="false">IF(U580&gt;25,(U580-25)*Q580*1.49*1000,0)</f>
        <v>0</v>
      </c>
      <c r="AA580" s="5" t="n">
        <f aca="false">X580+Y580+Z580</f>
        <v>78951.4073852214</v>
      </c>
    </row>
    <row r="581" customFormat="false" ht="15" hidden="false" customHeight="false" outlineLevel="0" collapsed="false">
      <c r="A581" s="0" t="n">
        <v>1994</v>
      </c>
      <c r="B581" s="0" t="s">
        <v>39</v>
      </c>
      <c r="D581" s="0" t="n">
        <v>0</v>
      </c>
      <c r="E581" s="1" t="n">
        <v>154.659375</v>
      </c>
      <c r="F581" s="4" t="n">
        <v>0.00288361</v>
      </c>
      <c r="G581" s="0" t="n">
        <v>1.905</v>
      </c>
      <c r="H581" s="0" t="n">
        <f aca="false">1.44*EXP(-F581*(A581-1956))</f>
        <v>1.29054670844265</v>
      </c>
      <c r="I581" s="0" t="n">
        <v>2000</v>
      </c>
      <c r="J581" s="0" t="n">
        <f aca="false">I581*H581</f>
        <v>2581.09341688529</v>
      </c>
      <c r="K581" s="5" t="n">
        <f aca="false">K566+D566-J566-E581</f>
        <v>2792210.4205541</v>
      </c>
      <c r="L581" s="5" t="n">
        <f aca="false">H581*(100-G581/0.5)*20000</f>
        <v>2482753.75770196</v>
      </c>
      <c r="M581" s="5" t="n">
        <f aca="false">K581-L581</f>
        <v>309456.662852133</v>
      </c>
      <c r="N581" s="6" t="n">
        <f aca="false">1.6-0.5691/(2009-1956)*(A581-1956)</f>
        <v>1.19196603773585</v>
      </c>
      <c r="O581" s="7" t="n">
        <v>1.3</v>
      </c>
      <c r="P581" s="5" t="n">
        <f aca="false">O581*(100-N581/0.5)*5000</f>
        <v>634504.441509434</v>
      </c>
      <c r="Q581" s="7" t="n">
        <f aca="false">N581</f>
        <v>1.19196603773585</v>
      </c>
      <c r="R581" s="5" t="n">
        <f aca="false">1.49*(100-Q581/0.5)*5000</f>
        <v>727239.706037736</v>
      </c>
      <c r="S581" s="5" t="str">
        <f aca="false">IF(P581&lt;M581,M581-P581," ")</f>
        <v> </v>
      </c>
      <c r="T581" s="8" t="n">
        <f aca="false">M581*5/P581</f>
        <v>2.4385697136805</v>
      </c>
      <c r="U581" s="8" t="n">
        <f aca="false">IF(T581&gt;5,S581*5/R581+5,T581)+20</f>
        <v>22.4385697136805</v>
      </c>
      <c r="V581" s="9" t="n">
        <f aca="false">G581/0.5*H581*20000</f>
        <v>98339.6591833297</v>
      </c>
      <c r="W581" s="9" t="n">
        <f aca="false">H581*G581*20*1000</f>
        <v>49169.8295916649</v>
      </c>
      <c r="X581" s="5" t="n">
        <f aca="false">G581*H581*MIN(20,U581)*1000</f>
        <v>49169.8295916649</v>
      </c>
      <c r="Y581" s="5" t="n">
        <f aca="false">IF(20&lt;U581,N581*O581*MIN(5,U581-20)*1000,0)</f>
        <v>3778.6999631659</v>
      </c>
      <c r="Z581" s="5" t="n">
        <f aca="false">IF(U581&gt;25,(U581-25)*Q581*1.49*1000,0)</f>
        <v>0</v>
      </c>
      <c r="AA581" s="5" t="n">
        <f aca="false">X581+Y581+Z581</f>
        <v>52948.5295548308</v>
      </c>
    </row>
    <row r="582" customFormat="false" ht="15" hidden="false" customHeight="false" outlineLevel="0" collapsed="false">
      <c r="A582" s="0" t="n">
        <v>1994</v>
      </c>
      <c r="B582" s="0" t="s">
        <v>40</v>
      </c>
      <c r="D582" s="0" t="n">
        <v>0</v>
      </c>
      <c r="E582" s="1" t="n">
        <v>167.601875</v>
      </c>
      <c r="F582" s="4" t="n">
        <v>0.003435973</v>
      </c>
      <c r="G582" s="0" t="n">
        <v>1.97</v>
      </c>
      <c r="H582" s="0" t="n">
        <f aca="false">1.44*EXP(-F582*(A582-1956))</f>
        <v>1.26374070924159</v>
      </c>
      <c r="I582" s="0" t="n">
        <v>2000</v>
      </c>
      <c r="J582" s="0" t="n">
        <f aca="false">I582*H582</f>
        <v>2527.48141848319</v>
      </c>
      <c r="K582" s="5" t="n">
        <f aca="false">K567+D567-J567-E582</f>
        <v>2792758.7352417</v>
      </c>
      <c r="L582" s="5" t="n">
        <f aca="false">H582*(100-G582/0.5)*20000</f>
        <v>2427898.65059495</v>
      </c>
      <c r="M582" s="5" t="n">
        <f aca="false">K582-L582</f>
        <v>364860.084646753</v>
      </c>
      <c r="N582" s="6" t="n">
        <f aca="false">1.6+0.1/(2009-1956)*(A582-1956)</f>
        <v>1.67169811320755</v>
      </c>
      <c r="O582" s="7" t="n">
        <v>1.3</v>
      </c>
      <c r="P582" s="5" t="n">
        <f aca="false">O582*(100-N582/0.5)*5000</f>
        <v>628267.924528302</v>
      </c>
      <c r="Q582" s="7" t="n">
        <f aca="false">N582</f>
        <v>1.67169811320755</v>
      </c>
      <c r="R582" s="5" t="n">
        <f aca="false">1.49*(100-Q582/0.5)*5000</f>
        <v>720091.698113208</v>
      </c>
      <c r="S582" s="5" t="str">
        <f aca="false">IF(P582&lt;M582,M582-P582," ")</f>
        <v> </v>
      </c>
      <c r="T582" s="8" t="n">
        <f aca="false">M582*5/P582</f>
        <v>2.90369817081373</v>
      </c>
      <c r="U582" s="8" t="n">
        <f aca="false">IF(T582&gt;5,S582*5/R582+5,T582)+20</f>
        <v>22.9036981708137</v>
      </c>
      <c r="V582" s="9" t="n">
        <f aca="false">G582/0.5*H582*20000</f>
        <v>99582.7678882376</v>
      </c>
      <c r="W582" s="9" t="n">
        <f aca="false">H582*G582*20*1000</f>
        <v>49791.3839441188</v>
      </c>
      <c r="X582" s="5" t="n">
        <f aca="false">G582*H582*MIN(20,U582)*1000</f>
        <v>49791.3839441188</v>
      </c>
      <c r="Y582" s="5" t="n">
        <f aca="false">IF(20&lt;U582,N582*O582*MIN(5,U582-20)*1000,0)</f>
        <v>6310.33877951557</v>
      </c>
      <c r="Z582" s="5" t="n">
        <f aca="false">IF(U582&gt;25,(U582-25)*Q582*1.49*1000,0)</f>
        <v>0</v>
      </c>
      <c r="AA582" s="5" t="n">
        <f aca="false">X582+Y582+Z582</f>
        <v>56101.7227236344</v>
      </c>
    </row>
    <row r="583" customFormat="false" ht="15" hidden="false" customHeight="false" outlineLevel="0" collapsed="false">
      <c r="A583" s="0" t="n">
        <v>1994</v>
      </c>
      <c r="B583" s="0" t="s">
        <v>41</v>
      </c>
      <c r="D583" s="0" t="n">
        <v>0</v>
      </c>
      <c r="E583" s="1" t="n">
        <v>46.860625</v>
      </c>
      <c r="F583" s="4" t="n">
        <v>0.002290988</v>
      </c>
      <c r="G583" s="0" t="n">
        <v>1.825</v>
      </c>
      <c r="H583" s="0" t="n">
        <f aca="false">1.44*EXP(-F583*(A583-1956))</f>
        <v>1.31993906095301</v>
      </c>
      <c r="I583" s="0" t="n">
        <v>2000</v>
      </c>
      <c r="J583" s="0" t="n">
        <f aca="false">I583*H583</f>
        <v>2639.87812190602</v>
      </c>
      <c r="K583" s="5" t="n">
        <f aca="false">K568+D568-J568-E583</f>
        <v>2772580.35544233</v>
      </c>
      <c r="L583" s="5" t="n">
        <f aca="false">H583*(100-G583/0.5)*20000</f>
        <v>2543522.57045645</v>
      </c>
      <c r="M583" s="5" t="n">
        <f aca="false">K583-L583</f>
        <v>229057.784985878</v>
      </c>
      <c r="N583" s="6" t="n">
        <f aca="false">1.6-0.4/(2009-1956)*(A583-1956)</f>
        <v>1.31320754716981</v>
      </c>
      <c r="O583" s="7" t="n">
        <v>1.3</v>
      </c>
      <c r="P583" s="5" t="n">
        <f aca="false">O583*(100-N583/0.5)*5000</f>
        <v>632928.301886792</v>
      </c>
      <c r="Q583" s="7" t="n">
        <f aca="false">N583</f>
        <v>1.31320754716981</v>
      </c>
      <c r="R583" s="5" t="n">
        <f aca="false">1.49*(100-Q583/0.5)*5000</f>
        <v>725433.20754717</v>
      </c>
      <c r="S583" s="5" t="str">
        <f aca="false">IF(P583&lt;M583,M583-P583," ")</f>
        <v> </v>
      </c>
      <c r="T583" s="8" t="n">
        <f aca="false">M583*5/P583</f>
        <v>1.80950815679315</v>
      </c>
      <c r="U583" s="8" t="n">
        <f aca="false">IF(T583&gt;5,S583*5/R583+5,T583)+20</f>
        <v>21.8095081567931</v>
      </c>
      <c r="V583" s="9" t="n">
        <f aca="false">G583/0.5*H583*20000</f>
        <v>96355.5514495697</v>
      </c>
      <c r="W583" s="9" t="n">
        <f aca="false">H583*G583*20*1000</f>
        <v>48177.7757247848</v>
      </c>
      <c r="X583" s="5" t="n">
        <f aca="false">G583*H583*MIN(20,U583)*1000</f>
        <v>48177.7757247848</v>
      </c>
      <c r="Y583" s="5" t="n">
        <f aca="false">IF(20&lt;U583,N583*O583*MIN(5,U583-20)*1000,0)</f>
        <v>3089.13769861593</v>
      </c>
      <c r="Z583" s="5" t="n">
        <f aca="false">IF(U583&gt;25,(U583-25)*Q583*1.49*1000,0)</f>
        <v>0</v>
      </c>
      <c r="AA583" s="5" t="n">
        <f aca="false">X583+Y583+Z583</f>
        <v>51266.9134234008</v>
      </c>
    </row>
    <row r="584" customFormat="false" ht="15" hidden="false" customHeight="false" outlineLevel="0" collapsed="false">
      <c r="A584" s="0" t="n">
        <v>1994</v>
      </c>
      <c r="B584" s="0" t="s">
        <v>42</v>
      </c>
      <c r="D584" s="0" t="n">
        <v>0</v>
      </c>
      <c r="E584" s="1" t="n">
        <v>211.76875</v>
      </c>
      <c r="F584" s="4" t="n">
        <v>0.006047777</v>
      </c>
      <c r="G584" s="0" t="n">
        <v>3.295</v>
      </c>
      <c r="H584" s="0" t="n">
        <f aca="false">1.44*EXP(-F584*(A584-1956))</f>
        <v>1.14433946901389</v>
      </c>
      <c r="I584" s="0" t="n">
        <v>2000</v>
      </c>
      <c r="J584" s="0" t="n">
        <f aca="false">I584*H584</f>
        <v>2288.67893802779</v>
      </c>
      <c r="K584" s="5" t="n">
        <f aca="false">K569+D569-J569-E584</f>
        <v>2769918.80097298</v>
      </c>
      <c r="L584" s="5" t="n">
        <f aca="false">H584*(100-G584/0.5)*20000</f>
        <v>2137854.99601176</v>
      </c>
      <c r="M584" s="5" t="n">
        <f aca="false">K584-L584</f>
        <v>632063.804961226</v>
      </c>
      <c r="N584" s="6" t="n">
        <f aca="false">1.6+0.5185/(2009-1956)*(A584-1956)</f>
        <v>1.97175471698113</v>
      </c>
      <c r="O584" s="7" t="n">
        <v>1.3</v>
      </c>
      <c r="P584" s="5" t="n">
        <f aca="false">O584*(100-N584/0.5)*5000</f>
        <v>624367.188679245</v>
      </c>
      <c r="Q584" s="7" t="n">
        <f aca="false">N584</f>
        <v>1.97175471698113</v>
      </c>
      <c r="R584" s="5" t="n">
        <f aca="false">1.49*(100-Q584/0.5)*5000</f>
        <v>715620.854716981</v>
      </c>
      <c r="S584" s="5" t="n">
        <f aca="false">IF(P584&lt;M584,M584-P584," ")</f>
        <v>7696.61628198065</v>
      </c>
      <c r="T584" s="8" t="n">
        <f aca="false">M584*5/P584</f>
        <v>5.06163533591717</v>
      </c>
      <c r="U584" s="8" t="n">
        <f aca="false">IF(T584&gt;5,S584*5/R584+5,T584)+20</f>
        <v>25.0537757964378</v>
      </c>
      <c r="V584" s="9" t="n">
        <f aca="false">G584/0.5*H584*20000</f>
        <v>150823.942016031</v>
      </c>
      <c r="W584" s="9" t="n">
        <f aca="false">H584*G584*20*1000</f>
        <v>75411.9710080156</v>
      </c>
      <c r="X584" s="5" t="n">
        <f aca="false">G584*H584*MIN(20,U584)*1000</f>
        <v>75411.9710080156</v>
      </c>
      <c r="Y584" s="5" t="n">
        <f aca="false">IF(20&lt;U584,N584*O584*MIN(5,U584-20)*1000,0)</f>
        <v>12816.4056603774</v>
      </c>
      <c r="Z584" s="5" t="n">
        <f aca="false">IF(U584&gt;25,(U584-25)*Q584*1.49*1000,0)</f>
        <v>157.98869362561</v>
      </c>
      <c r="AA584" s="5" t="n">
        <f aca="false">X584+Y584+Z584</f>
        <v>88386.3653620185</v>
      </c>
    </row>
    <row r="585" customFormat="false" ht="15" hidden="false" customHeight="false" outlineLevel="0" collapsed="false">
      <c r="A585" s="0" t="n">
        <v>1994</v>
      </c>
      <c r="B585" s="0" t="s">
        <v>43</v>
      </c>
      <c r="D585" s="0" t="n">
        <v>0</v>
      </c>
      <c r="E585" s="1" t="n">
        <v>179.141875</v>
      </c>
      <c r="F585" s="4" t="n">
        <v>0.003047486</v>
      </c>
      <c r="G585" s="0" t="n">
        <v>2</v>
      </c>
      <c r="H585" s="0" t="n">
        <f aca="false">1.44*EXP(-F585*(A585-1956))</f>
        <v>1.28253507368056</v>
      </c>
      <c r="I585" s="0" t="n">
        <v>2000</v>
      </c>
      <c r="J585" s="0" t="n">
        <f aca="false">I585*H585</f>
        <v>2565.07014736111</v>
      </c>
      <c r="K585" s="5" t="n">
        <f aca="false">K570+D570-J570-E585</f>
        <v>2768226.74385532</v>
      </c>
      <c r="L585" s="5" t="n">
        <f aca="false">H585*(100-G585/0.5)*20000</f>
        <v>2462467.34146667</v>
      </c>
      <c r="M585" s="5" t="n">
        <f aca="false">K585-L585</f>
        <v>305759.402388656</v>
      </c>
      <c r="N585" s="6" t="n">
        <f aca="false">1.6-0.4298/(2009-1956)*(A585-1956)</f>
        <v>1.29184150943396</v>
      </c>
      <c r="O585" s="7" t="n">
        <v>1.3</v>
      </c>
      <c r="P585" s="5" t="n">
        <f aca="false">O585*(100-N585/0.5)*5000</f>
        <v>633206.060377358</v>
      </c>
      <c r="Q585" s="7" t="n">
        <f aca="false">N585</f>
        <v>1.29184150943396</v>
      </c>
      <c r="R585" s="5" t="n">
        <f aca="false">1.49*(100-Q585/0.5)*5000</f>
        <v>725751.561509434</v>
      </c>
      <c r="S585" s="5" t="str">
        <f aca="false">IF(P585&lt;M585,M585-P585," ")</f>
        <v> </v>
      </c>
      <c r="T585" s="8" t="n">
        <f aca="false">M585*5/P585</f>
        <v>2.4143752051776</v>
      </c>
      <c r="U585" s="8" t="n">
        <f aca="false">IF(T585&gt;5,S585*5/R585+5,T585)+20</f>
        <v>22.4143752051776</v>
      </c>
      <c r="V585" s="9" t="n">
        <f aca="false">G585/0.5*H585*20000</f>
        <v>102602.805894444</v>
      </c>
      <c r="W585" s="9" t="n">
        <f aca="false">H585*G585*20*1000</f>
        <v>51301.4029472222</v>
      </c>
      <c r="X585" s="5" t="n">
        <f aca="false">G585*H585*MIN(20,U585)*1000</f>
        <v>51301.4029472222</v>
      </c>
      <c r="Y585" s="5" t="n">
        <f aca="false">IF(20&lt;U585,N585*O585*MIN(5,U585-20)*1000,0)</f>
        <v>4054.68714221553</v>
      </c>
      <c r="Z585" s="5" t="n">
        <f aca="false">IF(U585&gt;25,(U585-25)*Q585*1.49*1000,0)</f>
        <v>0</v>
      </c>
      <c r="AA585" s="5" t="n">
        <f aca="false">X585+Y585+Z585</f>
        <v>55356.0900894377</v>
      </c>
    </row>
    <row r="586" customFormat="false" ht="15" hidden="false" customHeight="false" outlineLevel="0" collapsed="false">
      <c r="A586" s="0" t="n">
        <v>1994</v>
      </c>
      <c r="B586" s="0" t="s">
        <v>44</v>
      </c>
      <c r="D586" s="0" t="n">
        <v>0</v>
      </c>
      <c r="E586" s="1" t="n">
        <v>295.08375</v>
      </c>
      <c r="F586" s="4" t="n">
        <v>0.006595146</v>
      </c>
      <c r="G586" s="0" t="n">
        <v>2.675</v>
      </c>
      <c r="H586" s="0" t="n">
        <f aca="false">1.44*EXP(-F586*(A586-1956))</f>
        <v>1.12078301950119</v>
      </c>
      <c r="I586" s="0" t="n">
        <v>2000</v>
      </c>
      <c r="J586" s="0" t="n">
        <f aca="false">I586*H586</f>
        <v>2241.56603900238</v>
      </c>
      <c r="K586" s="5" t="n">
        <f aca="false">K571+D571-J571-E586</f>
        <v>2839208.14624566</v>
      </c>
      <c r="L586" s="5" t="n">
        <f aca="false">H586*(100-G586/0.5)*20000</f>
        <v>2121642.25591575</v>
      </c>
      <c r="M586" s="5" t="n">
        <f aca="false">K586-L586</f>
        <v>717565.890329907</v>
      </c>
      <c r="N586" s="6" t="n">
        <f aca="false">1.6+0.062/(2009-1956)*(A586-1956)</f>
        <v>1.64445283018868</v>
      </c>
      <c r="O586" s="7" t="n">
        <v>1.3</v>
      </c>
      <c r="P586" s="5" t="n">
        <f aca="false">O586*(100-N586/0.5)*5000</f>
        <v>628622.113207547</v>
      </c>
      <c r="Q586" s="7" t="n">
        <f aca="false">N586</f>
        <v>1.64445283018868</v>
      </c>
      <c r="R586" s="5" t="n">
        <f aca="false">1.49*(100-Q586/0.5)*5000</f>
        <v>720497.652830189</v>
      </c>
      <c r="S586" s="5" t="n">
        <f aca="false">IF(P586&lt;M586,M586-P586," ")</f>
        <v>88943.7771223595</v>
      </c>
      <c r="T586" s="8" t="n">
        <f aca="false">M586*5/P586</f>
        <v>5.70745027301476</v>
      </c>
      <c r="U586" s="8" t="n">
        <f aca="false">IF(T586&gt;5,S586*5/R586+5,T586)+20</f>
        <v>25.6172384932344</v>
      </c>
      <c r="V586" s="9" t="n">
        <f aca="false">G586/0.5*H586*20000</f>
        <v>119923.783086627</v>
      </c>
      <c r="W586" s="9" t="n">
        <f aca="false">H586*G586*20*1000</f>
        <v>59961.8915433136</v>
      </c>
      <c r="X586" s="5" t="n">
        <f aca="false">G586*H586*MIN(20,U586)*1000</f>
        <v>59961.8915433136</v>
      </c>
      <c r="Y586" s="5" t="n">
        <f aca="false">IF(20&lt;U586,N586*O586*MIN(5,U586-20)*1000,0)</f>
        <v>10688.9433962264</v>
      </c>
      <c r="Z586" s="5" t="n">
        <f aca="false">IF(U586&gt;25,(U586-25)*Q586*1.49*1000,0)</f>
        <v>1512.37918477995</v>
      </c>
      <c r="AA586" s="5" t="n">
        <f aca="false">X586+Y586+Z586</f>
        <v>72163.2141243199</v>
      </c>
    </row>
    <row r="587" customFormat="false" ht="15" hidden="false" customHeight="false" outlineLevel="0" collapsed="false">
      <c r="A587" s="0" t="n">
        <v>1995</v>
      </c>
      <c r="B587" s="0" t="s">
        <v>30</v>
      </c>
      <c r="D587" s="0" t="n">
        <v>0</v>
      </c>
      <c r="E587" s="1" t="n">
        <v>0</v>
      </c>
      <c r="F587" s="4" t="n">
        <v>0.000106134</v>
      </c>
      <c r="G587" s="0" t="n">
        <v>0.95</v>
      </c>
      <c r="H587" s="0" t="n">
        <f aca="false">1.44*EXP(-F587*(A587-1956))</f>
        <v>1.43405183345539</v>
      </c>
      <c r="I587" s="0" t="n">
        <v>2000</v>
      </c>
      <c r="J587" s="0" t="n">
        <f aca="false">I587*H587</f>
        <v>2868.10366691079</v>
      </c>
      <c r="K587" s="5" t="n">
        <f aca="false">K572+D572-J572-E587</f>
        <v>2771234.58094572</v>
      </c>
      <c r="L587" s="5" t="n">
        <f aca="false">H587*(100-G587/0.5)*20000</f>
        <v>2813609.69723948</v>
      </c>
      <c r="M587" s="5" t="n">
        <f aca="false">K587-L587</f>
        <v>-42375.1162937605</v>
      </c>
      <c r="N587" s="6" t="n">
        <f aca="false">1.6-0.6824/(2009-1956)*(A587-1956)</f>
        <v>1.09785660377359</v>
      </c>
      <c r="O587" s="7" t="n">
        <v>1.3</v>
      </c>
      <c r="P587" s="5" t="n">
        <f aca="false">O587*(100-N587/0.5)*5000</f>
        <v>635727.864150944</v>
      </c>
      <c r="Q587" s="7" t="n">
        <f aca="false">N587</f>
        <v>1.09785660377359</v>
      </c>
      <c r="R587" s="5" t="n">
        <f aca="false">1.49*(100-Q587/0.5)*5000</f>
        <v>728641.936603774</v>
      </c>
      <c r="S587" s="5" t="str">
        <f aca="false">IF(P587&lt;M587,M587-P587," ")</f>
        <v> </v>
      </c>
      <c r="T587" s="8" t="n">
        <f aca="false">M587*5/P587</f>
        <v>-0.33328031287692</v>
      </c>
      <c r="U587" s="8" t="n">
        <f aca="false">IF(T587&gt;5,S587*5/R587+5,T587)+20</f>
        <v>19.6667196871231</v>
      </c>
      <c r="V587" s="9" t="n">
        <f aca="false">G587/0.5*H587*20000</f>
        <v>54493.969671305</v>
      </c>
      <c r="W587" s="9" t="n">
        <f aca="false">H587*G587*20*1000</f>
        <v>27246.9848356525</v>
      </c>
      <c r="X587" s="5" t="n">
        <f aca="false">G587*H587*MIN(20,U587)*1000</f>
        <v>26792.9406541035</v>
      </c>
      <c r="Y587" s="5" t="n">
        <f aca="false">IF(20&lt;U587,N587*O587*MIN(5,U587-20)*1000,0)</f>
        <v>0</v>
      </c>
      <c r="Z587" s="5" t="n">
        <f aca="false">IF(U587&gt;25,(U587-25)*Q587*1.49*1000,0)</f>
        <v>0</v>
      </c>
      <c r="AA587" s="5" t="n">
        <f aca="false">X587+Y587+Z587</f>
        <v>26792.9406541035</v>
      </c>
    </row>
    <row r="588" customFormat="false" ht="15" hidden="false" customHeight="false" outlineLevel="0" collapsed="false">
      <c r="A588" s="0" t="n">
        <v>1995</v>
      </c>
      <c r="B588" s="0" t="s">
        <v>31</v>
      </c>
      <c r="D588" s="0" t="n">
        <v>0</v>
      </c>
      <c r="E588" s="1" t="n">
        <v>92.359375</v>
      </c>
      <c r="F588" s="4" t="n">
        <v>0.00054519</v>
      </c>
      <c r="G588" s="0" t="n">
        <v>1.11</v>
      </c>
      <c r="H588" s="0" t="n">
        <f aca="false">1.44*EXP(-F588*(A588-1956))</f>
        <v>1.40970533966214</v>
      </c>
      <c r="I588" s="0" t="n">
        <v>2000</v>
      </c>
      <c r="J588" s="0" t="n">
        <f aca="false">I588*H588</f>
        <v>2819.41067932428</v>
      </c>
      <c r="K588" s="5" t="n">
        <f aca="false">K573+D573-J573-E588</f>
        <v>2766776.86956638</v>
      </c>
      <c r="L588" s="5" t="n">
        <f aca="false">H588*(100-G588/0.5)*20000</f>
        <v>2756819.76224328</v>
      </c>
      <c r="M588" s="5" t="n">
        <f aca="false">K588-L588</f>
        <v>9957.10732310079</v>
      </c>
      <c r="N588" s="6" t="n">
        <f aca="false">1.6-0.6216/(2009-1956)*(A588-1956)</f>
        <v>1.14259622641509</v>
      </c>
      <c r="O588" s="7" t="n">
        <v>1.3</v>
      </c>
      <c r="P588" s="5" t="n">
        <f aca="false">O588*(100-N588/0.5)*5000</f>
        <v>635146.249056604</v>
      </c>
      <c r="Q588" s="7" t="n">
        <f aca="false">N588</f>
        <v>1.14259622641509</v>
      </c>
      <c r="R588" s="5" t="n">
        <f aca="false">1.49*(100-Q588/0.5)*5000</f>
        <v>727975.316226415</v>
      </c>
      <c r="S588" s="5" t="str">
        <f aca="false">IF(P588&lt;M588,M588-P588," ")</f>
        <v> </v>
      </c>
      <c r="T588" s="8" t="n">
        <f aca="false">M588*5/P588</f>
        <v>0.0783843668910136</v>
      </c>
      <c r="U588" s="8" t="n">
        <f aca="false">IF(T588&gt;5,S588*5/R588+5,T588)+20</f>
        <v>20.078384366891</v>
      </c>
      <c r="V588" s="9" t="n">
        <f aca="false">G588/0.5*H588*20000</f>
        <v>62590.917080999</v>
      </c>
      <c r="W588" s="9" t="n">
        <f aca="false">H588*G588*20*1000</f>
        <v>31295.4585404995</v>
      </c>
      <c r="X588" s="5" t="n">
        <f aca="false">G588*H588*MIN(20,U588)*1000</f>
        <v>31295.4585404995</v>
      </c>
      <c r="Y588" s="5" t="n">
        <f aca="false">IF(20&lt;U588,N588*O588*MIN(5,U588-20)*1000,0)</f>
        <v>116.430186365493</v>
      </c>
      <c r="Z588" s="5" t="n">
        <f aca="false">IF(U588&gt;25,(U588-25)*Q588*1.49*1000,0)</f>
        <v>0</v>
      </c>
      <c r="AA588" s="5" t="n">
        <f aca="false">X588+Y588+Z588</f>
        <v>31411.888726865</v>
      </c>
    </row>
    <row r="589" customFormat="false" ht="15" hidden="false" customHeight="false" outlineLevel="0" collapsed="false">
      <c r="A589" s="0" t="n">
        <v>1995</v>
      </c>
      <c r="B589" s="0" t="s">
        <v>32</v>
      </c>
      <c r="D589" s="0" t="n">
        <v>0</v>
      </c>
      <c r="E589" s="1" t="n">
        <v>252.885</v>
      </c>
      <c r="F589" s="4" t="n">
        <v>0.002161032</v>
      </c>
      <c r="G589" s="0" t="n">
        <v>1.31</v>
      </c>
      <c r="H589" s="0" t="n">
        <f aca="false">1.44*EXP(-F589*(A589-1956))</f>
        <v>1.32361001773441</v>
      </c>
      <c r="I589" s="0" t="n">
        <v>2000</v>
      </c>
      <c r="J589" s="0" t="n">
        <f aca="false">I589*H589</f>
        <v>2647.22003546882</v>
      </c>
      <c r="K589" s="5" t="n">
        <f aca="false">K574+D574-J574-E589</f>
        <v>2763708.10348095</v>
      </c>
      <c r="L589" s="5" t="n">
        <f aca="false">H589*(100-G589/0.5)*20000</f>
        <v>2577862.87053953</v>
      </c>
      <c r="M589" s="5" t="n">
        <f aca="false">K589-L589</f>
        <v>185845.232941414</v>
      </c>
      <c r="N589" s="6" t="n">
        <f aca="false">1.6-0.5691/(2009-1956)*(A589-1956)</f>
        <v>1.18122830188679</v>
      </c>
      <c r="O589" s="7" t="n">
        <v>1.3</v>
      </c>
      <c r="P589" s="5" t="n">
        <f aca="false">O589*(100-N589/0.5)*5000</f>
        <v>634644.032075472</v>
      </c>
      <c r="Q589" s="7" t="n">
        <f aca="false">N589</f>
        <v>1.18122830188679</v>
      </c>
      <c r="R589" s="5" t="n">
        <f aca="false">1.49*(100-Q589/0.5)*5000</f>
        <v>727399.698301887</v>
      </c>
      <c r="S589" s="5" t="str">
        <f aca="false">IF(P589&lt;M589,M589-P589," ")</f>
        <v> </v>
      </c>
      <c r="T589" s="8" t="n">
        <f aca="false">M589*5/P589</f>
        <v>1.46416907391097</v>
      </c>
      <c r="U589" s="8" t="n">
        <f aca="false">IF(T589&gt;5,S589*5/R589+5,T589)+20</f>
        <v>21.464169073911</v>
      </c>
      <c r="V589" s="9" t="n">
        <f aca="false">G589/0.5*H589*20000</f>
        <v>69357.164929283</v>
      </c>
      <c r="W589" s="9" t="n">
        <f aca="false">H589*G589*20*1000</f>
        <v>34678.5824646415</v>
      </c>
      <c r="X589" s="5" t="n">
        <f aca="false">G589*H589*MIN(20,U589)*1000</f>
        <v>34678.5824646415</v>
      </c>
      <c r="Y589" s="5" t="n">
        <f aca="false">IF(20&lt;U589,N589*O589*MIN(5,U589-20)*1000,0)</f>
        <v>2248.37333350632</v>
      </c>
      <c r="Z589" s="5" t="n">
        <f aca="false">IF(U589&gt;25,(U589-25)*Q589*1.49*1000,0)</f>
        <v>0</v>
      </c>
      <c r="AA589" s="5" t="n">
        <f aca="false">X589+Y589+Z589</f>
        <v>36926.9557981478</v>
      </c>
    </row>
    <row r="590" customFormat="false" ht="15" hidden="false" customHeight="false" outlineLevel="0" collapsed="false">
      <c r="A590" s="0" t="n">
        <v>1995</v>
      </c>
      <c r="B590" s="0" t="s">
        <v>33</v>
      </c>
      <c r="D590" s="0" t="n">
        <v>0</v>
      </c>
      <c r="E590" s="1" t="n">
        <v>161.624375</v>
      </c>
      <c r="F590" s="4" t="n">
        <v>0.003311821</v>
      </c>
      <c r="G590" s="0" t="n">
        <v>1.25</v>
      </c>
      <c r="H590" s="0" t="n">
        <f aca="false">1.44*EXP(-F590*(A590-1956))</f>
        <v>1.26551872142013</v>
      </c>
      <c r="I590" s="0" t="n">
        <v>2000</v>
      </c>
      <c r="J590" s="0" t="n">
        <f aca="false">I590*H590</f>
        <v>2531.03744284026</v>
      </c>
      <c r="K590" s="5" t="n">
        <f aca="false">K575+D575-J575-E590</f>
        <v>2765734.60010749</v>
      </c>
      <c r="L590" s="5" t="n">
        <f aca="false">H590*(100-G590/0.5)*20000</f>
        <v>2467761.50676925</v>
      </c>
      <c r="M590" s="5" t="n">
        <f aca="false">K590-L590</f>
        <v>297973.093338236</v>
      </c>
      <c r="N590" s="6" t="n">
        <f aca="false">1.6-0.6/(2009-1956)*(A590-1956)</f>
        <v>1.15849056603774</v>
      </c>
      <c r="O590" s="7" t="n">
        <v>1.3</v>
      </c>
      <c r="P590" s="5" t="n">
        <f aca="false">O590*(100-N590/0.5)*5000</f>
        <v>634939.622641509</v>
      </c>
      <c r="Q590" s="7" t="n">
        <f aca="false">N590</f>
        <v>1.15849056603774</v>
      </c>
      <c r="R590" s="5" t="n">
        <f aca="false">1.49*(100-Q590/0.5)*5000</f>
        <v>727738.490566038</v>
      </c>
      <c r="S590" s="5" t="str">
        <f aca="false">IF(P590&lt;M590,M590-P590," ")</f>
        <v> </v>
      </c>
      <c r="T590" s="8" t="n">
        <f aca="false">M590*5/P590</f>
        <v>2.34646793736539</v>
      </c>
      <c r="U590" s="8" t="n">
        <f aca="false">IF(T590&gt;5,S590*5/R590+5,T590)+20</f>
        <v>22.3464679373654</v>
      </c>
      <c r="V590" s="9" t="n">
        <f aca="false">G590/0.5*H590*20000</f>
        <v>63275.9360710064</v>
      </c>
      <c r="W590" s="9" t="n">
        <f aca="false">H590*G590*20*1000</f>
        <v>31637.9680355032</v>
      </c>
      <c r="X590" s="5" t="n">
        <f aca="false">G590*H590*MIN(20,U590)*1000</f>
        <v>31637.9680355032</v>
      </c>
      <c r="Y590" s="5" t="n">
        <f aca="false">IF(20&lt;U590,N590*O590*MIN(5,U590-20)*1000,0)</f>
        <v>3533.86925963218</v>
      </c>
      <c r="Z590" s="5" t="n">
        <f aca="false">IF(U590&gt;25,(U590-25)*Q590*1.49*1000,0)</f>
        <v>0</v>
      </c>
      <c r="AA590" s="5" t="n">
        <f aca="false">X590+Y590+Z590</f>
        <v>35171.8372951354</v>
      </c>
    </row>
    <row r="591" customFormat="false" ht="15" hidden="false" customHeight="false" outlineLevel="0" collapsed="false">
      <c r="A591" s="0" t="n">
        <v>1995</v>
      </c>
      <c r="B591" s="0" t="s">
        <v>34</v>
      </c>
      <c r="D591" s="0" t="n">
        <v>0</v>
      </c>
      <c r="E591" s="1" t="n">
        <v>209.643125</v>
      </c>
      <c r="F591" s="4" t="n">
        <v>0.003564392</v>
      </c>
      <c r="G591" s="0" t="n">
        <v>1.34</v>
      </c>
      <c r="H591" s="0" t="n">
        <f aca="false">1.44*EXP(-F591*(A591-1956))</f>
        <v>1.25311421574678</v>
      </c>
      <c r="I591" s="0" t="n">
        <v>2000</v>
      </c>
      <c r="J591" s="0" t="n">
        <f aca="false">I591*H591</f>
        <v>2506.22843149356</v>
      </c>
      <c r="K591" s="5" t="n">
        <f aca="false">K576+D576-J576-E591</f>
        <v>2764851.7588991</v>
      </c>
      <c r="L591" s="5" t="n">
        <f aca="false">H591*(100-G591/0.5)*20000</f>
        <v>2439061.50952953</v>
      </c>
      <c r="M591" s="5" t="n">
        <f aca="false">K591-L591</f>
        <v>325790.249369566</v>
      </c>
      <c r="N591" s="6" t="n">
        <f aca="false">1.6-0.5/(2009-1956)*(A591-1956)</f>
        <v>1.23207547169811</v>
      </c>
      <c r="O591" s="7" t="n">
        <v>1.3</v>
      </c>
      <c r="P591" s="5" t="n">
        <f aca="false">O591*(100-N591/0.5)*5000</f>
        <v>633983.018867925</v>
      </c>
      <c r="Q591" s="7" t="n">
        <f aca="false">N591</f>
        <v>1.23207547169811</v>
      </c>
      <c r="R591" s="5" t="n">
        <f aca="false">1.49*(100-Q591/0.5)*5000</f>
        <v>726642.075471698</v>
      </c>
      <c r="S591" s="5" t="str">
        <f aca="false">IF(P591&lt;M591,M591-P591," ")</f>
        <v> </v>
      </c>
      <c r="T591" s="8" t="n">
        <f aca="false">M591*5/P591</f>
        <v>2.56939255211689</v>
      </c>
      <c r="U591" s="8" t="n">
        <f aca="false">IF(T591&gt;5,S591*5/R591+5,T591)+20</f>
        <v>22.5693925521169</v>
      </c>
      <c r="V591" s="9" t="n">
        <f aca="false">G591/0.5*H591*20000</f>
        <v>67166.9219640274</v>
      </c>
      <c r="W591" s="9" t="n">
        <f aca="false">H591*G591*20*1000</f>
        <v>33583.4609820137</v>
      </c>
      <c r="X591" s="5" t="n">
        <f aca="false">G591*H591*MIN(20,U591)*1000</f>
        <v>33583.4609820137</v>
      </c>
      <c r="Y591" s="5" t="n">
        <f aca="false">IF(20&lt;U591,N591*O591*MIN(5,U591-20)*1000,0)</f>
        <v>4115.39120281516</v>
      </c>
      <c r="Z591" s="5" t="n">
        <f aca="false">IF(U591&gt;25,(U591-25)*Q591*1.49*1000,0)</f>
        <v>0</v>
      </c>
      <c r="AA591" s="5" t="n">
        <f aca="false">X591+Y591+Z591</f>
        <v>37698.8521848288</v>
      </c>
    </row>
    <row r="592" customFormat="false" ht="15" hidden="false" customHeight="false" outlineLevel="0" collapsed="false">
      <c r="A592" s="0" t="n">
        <v>1995</v>
      </c>
      <c r="B592" s="0" t="s">
        <v>35</v>
      </c>
      <c r="D592" s="0" t="n">
        <v>582.608695652174</v>
      </c>
      <c r="E592" s="1" t="n">
        <v>138.5525</v>
      </c>
      <c r="F592" s="4" t="n">
        <v>0.00095987</v>
      </c>
      <c r="G592" s="0" t="n">
        <v>1.49</v>
      </c>
      <c r="H592" s="0" t="n">
        <f aca="false">1.44*EXP(-F592*(A592-1956))</f>
        <v>1.38709021654189</v>
      </c>
      <c r="I592" s="0" t="n">
        <v>2000</v>
      </c>
      <c r="J592" s="0" t="n">
        <f aca="false">I592*H592</f>
        <v>2774.18043308379</v>
      </c>
      <c r="K592" s="5" t="n">
        <f aca="false">K577+D577-J577-E592</f>
        <v>2777395.49563626</v>
      </c>
      <c r="L592" s="5" t="n">
        <f aca="false">H592*(100-G592/0.5)*20000</f>
        <v>2691509.85617789</v>
      </c>
      <c r="M592" s="5" t="n">
        <f aca="false">K592-L592</f>
        <v>85885.6394583667</v>
      </c>
      <c r="N592" s="6" t="n">
        <f aca="false">1.6-0.5691/(2009-1956)*(A592-1956)</f>
        <v>1.18122830188679</v>
      </c>
      <c r="O592" s="7" t="n">
        <v>1.3</v>
      </c>
      <c r="P592" s="5" t="n">
        <f aca="false">O592*(100-N592/0.5)*5000</f>
        <v>634644.032075472</v>
      </c>
      <c r="Q592" s="7" t="n">
        <f aca="false">N592</f>
        <v>1.18122830188679</v>
      </c>
      <c r="R592" s="5" t="n">
        <f aca="false">1.49*(100-Q592/0.5)*5000</f>
        <v>727399.698301887</v>
      </c>
      <c r="S592" s="5" t="str">
        <f aca="false">IF(P592&lt;M592,M592-P592," ")</f>
        <v> </v>
      </c>
      <c r="T592" s="8" t="n">
        <f aca="false">M592*5/P592</f>
        <v>0.676644190425107</v>
      </c>
      <c r="U592" s="8" t="n">
        <f aca="false">IF(T592&gt;5,S592*5/R592+5,T592)+20</f>
        <v>20.6766441904251</v>
      </c>
      <c r="V592" s="9" t="n">
        <f aca="false">G592/0.5*H592*20000</f>
        <v>82670.5769058969</v>
      </c>
      <c r="W592" s="9" t="n">
        <f aca="false">H592*G592*20*1000</f>
        <v>41335.2884529485</v>
      </c>
      <c r="X592" s="5" t="n">
        <f aca="false">G592*H592*MIN(20,U592)*1000</f>
        <v>41335.2884529485</v>
      </c>
      <c r="Y592" s="5" t="n">
        <f aca="false">IF(20&lt;U592,N592*O592*MIN(5,U592-20)*1000,0)</f>
        <v>1039.05264844864</v>
      </c>
      <c r="Z592" s="5" t="n">
        <f aca="false">IF(U592&gt;25,(U592-25)*Q592*1.49*1000,0)</f>
        <v>0</v>
      </c>
      <c r="AA592" s="5" t="n">
        <f aca="false">X592+Y592+Z592</f>
        <v>42374.3411013971</v>
      </c>
    </row>
    <row r="593" customFormat="false" ht="15" hidden="false" customHeight="false" outlineLevel="0" collapsed="false">
      <c r="A593" s="0" t="n">
        <v>1995</v>
      </c>
      <c r="B593" s="0" t="s">
        <v>36</v>
      </c>
      <c r="D593" s="0" t="n">
        <v>582.608695652174</v>
      </c>
      <c r="E593" s="1" t="n">
        <v>249.72</v>
      </c>
      <c r="F593" s="4" t="n">
        <v>0.003306066</v>
      </c>
      <c r="G593" s="0" t="n">
        <v>1.82</v>
      </c>
      <c r="H593" s="0" t="n">
        <f aca="false">1.44*EXP(-F593*(A593-1956))</f>
        <v>1.26580279264755</v>
      </c>
      <c r="I593" s="0" t="n">
        <v>2000</v>
      </c>
      <c r="J593" s="0" t="n">
        <f aca="false">I593*H593</f>
        <v>2531.6055852951</v>
      </c>
      <c r="K593" s="5" t="n">
        <f aca="false">K578+D578-J578-E593</f>
        <v>2774603.46191852</v>
      </c>
      <c r="L593" s="5" t="n">
        <f aca="false">H593*(100-G593/0.5)*20000</f>
        <v>2439455.14199035</v>
      </c>
      <c r="M593" s="5" t="n">
        <f aca="false">K593-L593</f>
        <v>335148.319928162</v>
      </c>
      <c r="N593" s="6" t="n">
        <f aca="false">1.6-0.5691/(2009-1956)*(A593-1956)</f>
        <v>1.18122830188679</v>
      </c>
      <c r="O593" s="7" t="n">
        <v>1.3</v>
      </c>
      <c r="P593" s="5" t="n">
        <f aca="false">O593*(100-N593/0.5)*5000</f>
        <v>634644.032075472</v>
      </c>
      <c r="Q593" s="7" t="n">
        <f aca="false">N593</f>
        <v>1.18122830188679</v>
      </c>
      <c r="R593" s="5" t="n">
        <f aca="false">1.49*(100-Q593/0.5)*5000</f>
        <v>727399.698301887</v>
      </c>
      <c r="S593" s="5" t="str">
        <f aca="false">IF(P593&lt;M593,M593-P593," ")</f>
        <v> </v>
      </c>
      <c r="T593" s="8" t="n">
        <f aca="false">M593*5/P593</f>
        <v>2.64044332719973</v>
      </c>
      <c r="U593" s="8" t="n">
        <f aca="false">IF(T593&gt;5,S593*5/R593+5,T593)+20</f>
        <v>22.6404433271997</v>
      </c>
      <c r="V593" s="9" t="n">
        <f aca="false">G593/0.5*H593*20000</f>
        <v>92150.4433047415</v>
      </c>
      <c r="W593" s="9" t="n">
        <f aca="false">H593*G593*20*1000</f>
        <v>46075.2216523708</v>
      </c>
      <c r="X593" s="5" t="n">
        <f aca="false">G593*H593*MIN(20,U593)*1000</f>
        <v>46075.2216523708</v>
      </c>
      <c r="Y593" s="5" t="n">
        <f aca="false">IF(20&lt;U593,N593*O593*MIN(5,U593-20)*1000,0)</f>
        <v>4054.65630390138</v>
      </c>
      <c r="Z593" s="5" t="n">
        <f aca="false">IF(U593&gt;25,(U593-25)*Q593*1.49*1000,0)</f>
        <v>0</v>
      </c>
      <c r="AA593" s="5" t="n">
        <f aca="false">X593+Y593+Z593</f>
        <v>50129.8779562721</v>
      </c>
    </row>
    <row r="594" customFormat="false" ht="15" hidden="false" customHeight="false" outlineLevel="0" collapsed="false">
      <c r="A594" s="0" t="n">
        <v>1995</v>
      </c>
      <c r="B594" s="0" t="s">
        <v>37</v>
      </c>
      <c r="D594" s="0" t="n">
        <v>584.94623655914</v>
      </c>
      <c r="E594" s="1" t="n">
        <v>168.909375</v>
      </c>
      <c r="F594" s="4" t="n">
        <v>0.001301856</v>
      </c>
      <c r="G594" s="0" t="n">
        <v>1.55</v>
      </c>
      <c r="H594" s="0" t="n">
        <f aca="false">1.44*EXP(-F594*(A594-1956))</f>
        <v>1.36871279104418</v>
      </c>
      <c r="I594" s="0" t="n">
        <v>2000</v>
      </c>
      <c r="J594" s="0" t="n">
        <f aca="false">I594*H594</f>
        <v>2737.42558208836</v>
      </c>
      <c r="K594" s="5" t="n">
        <f aca="false">K579+D579-J579-E594</f>
        <v>2775149.85373806</v>
      </c>
      <c r="L594" s="5" t="n">
        <f aca="false">H594*(100-G594/0.5)*20000</f>
        <v>2652565.38904362</v>
      </c>
      <c r="M594" s="5" t="n">
        <f aca="false">K594-L594</f>
        <v>122584.464694434</v>
      </c>
      <c r="N594" s="6" t="n">
        <f aca="false">1.6-0.5691/(2009-1956)*(A594-1956)</f>
        <v>1.18122830188679</v>
      </c>
      <c r="O594" s="7" t="n">
        <v>1.3</v>
      </c>
      <c r="P594" s="5" t="n">
        <f aca="false">O594*(100-N594/0.5)*5000</f>
        <v>634644.032075472</v>
      </c>
      <c r="Q594" s="7" t="n">
        <f aca="false">N594</f>
        <v>1.18122830188679</v>
      </c>
      <c r="R594" s="5" t="n">
        <f aca="false">1.49*(100-Q594/0.5)*5000</f>
        <v>727399.698301887</v>
      </c>
      <c r="S594" s="5" t="str">
        <f aca="false">IF(P594&lt;M594,M594-P594," ")</f>
        <v> </v>
      </c>
      <c r="T594" s="8" t="n">
        <f aca="false">M594*5/P594</f>
        <v>0.965773398148461</v>
      </c>
      <c r="U594" s="8" t="n">
        <f aca="false">IF(T594&gt;5,S594*5/R594+5,T594)+20</f>
        <v>20.9657733981485</v>
      </c>
      <c r="V594" s="9" t="n">
        <f aca="false">G594/0.5*H594*20000</f>
        <v>84860.1930447392</v>
      </c>
      <c r="W594" s="9" t="n">
        <f aca="false">H594*G594*20*1000</f>
        <v>42430.0965223696</v>
      </c>
      <c r="X594" s="5" t="n">
        <f aca="false">G594*H594*MIN(20,U594)*1000</f>
        <v>42430.0965223696</v>
      </c>
      <c r="Y594" s="5" t="n">
        <f aca="false">IF(20&lt;U594,N594*O594*MIN(5,U594-20)*1000,0)</f>
        <v>1483.03853243305</v>
      </c>
      <c r="Z594" s="5" t="n">
        <f aca="false">IF(U594&gt;25,(U594-25)*Q594*1.49*1000,0)</f>
        <v>0</v>
      </c>
      <c r="AA594" s="5" t="n">
        <f aca="false">X594+Y594+Z594</f>
        <v>43913.1350548027</v>
      </c>
    </row>
    <row r="595" customFormat="false" ht="15" hidden="false" customHeight="false" outlineLevel="0" collapsed="false">
      <c r="A595" s="0" t="n">
        <v>1995</v>
      </c>
      <c r="B595" s="0" t="s">
        <v>38</v>
      </c>
      <c r="D595" s="0" t="n">
        <v>141.666666666667</v>
      </c>
      <c r="E595" s="1" t="n">
        <v>131.54375</v>
      </c>
      <c r="F595" s="4" t="n">
        <v>0.00474323</v>
      </c>
      <c r="G595" s="0" t="n">
        <v>3.12</v>
      </c>
      <c r="H595" s="0" t="n">
        <f aca="false">1.44*EXP(-F595*(A595-1956))</f>
        <v>1.19680695983092</v>
      </c>
      <c r="I595" s="0" t="n">
        <v>2000</v>
      </c>
      <c r="J595" s="0" t="n">
        <f aca="false">I595*H595</f>
        <v>2393.61391966184</v>
      </c>
      <c r="K595" s="5" t="n">
        <f aca="false">K580+D580-J580-E595</f>
        <v>2771652.69019954</v>
      </c>
      <c r="L595" s="5" t="n">
        <f aca="false">H595*(100-G595/0.5)*20000</f>
        <v>2244252.41107494</v>
      </c>
      <c r="M595" s="5" t="n">
        <f aca="false">K595-L595</f>
        <v>527400.279124607</v>
      </c>
      <c r="N595" s="6" t="n">
        <f aca="false">1.6+0.3/(2009-1956)*(A595-1956)</f>
        <v>1.82075471698113</v>
      </c>
      <c r="O595" s="7" t="n">
        <v>1.3</v>
      </c>
      <c r="P595" s="5" t="n">
        <f aca="false">O595*(100-N595/0.5)*5000</f>
        <v>626330.188679245</v>
      </c>
      <c r="Q595" s="7" t="n">
        <f aca="false">N595</f>
        <v>1.82075471698113</v>
      </c>
      <c r="R595" s="5" t="n">
        <f aca="false">1.49*(100-Q595/0.5)*5000</f>
        <v>717870.754716981</v>
      </c>
      <c r="S595" s="5" t="str">
        <f aca="false">IF(P595&lt;M595,M595-P595," ")</f>
        <v> </v>
      </c>
      <c r="T595" s="8" t="n">
        <f aca="false">M595*5/P595</f>
        <v>4.21024156792399</v>
      </c>
      <c r="U595" s="8" t="n">
        <f aca="false">IF(T595&gt;5,S595*5/R595+5,T595)+20</f>
        <v>24.210241567924</v>
      </c>
      <c r="V595" s="9" t="n">
        <f aca="false">G595/0.5*H595*20000</f>
        <v>149361.508586899</v>
      </c>
      <c r="W595" s="9" t="n">
        <f aca="false">H595*G595*20*1000</f>
        <v>74680.7542934493</v>
      </c>
      <c r="X595" s="5" t="n">
        <f aca="false">G595*H595*MIN(20,U595)*1000</f>
        <v>74680.7542934493</v>
      </c>
      <c r="Y595" s="5" t="n">
        <f aca="false">IF(20&lt;U595,N595*O595*MIN(5,U595-20)*1000,0)</f>
        <v>9965.56235275595</v>
      </c>
      <c r="Z595" s="5" t="n">
        <f aca="false">IF(U595&gt;25,(U595-25)*Q595*1.49*1000,0)</f>
        <v>0</v>
      </c>
      <c r="AA595" s="5" t="n">
        <f aca="false">X595+Y595+Z595</f>
        <v>84646.3166462052</v>
      </c>
    </row>
    <row r="596" customFormat="false" ht="15" hidden="false" customHeight="false" outlineLevel="0" collapsed="false">
      <c r="A596" s="0" t="n">
        <v>1995</v>
      </c>
      <c r="B596" s="0" t="s">
        <v>39</v>
      </c>
      <c r="D596" s="0" t="n">
        <v>1442.10526315789</v>
      </c>
      <c r="E596" s="1" t="n">
        <v>164.616875</v>
      </c>
      <c r="F596" s="4" t="n">
        <v>0.00288361</v>
      </c>
      <c r="G596" s="0" t="n">
        <v>1.96</v>
      </c>
      <c r="H596" s="0" t="n">
        <f aca="false">1.44*EXP(-F596*(A596-1956))</f>
        <v>1.28683063547629</v>
      </c>
      <c r="I596" s="0" t="n">
        <v>2000</v>
      </c>
      <c r="J596" s="0" t="n">
        <f aca="false">I596*H596</f>
        <v>2573.66127095258</v>
      </c>
      <c r="K596" s="5" t="n">
        <f aca="false">K581+D581-J581-E596</f>
        <v>2789464.71026221</v>
      </c>
      <c r="L596" s="5" t="n">
        <f aca="false">H596*(100-G596/0.5)*20000</f>
        <v>2472773.74913124</v>
      </c>
      <c r="M596" s="5" t="n">
        <f aca="false">K596-L596</f>
        <v>316690.961130972</v>
      </c>
      <c r="N596" s="6" t="n">
        <f aca="false">1.6-0.5691/(2009-1956)*(A596-1956)</f>
        <v>1.18122830188679</v>
      </c>
      <c r="O596" s="7" t="n">
        <v>1.3</v>
      </c>
      <c r="P596" s="5" t="n">
        <f aca="false">O596*(100-N596/0.5)*5000</f>
        <v>634644.032075472</v>
      </c>
      <c r="Q596" s="7" t="n">
        <f aca="false">N596</f>
        <v>1.18122830188679</v>
      </c>
      <c r="R596" s="5" t="n">
        <f aca="false">1.49*(100-Q596/0.5)*5000</f>
        <v>727399.698301887</v>
      </c>
      <c r="S596" s="5" t="str">
        <f aca="false">IF(P596&lt;M596,M596-P596," ")</f>
        <v> </v>
      </c>
      <c r="T596" s="8" t="n">
        <f aca="false">M596*5/P596</f>
        <v>2.49502827668055</v>
      </c>
      <c r="U596" s="8" t="n">
        <f aca="false">IF(T596&gt;5,S596*5/R596+5,T596)+20</f>
        <v>22.4950282766805</v>
      </c>
      <c r="V596" s="9" t="n">
        <f aca="false">G596/0.5*H596*20000</f>
        <v>100887.521821341</v>
      </c>
      <c r="W596" s="9" t="n">
        <f aca="false">H596*G596*20*1000</f>
        <v>50443.7609106706</v>
      </c>
      <c r="X596" s="5" t="n">
        <f aca="false">G596*H596*MIN(20,U596)*1000</f>
        <v>50443.7609106706</v>
      </c>
      <c r="Y596" s="5" t="n">
        <f aca="false">IF(20&lt;U596,N596*O596*MIN(5,U596-20)*1000,0)</f>
        <v>3831.35741874977</v>
      </c>
      <c r="Z596" s="5" t="n">
        <f aca="false">IF(U596&gt;25,(U596-25)*Q596*1.49*1000,0)</f>
        <v>0</v>
      </c>
      <c r="AA596" s="5" t="n">
        <f aca="false">X596+Y596+Z596</f>
        <v>54275.1183294204</v>
      </c>
    </row>
    <row r="597" customFormat="false" ht="15" hidden="false" customHeight="false" outlineLevel="0" collapsed="false">
      <c r="A597" s="0" t="n">
        <v>1995</v>
      </c>
      <c r="B597" s="0" t="s">
        <v>40</v>
      </c>
      <c r="D597" s="0" t="n">
        <v>1442.10526315789</v>
      </c>
      <c r="E597" s="1" t="n">
        <v>185.2075</v>
      </c>
      <c r="F597" s="4" t="n">
        <v>0.003435973</v>
      </c>
      <c r="G597" s="0" t="n">
        <v>2.01</v>
      </c>
      <c r="H597" s="0" t="n">
        <f aca="false">1.44*EXP(-F597*(A597-1956))</f>
        <v>1.2594059815539</v>
      </c>
      <c r="I597" s="0" t="n">
        <v>2000</v>
      </c>
      <c r="J597" s="0" t="n">
        <f aca="false">I597*H597</f>
        <v>2518.81196310781</v>
      </c>
      <c r="K597" s="5" t="n">
        <f aca="false">K582+D582-J582-E597</f>
        <v>2790046.04632322</v>
      </c>
      <c r="L597" s="5" t="n">
        <f aca="false">H597*(100-G597/0.5)*20000</f>
        <v>2417555.72219088</v>
      </c>
      <c r="M597" s="5" t="n">
        <f aca="false">K597-L597</f>
        <v>372490.324132347</v>
      </c>
      <c r="N597" s="6" t="n">
        <f aca="false">1.6+0.1/(2009-1956)*(A597-1956)</f>
        <v>1.67358490566038</v>
      </c>
      <c r="O597" s="7" t="n">
        <v>1.3</v>
      </c>
      <c r="P597" s="5" t="n">
        <f aca="false">O597*(100-N597/0.5)*5000</f>
        <v>628243.396226415</v>
      </c>
      <c r="Q597" s="7" t="n">
        <f aca="false">N597</f>
        <v>1.67358490566038</v>
      </c>
      <c r="R597" s="5" t="n">
        <f aca="false">1.49*(100-Q597/0.5)*5000</f>
        <v>720063.584905661</v>
      </c>
      <c r="S597" s="5" t="str">
        <f aca="false">IF(P597&lt;M597,M597-P597," ")</f>
        <v> </v>
      </c>
      <c r="T597" s="8" t="n">
        <f aca="false">M597*5/P597</f>
        <v>2.96453831723289</v>
      </c>
      <c r="U597" s="8" t="n">
        <f aca="false">IF(T597&gt;5,S597*5/R597+5,T597)+20</f>
        <v>22.9645383172329</v>
      </c>
      <c r="V597" s="9" t="n">
        <f aca="false">G597/0.5*H597*20000</f>
        <v>101256.240916934</v>
      </c>
      <c r="W597" s="9" t="n">
        <f aca="false">H597*G597*20*1000</f>
        <v>50628.120458467</v>
      </c>
      <c r="X597" s="5" t="n">
        <f aca="false">G597*H597*MIN(20,U597)*1000</f>
        <v>50628.120458467</v>
      </c>
      <c r="Y597" s="5" t="n">
        <f aca="false">IF(20&lt;U597,N597*O597*MIN(5,U597-20)*1000,0)</f>
        <v>6449.82855396461</v>
      </c>
      <c r="Z597" s="5" t="n">
        <f aca="false">IF(U597&gt;25,(U597-25)*Q597*1.49*1000,0)</f>
        <v>0</v>
      </c>
      <c r="AA597" s="5" t="n">
        <f aca="false">X597+Y597+Z597</f>
        <v>57077.9490124316</v>
      </c>
    </row>
    <row r="598" customFormat="false" ht="15" hidden="false" customHeight="false" outlineLevel="0" collapsed="false">
      <c r="A598" s="0" t="n">
        <v>1995</v>
      </c>
      <c r="B598" s="0" t="s">
        <v>41</v>
      </c>
      <c r="D598" s="0" t="n">
        <v>64.6464646464647</v>
      </c>
      <c r="E598" s="1" t="n">
        <v>74.341875</v>
      </c>
      <c r="F598" s="4" t="n">
        <v>0.002290988</v>
      </c>
      <c r="G598" s="0" t="n">
        <v>1.85</v>
      </c>
      <c r="H598" s="0" t="n">
        <f aca="false">1.44*EXP(-F598*(A598-1956))</f>
        <v>1.31691855769312</v>
      </c>
      <c r="I598" s="0" t="n">
        <v>2000</v>
      </c>
      <c r="J598" s="0" t="n">
        <f aca="false">I598*H598</f>
        <v>2633.83711538624</v>
      </c>
      <c r="K598" s="5" t="n">
        <f aca="false">K583+D583-J583-E598</f>
        <v>2769866.13544542</v>
      </c>
      <c r="L598" s="5" t="n">
        <f aca="false">H598*(100-G598/0.5)*20000</f>
        <v>2536385.14211695</v>
      </c>
      <c r="M598" s="5" t="n">
        <f aca="false">K598-L598</f>
        <v>233480.993328471</v>
      </c>
      <c r="N598" s="6" t="n">
        <f aca="false">1.6-0.4/(2009-1956)*(A598-1956)</f>
        <v>1.30566037735849</v>
      </c>
      <c r="O598" s="7" t="n">
        <v>1.3</v>
      </c>
      <c r="P598" s="5" t="n">
        <f aca="false">O598*(100-N598/0.5)*5000</f>
        <v>633026.41509434</v>
      </c>
      <c r="Q598" s="7" t="n">
        <f aca="false">N598</f>
        <v>1.30566037735849</v>
      </c>
      <c r="R598" s="5" t="n">
        <f aca="false">1.49*(100-Q598/0.5)*5000</f>
        <v>725545.660377358</v>
      </c>
      <c r="S598" s="5" t="str">
        <f aca="false">IF(P598&lt;M598,M598-P598," ")</f>
        <v> </v>
      </c>
      <c r="T598" s="8" t="n">
        <f aca="false">M598*5/P598</f>
        <v>1.84416469645801</v>
      </c>
      <c r="U598" s="8" t="n">
        <f aca="false">IF(T598&gt;5,S598*5/R598+5,T598)+20</f>
        <v>21.844164696458</v>
      </c>
      <c r="V598" s="9" t="n">
        <f aca="false">G598/0.5*H598*20000</f>
        <v>97451.9732692909</v>
      </c>
      <c r="W598" s="9" t="n">
        <f aca="false">H598*G598*20*1000</f>
        <v>48725.9866346454</v>
      </c>
      <c r="X598" s="5" t="n">
        <f aca="false">G598*H598*MIN(20,U598)*1000</f>
        <v>48725.9866346454</v>
      </c>
      <c r="Y598" s="5" t="n">
        <f aca="false">IF(20&lt;U598,N598*O598*MIN(5,U598-20)*1000,0)</f>
        <v>3130.20860553515</v>
      </c>
      <c r="Z598" s="5" t="n">
        <f aca="false">IF(U598&gt;25,(U598-25)*Q598*1.49*1000,0)</f>
        <v>0</v>
      </c>
      <c r="AA598" s="5" t="n">
        <f aca="false">X598+Y598+Z598</f>
        <v>51856.1952401806</v>
      </c>
    </row>
    <row r="599" customFormat="false" ht="15" hidden="false" customHeight="false" outlineLevel="0" collapsed="false">
      <c r="A599" s="0" t="n">
        <v>1995</v>
      </c>
      <c r="B599" s="0" t="s">
        <v>42</v>
      </c>
      <c r="D599" s="0" t="n">
        <v>141.666666666667</v>
      </c>
      <c r="E599" s="1" t="n">
        <v>273.223125</v>
      </c>
      <c r="F599" s="4" t="n">
        <v>0.006047777</v>
      </c>
      <c r="G599" s="0" t="n">
        <v>3.48</v>
      </c>
      <c r="H599" s="0" t="n">
        <f aca="false">1.44*EXP(-F599*(A599-1956))</f>
        <v>1.13743964442366</v>
      </c>
      <c r="I599" s="0" t="n">
        <v>2000</v>
      </c>
      <c r="J599" s="0" t="n">
        <f aca="false">I599*H599</f>
        <v>2274.87928884731</v>
      </c>
      <c r="K599" s="5" t="n">
        <f aca="false">K584+D584-J584-E599</f>
        <v>2767356.89890995</v>
      </c>
      <c r="L599" s="5" t="n">
        <f aca="false">H599*(100-G599/0.5)*20000</f>
        <v>2116547.69034354</v>
      </c>
      <c r="M599" s="5" t="n">
        <f aca="false">K599-L599</f>
        <v>650809.208566415</v>
      </c>
      <c r="N599" s="6" t="n">
        <f aca="false">1.6+0.5185/(2009-1956)*(A599-1956)</f>
        <v>1.98153773584906</v>
      </c>
      <c r="O599" s="7" t="n">
        <v>1.3</v>
      </c>
      <c r="P599" s="5" t="n">
        <f aca="false">O599*(100-N599/0.5)*5000</f>
        <v>624240.009433962</v>
      </c>
      <c r="Q599" s="7" t="n">
        <f aca="false">N599</f>
        <v>1.98153773584906</v>
      </c>
      <c r="R599" s="5" t="n">
        <f aca="false">1.49*(100-Q599/0.5)*5000</f>
        <v>715475.087735849</v>
      </c>
      <c r="S599" s="5" t="n">
        <f aca="false">IF(P599&lt;M599,M599-P599," ")</f>
        <v>26569.199132453</v>
      </c>
      <c r="T599" s="8" t="n">
        <f aca="false">M599*5/P599</f>
        <v>5.2128123696889</v>
      </c>
      <c r="U599" s="8" t="n">
        <f aca="false">IF(T599&gt;5,S599*5/R599+5,T599)+20</f>
        <v>25.1856752218762</v>
      </c>
      <c r="V599" s="9" t="n">
        <f aca="false">G599/0.5*H599*20000</f>
        <v>158331.598503773</v>
      </c>
      <c r="W599" s="9" t="n">
        <f aca="false">H599*G599*20*1000</f>
        <v>79165.7992518864</v>
      </c>
      <c r="X599" s="5" t="n">
        <f aca="false">G599*H599*MIN(20,U599)*1000</f>
        <v>79165.7992518864</v>
      </c>
      <c r="Y599" s="5" t="n">
        <f aca="false">IF(20&lt;U599,N599*O599*MIN(5,U599-20)*1000,0)</f>
        <v>12879.9952830189</v>
      </c>
      <c r="Z599" s="5" t="n">
        <f aca="false">IF(U599&gt;25,(U599-25)*Q599*1.49*1000,0)</f>
        <v>548.204463552227</v>
      </c>
      <c r="AA599" s="5" t="n">
        <f aca="false">X599+Y599+Z599</f>
        <v>92593.9989984575</v>
      </c>
    </row>
    <row r="600" customFormat="false" ht="15" hidden="false" customHeight="false" outlineLevel="0" collapsed="false">
      <c r="A600" s="0" t="n">
        <v>1995</v>
      </c>
      <c r="B600" s="0" t="s">
        <v>43</v>
      </c>
      <c r="D600" s="0" t="n">
        <v>64.6464646464647</v>
      </c>
      <c r="E600" s="1" t="n">
        <v>246.338125</v>
      </c>
      <c r="F600" s="4" t="n">
        <v>0.003047486</v>
      </c>
      <c r="G600" s="0" t="n">
        <v>2.06</v>
      </c>
      <c r="H600" s="0" t="n">
        <f aca="false">1.44*EXP(-F600*(A600-1956))</f>
        <v>1.278632515515</v>
      </c>
      <c r="I600" s="0" t="n">
        <v>2000</v>
      </c>
      <c r="J600" s="0" t="n">
        <f aca="false">I600*H600</f>
        <v>2557.26503103</v>
      </c>
      <c r="K600" s="5" t="n">
        <f aca="false">K585+D585-J585-E600</f>
        <v>2765415.33558296</v>
      </c>
      <c r="L600" s="5" t="n">
        <f aca="false">H600*(100-G600/0.5)*20000</f>
        <v>2451905.71175157</v>
      </c>
      <c r="M600" s="5" t="n">
        <f aca="false">K600-L600</f>
        <v>313509.623831395</v>
      </c>
      <c r="N600" s="6" t="n">
        <f aca="false">1.6-0.4298/(2009-1956)*(A600-1956)</f>
        <v>1.2837320754717</v>
      </c>
      <c r="O600" s="7" t="n">
        <v>1.3</v>
      </c>
      <c r="P600" s="5" t="n">
        <f aca="false">O600*(100-N600/0.5)*5000</f>
        <v>633311.483018868</v>
      </c>
      <c r="Q600" s="7" t="n">
        <f aca="false">N600</f>
        <v>1.2837320754717</v>
      </c>
      <c r="R600" s="5" t="n">
        <f aca="false">1.49*(100-Q600/0.5)*5000</f>
        <v>725872.392075472</v>
      </c>
      <c r="S600" s="5" t="str">
        <f aca="false">IF(P600&lt;M600,M600-P600," ")</f>
        <v> </v>
      </c>
      <c r="T600" s="8" t="n">
        <f aca="false">M600*5/P600</f>
        <v>2.47516137191258</v>
      </c>
      <c r="U600" s="8" t="n">
        <f aca="false">IF(T600&gt;5,S600*5/R600+5,T600)+20</f>
        <v>22.4751613719126</v>
      </c>
      <c r="V600" s="9" t="n">
        <f aca="false">G600/0.5*H600*20000</f>
        <v>105359.319278436</v>
      </c>
      <c r="W600" s="9" t="n">
        <f aca="false">H600*G600*20*1000</f>
        <v>52679.6596392181</v>
      </c>
      <c r="X600" s="5" t="n">
        <f aca="false">G600*H600*MIN(20,U600)*1000</f>
        <v>52679.6596392181</v>
      </c>
      <c r="Y600" s="5" t="n">
        <f aca="false">IF(20&lt;U600,N600*O600*MIN(5,U600-20)*1000,0)</f>
        <v>4130.67725862053</v>
      </c>
      <c r="Z600" s="5" t="n">
        <f aca="false">IF(U600&gt;25,(U600-25)*Q600*1.49*1000,0)</f>
        <v>0</v>
      </c>
      <c r="AA600" s="5" t="n">
        <f aca="false">X600+Y600+Z600</f>
        <v>56810.3368978386</v>
      </c>
    </row>
    <row r="601" customFormat="false" ht="15" hidden="false" customHeight="false" outlineLevel="0" collapsed="false">
      <c r="A601" s="0" t="n">
        <v>1995</v>
      </c>
      <c r="B601" s="0" t="s">
        <v>44</v>
      </c>
      <c r="D601" s="0" t="n">
        <v>3898.4126984127</v>
      </c>
      <c r="E601" s="1" t="n">
        <v>289.9325</v>
      </c>
      <c r="F601" s="4" t="n">
        <v>0.006595146</v>
      </c>
      <c r="G601" s="0" t="n">
        <v>2.8</v>
      </c>
      <c r="H601" s="0" t="n">
        <f aca="false">1.44*EXP(-F601*(A601-1956))</f>
        <v>1.11341561311797</v>
      </c>
      <c r="I601" s="0" t="n">
        <v>2000</v>
      </c>
      <c r="J601" s="0" t="n">
        <f aca="false">I601*H601</f>
        <v>2226.83122623594</v>
      </c>
      <c r="K601" s="5" t="n">
        <f aca="false">K586+D586-J586-E601</f>
        <v>2836676.64770665</v>
      </c>
      <c r="L601" s="5" t="n">
        <f aca="false">H601*(100-G601/0.5)*20000</f>
        <v>2102128.67756673</v>
      </c>
      <c r="M601" s="5" t="n">
        <f aca="false">K601-L601</f>
        <v>734547.970139928</v>
      </c>
      <c r="N601" s="6" t="n">
        <f aca="false">1.6+0.062/(2009-1956)*(A601-1956)</f>
        <v>1.64562264150943</v>
      </c>
      <c r="O601" s="7" t="n">
        <v>1.3</v>
      </c>
      <c r="P601" s="5" t="n">
        <f aca="false">O601*(100-N601/0.5)*5000</f>
        <v>628606.905660377</v>
      </c>
      <c r="Q601" s="7" t="n">
        <f aca="false">N601</f>
        <v>1.64562264150943</v>
      </c>
      <c r="R601" s="5" t="n">
        <f aca="false">1.49*(100-Q601/0.5)*5000</f>
        <v>720480.222641509</v>
      </c>
      <c r="S601" s="5" t="n">
        <f aca="false">IF(P601&lt;M601,M601-P601," ")</f>
        <v>105941.064479551</v>
      </c>
      <c r="T601" s="8" t="n">
        <f aca="false">M601*5/P601</f>
        <v>5.84266545217361</v>
      </c>
      <c r="U601" s="8" t="n">
        <f aca="false">IF(T601&gt;5,S601*5/R601+5,T601)+20</f>
        <v>25.7352114683394</v>
      </c>
      <c r="V601" s="9" t="n">
        <f aca="false">G601/0.5*H601*20000</f>
        <v>124702.548669213</v>
      </c>
      <c r="W601" s="9" t="n">
        <f aca="false">H601*G601*20*1000</f>
        <v>62351.2743346063</v>
      </c>
      <c r="X601" s="5" t="n">
        <f aca="false">G601*H601*MIN(20,U601)*1000</f>
        <v>62351.2743346063</v>
      </c>
      <c r="Y601" s="5" t="n">
        <f aca="false">IF(20&lt;U601,N601*O601*MIN(5,U601-20)*1000,0)</f>
        <v>10696.5471698113</v>
      </c>
      <c r="Z601" s="5" t="n">
        <f aca="false">IF(U601&gt;25,(U601-25)*Q601*1.49*1000,0)</f>
        <v>1802.72215150908</v>
      </c>
      <c r="AA601" s="5" t="n">
        <f aca="false">X601+Y601+Z601</f>
        <v>74850.5436559267</v>
      </c>
    </row>
    <row r="602" customFormat="false" ht="15" hidden="false" customHeight="false" outlineLevel="0" collapsed="false">
      <c r="A602" s="0" t="n">
        <v>1996</v>
      </c>
      <c r="B602" s="0" t="s">
        <v>30</v>
      </c>
      <c r="D602" s="0" t="n">
        <v>0</v>
      </c>
      <c r="E602" s="1" t="n">
        <v>0</v>
      </c>
      <c r="F602" s="4" t="n">
        <v>0.000106134</v>
      </c>
      <c r="G602" s="0" t="n">
        <v>0.975</v>
      </c>
      <c r="H602" s="0" t="n">
        <f aca="false">1.44*EXP(-F602*(A602-1956))</f>
        <v>1.4338996398747</v>
      </c>
      <c r="I602" s="0" t="n">
        <v>2000</v>
      </c>
      <c r="J602" s="0" t="n">
        <f aca="false">I602*H602</f>
        <v>2867.7992797494</v>
      </c>
      <c r="K602" s="5" t="n">
        <f aca="false">K587+D587-J587-E602</f>
        <v>2768366.47727881</v>
      </c>
      <c r="L602" s="5" t="n">
        <f aca="false">H602*(100-G602/0.5)*20000</f>
        <v>2811877.19379429</v>
      </c>
      <c r="M602" s="5" t="n">
        <f aca="false">K602-L602</f>
        <v>-43510.7165154782</v>
      </c>
      <c r="N602" s="6" t="n">
        <f aca="false">1.6-0.6824/(2009-1956)*(A602-1956)</f>
        <v>1.08498113207547</v>
      </c>
      <c r="O602" s="7" t="n">
        <v>1.3</v>
      </c>
      <c r="P602" s="5" t="n">
        <f aca="false">O602*(100-N602/0.5)*5000</f>
        <v>635895.245283019</v>
      </c>
      <c r="Q602" s="7" t="n">
        <f aca="false">N602</f>
        <v>1.08498113207547</v>
      </c>
      <c r="R602" s="5" t="n">
        <f aca="false">1.49*(100-Q602/0.5)*5000</f>
        <v>728833.781132076</v>
      </c>
      <c r="S602" s="5" t="str">
        <f aca="false">IF(P602&lt;M602,M602-P602," ")</f>
        <v> </v>
      </c>
      <c r="T602" s="8" t="n">
        <f aca="false">M602*5/P602</f>
        <v>-0.342121731827959</v>
      </c>
      <c r="U602" s="8" t="n">
        <f aca="false">IF(T602&gt;5,S602*5/R602+5,T602)+20</f>
        <v>19.657878268172</v>
      </c>
      <c r="V602" s="9" t="n">
        <f aca="false">G602/0.5*H602*20000</f>
        <v>55922.0859551134</v>
      </c>
      <c r="W602" s="9" t="n">
        <f aca="false">H602*G602*20*1000</f>
        <v>27961.0429775567</v>
      </c>
      <c r="X602" s="5" t="n">
        <f aca="false">G602*H602*MIN(20,U602)*1000</f>
        <v>27482.7389551968</v>
      </c>
      <c r="Y602" s="5" t="n">
        <f aca="false">IF(20&lt;U602,N602*O602*MIN(5,U602-20)*1000,0)</f>
        <v>0</v>
      </c>
      <c r="Z602" s="5" t="n">
        <f aca="false">IF(U602&gt;25,(U602-25)*Q602*1.49*1000,0)</f>
        <v>0</v>
      </c>
      <c r="AA602" s="5" t="n">
        <f aca="false">X602+Y602+Z602</f>
        <v>27482.7389551968</v>
      </c>
    </row>
    <row r="603" customFormat="false" ht="15" hidden="false" customHeight="false" outlineLevel="0" collapsed="false">
      <c r="A603" s="0" t="n">
        <v>1996</v>
      </c>
      <c r="B603" s="0" t="s">
        <v>31</v>
      </c>
      <c r="D603" s="0" t="n">
        <v>0</v>
      </c>
      <c r="E603" s="1" t="n">
        <v>35.0425</v>
      </c>
      <c r="F603" s="4" t="n">
        <v>0.00054519</v>
      </c>
      <c r="G603" s="0" t="n">
        <v>1.16</v>
      </c>
      <c r="H603" s="0" t="n">
        <f aca="false">1.44*EXP(-F603*(A603-1956))</f>
        <v>1.40893699187481</v>
      </c>
      <c r="I603" s="0" t="n">
        <v>2000</v>
      </c>
      <c r="J603" s="0" t="n">
        <f aca="false">I603*H603</f>
        <v>2817.87398374961</v>
      </c>
      <c r="K603" s="5" t="n">
        <f aca="false">K588+D588-J588-E603</f>
        <v>2763922.41638706</v>
      </c>
      <c r="L603" s="5" t="n">
        <f aca="false">H603*(100-G603/0.5)*20000</f>
        <v>2752499.30732662</v>
      </c>
      <c r="M603" s="5" t="n">
        <f aca="false">K603-L603</f>
        <v>11423.109060436</v>
      </c>
      <c r="N603" s="6" t="n">
        <f aca="false">1.6-0.6216/(2009-1956)*(A603-1956)</f>
        <v>1.1308679245283</v>
      </c>
      <c r="O603" s="7" t="n">
        <v>1.3</v>
      </c>
      <c r="P603" s="5" t="n">
        <f aca="false">O603*(100-N603/0.5)*5000</f>
        <v>635298.716981132</v>
      </c>
      <c r="Q603" s="7" t="n">
        <f aca="false">N603</f>
        <v>1.1308679245283</v>
      </c>
      <c r="R603" s="5" t="n">
        <f aca="false">1.49*(100-Q603/0.5)*5000</f>
        <v>728150.067924528</v>
      </c>
      <c r="S603" s="5" t="str">
        <f aca="false">IF(P603&lt;M603,M603-P603," ")</f>
        <v> </v>
      </c>
      <c r="T603" s="8" t="n">
        <f aca="false">M603*5/P603</f>
        <v>0.0899034482134432</v>
      </c>
      <c r="U603" s="8" t="n">
        <f aca="false">IF(T603&gt;5,S603*5/R603+5,T603)+20</f>
        <v>20.0899034482134</v>
      </c>
      <c r="V603" s="9" t="n">
        <f aca="false">G603/0.5*H603*20000</f>
        <v>65374.676422991</v>
      </c>
      <c r="W603" s="9" t="n">
        <f aca="false">H603*G603*20*1000</f>
        <v>32687.3382114955</v>
      </c>
      <c r="X603" s="5" t="n">
        <f aca="false">G603*H603*MIN(20,U603)*1000</f>
        <v>32687.3382114955</v>
      </c>
      <c r="Y603" s="5" t="n">
        <f aca="false">IF(20&lt;U603,N603*O603*MIN(5,U603-20)*1000,0)</f>
        <v>132.169603655799</v>
      </c>
      <c r="Z603" s="5" t="n">
        <f aca="false">IF(U603&gt;25,(U603-25)*Q603*1.49*1000,0)</f>
        <v>0</v>
      </c>
      <c r="AA603" s="5" t="n">
        <f aca="false">X603+Y603+Z603</f>
        <v>32819.5078151513</v>
      </c>
    </row>
    <row r="604" customFormat="false" ht="15" hidden="false" customHeight="false" outlineLevel="0" collapsed="false">
      <c r="A604" s="0" t="n">
        <v>1996</v>
      </c>
      <c r="B604" s="0" t="s">
        <v>32</v>
      </c>
      <c r="D604" s="0" t="n">
        <v>0</v>
      </c>
      <c r="E604" s="1" t="n">
        <v>104.5821875</v>
      </c>
      <c r="F604" s="4" t="n">
        <v>0.002161032</v>
      </c>
      <c r="G604" s="0" t="n">
        <v>1.355</v>
      </c>
      <c r="H604" s="0" t="n">
        <f aca="false">1.44*EXP(-F604*(A604-1956))</f>
        <v>1.32075274257406</v>
      </c>
      <c r="I604" s="0" t="n">
        <v>2000</v>
      </c>
      <c r="J604" s="0" t="n">
        <f aca="false">I604*H604</f>
        <v>2641.50548514812</v>
      </c>
      <c r="K604" s="5" t="n">
        <f aca="false">K589+D589-J589-E604</f>
        <v>2760956.30125798</v>
      </c>
      <c r="L604" s="5" t="n">
        <f aca="false">H604*(100-G604/0.5)*20000</f>
        <v>2569920.68650061</v>
      </c>
      <c r="M604" s="5" t="n">
        <f aca="false">K604-L604</f>
        <v>191035.614757371</v>
      </c>
      <c r="N604" s="6" t="n">
        <f aca="false">1.6-0.5691/(2009-1956)*(A604-1956)</f>
        <v>1.17049056603774</v>
      </c>
      <c r="O604" s="7" t="n">
        <v>1.3</v>
      </c>
      <c r="P604" s="5" t="n">
        <f aca="false">O604*(100-N604/0.5)*5000</f>
        <v>634783.622641509</v>
      </c>
      <c r="Q604" s="7" t="n">
        <f aca="false">N604</f>
        <v>1.17049056603774</v>
      </c>
      <c r="R604" s="5" t="n">
        <f aca="false">1.49*(100-Q604/0.5)*5000</f>
        <v>727559.690566038</v>
      </c>
      <c r="S604" s="5" t="str">
        <f aca="false">IF(P604&lt;M604,M604-P604," ")</f>
        <v> </v>
      </c>
      <c r="T604" s="8" t="n">
        <f aca="false">M604*5/P604</f>
        <v>1.50473017846947</v>
      </c>
      <c r="U604" s="8" t="n">
        <f aca="false">IF(T604&gt;5,S604*5/R604+5,T604)+20</f>
        <v>21.5047301784695</v>
      </c>
      <c r="V604" s="9" t="n">
        <f aca="false">G604/0.5*H604*20000</f>
        <v>71584.7986475141</v>
      </c>
      <c r="W604" s="9" t="n">
        <f aca="false">H604*G604*20*1000</f>
        <v>35792.3993237571</v>
      </c>
      <c r="X604" s="5" t="n">
        <f aca="false">G604*H604*MIN(20,U604)*1000</f>
        <v>35792.3993237571</v>
      </c>
      <c r="Y604" s="5" t="n">
        <f aca="false">IF(20&lt;U604,N604*O604*MIN(5,U604-20)*1000,0)</f>
        <v>2289.65422183002</v>
      </c>
      <c r="Z604" s="5" t="n">
        <f aca="false">IF(U604&gt;25,(U604-25)*Q604*1.49*1000,0)</f>
        <v>0</v>
      </c>
      <c r="AA604" s="5" t="n">
        <f aca="false">X604+Y604+Z604</f>
        <v>38082.0535455871</v>
      </c>
    </row>
    <row r="605" customFormat="false" ht="15" hidden="false" customHeight="false" outlineLevel="0" collapsed="false">
      <c r="A605" s="0" t="n">
        <v>1996</v>
      </c>
      <c r="B605" s="0" t="s">
        <v>33</v>
      </c>
      <c r="D605" s="0" t="n">
        <v>0</v>
      </c>
      <c r="E605" s="1" t="n">
        <v>54.6453125</v>
      </c>
      <c r="F605" s="4" t="n">
        <v>0.003311821</v>
      </c>
      <c r="G605" s="0" t="n">
        <v>1.295</v>
      </c>
      <c r="H605" s="0" t="n">
        <f aca="false">1.44*EXP(-F605*(A605-1956))</f>
        <v>1.26133448249226</v>
      </c>
      <c r="I605" s="0" t="n">
        <v>2000</v>
      </c>
      <c r="J605" s="0" t="n">
        <f aca="false">I605*H605</f>
        <v>2522.66896498452</v>
      </c>
      <c r="K605" s="5" t="n">
        <f aca="false">K590+D590-J590-E605</f>
        <v>2763148.91735215</v>
      </c>
      <c r="L605" s="5" t="n">
        <f aca="false">H605*(100-G605/0.5)*20000</f>
        <v>2457331.83879142</v>
      </c>
      <c r="M605" s="5" t="n">
        <f aca="false">K605-L605</f>
        <v>305817.078560725</v>
      </c>
      <c r="N605" s="6" t="n">
        <f aca="false">1.6-0.6/(2009-1956)*(A605-1956)</f>
        <v>1.14716981132076</v>
      </c>
      <c r="O605" s="7" t="n">
        <v>1.3</v>
      </c>
      <c r="P605" s="5" t="n">
        <f aca="false">O605*(100-N605/0.5)*5000</f>
        <v>635086.79245283</v>
      </c>
      <c r="Q605" s="7" t="n">
        <f aca="false">N605</f>
        <v>1.14716981132076</v>
      </c>
      <c r="R605" s="5" t="n">
        <f aca="false">1.49*(100-Q605/0.5)*5000</f>
        <v>727907.169811321</v>
      </c>
      <c r="S605" s="5" t="str">
        <f aca="false">IF(P605&lt;M605,M605-P605," ")</f>
        <v> </v>
      </c>
      <c r="T605" s="8" t="n">
        <f aca="false">M605*5/P605</f>
        <v>2.4076794085073</v>
      </c>
      <c r="U605" s="8" t="n">
        <f aca="false">IF(T605&gt;5,S605*5/R605+5,T605)+20</f>
        <v>22.4076794085073</v>
      </c>
      <c r="V605" s="9" t="n">
        <f aca="false">G605/0.5*H605*20000</f>
        <v>65337.1261930991</v>
      </c>
      <c r="W605" s="9" t="n">
        <f aca="false">H605*G605*20*1000</f>
        <v>32668.5630965495</v>
      </c>
      <c r="X605" s="5" t="n">
        <f aca="false">G605*H605*MIN(20,U605)*1000</f>
        <v>32668.5630965495</v>
      </c>
      <c r="Y605" s="5" t="n">
        <f aca="false">IF(20&lt;U605,N605*O605*MIN(5,U605-20)*1000,0)</f>
        <v>3590.62227261164</v>
      </c>
      <c r="Z605" s="5" t="n">
        <f aca="false">IF(U605&gt;25,(U605-25)*Q605*1.49*1000,0)</f>
        <v>0</v>
      </c>
      <c r="AA605" s="5" t="n">
        <f aca="false">X605+Y605+Z605</f>
        <v>36259.1853691612</v>
      </c>
    </row>
    <row r="606" customFormat="false" ht="15" hidden="false" customHeight="false" outlineLevel="0" collapsed="false">
      <c r="A606" s="0" t="n">
        <v>1996</v>
      </c>
      <c r="B606" s="0" t="s">
        <v>34</v>
      </c>
      <c r="D606" s="0" t="n">
        <v>0</v>
      </c>
      <c r="E606" s="1" t="n">
        <v>98.891875</v>
      </c>
      <c r="F606" s="4" t="n">
        <v>0.003564392</v>
      </c>
      <c r="G606" s="0" t="n">
        <v>1.38</v>
      </c>
      <c r="H606" s="0" t="n">
        <f aca="false">1.44*EXP(-F606*(A606-1956))</f>
        <v>1.24865557635092</v>
      </c>
      <c r="I606" s="0" t="n">
        <v>2000</v>
      </c>
      <c r="J606" s="0" t="n">
        <f aca="false">I606*H606</f>
        <v>2497.31115270185</v>
      </c>
      <c r="K606" s="5" t="n">
        <f aca="false">K591+D591-J591-E606</f>
        <v>2762246.6385926</v>
      </c>
      <c r="L606" s="5" t="n">
        <f aca="false">H606*(100-G606/0.5)*20000</f>
        <v>2428385.36488728</v>
      </c>
      <c r="M606" s="5" t="n">
        <f aca="false">K606-L606</f>
        <v>333861.273705325</v>
      </c>
      <c r="N606" s="6" t="n">
        <f aca="false">1.6-0.5/(2009-1956)*(A606-1956)</f>
        <v>1.22264150943396</v>
      </c>
      <c r="O606" s="7" t="n">
        <v>1.3</v>
      </c>
      <c r="P606" s="5" t="n">
        <f aca="false">O606*(100-N606/0.5)*5000</f>
        <v>634105.660377358</v>
      </c>
      <c r="Q606" s="7" t="n">
        <f aca="false">N606</f>
        <v>1.22264150943396</v>
      </c>
      <c r="R606" s="5" t="n">
        <f aca="false">1.49*(100-Q606/0.5)*5000</f>
        <v>726782.641509434</v>
      </c>
      <c r="S606" s="5" t="str">
        <f aca="false">IF(P606&lt;M606,M606-P606," ")</f>
        <v> </v>
      </c>
      <c r="T606" s="8" t="n">
        <f aca="false">M606*5/P606</f>
        <v>2.63253661469165</v>
      </c>
      <c r="U606" s="8" t="n">
        <f aca="false">IF(T606&gt;5,S606*5/R606+5,T606)+20</f>
        <v>22.6325366146917</v>
      </c>
      <c r="V606" s="9" t="n">
        <f aca="false">G606/0.5*H606*20000</f>
        <v>68925.787814571</v>
      </c>
      <c r="W606" s="9" t="n">
        <f aca="false">H606*G606*20*1000</f>
        <v>34462.8939072855</v>
      </c>
      <c r="X606" s="5" t="n">
        <f aca="false">G606*H606*MIN(20,U606)*1000</f>
        <v>34462.8939072855</v>
      </c>
      <c r="Y606" s="5" t="n">
        <f aca="false">IF(20&lt;U606,N606*O606*MIN(5,U606-20)*1000,0)</f>
        <v>4184.24310229481</v>
      </c>
      <c r="Z606" s="5" t="n">
        <f aca="false">IF(U606&gt;25,(U606-25)*Q606*1.49*1000,0)</f>
        <v>0</v>
      </c>
      <c r="AA606" s="5" t="n">
        <f aca="false">X606+Y606+Z606</f>
        <v>38647.1370095803</v>
      </c>
    </row>
    <row r="607" customFormat="false" ht="15" hidden="false" customHeight="false" outlineLevel="0" collapsed="false">
      <c r="A607" s="0" t="n">
        <v>1996</v>
      </c>
      <c r="B607" s="0" t="s">
        <v>35</v>
      </c>
      <c r="D607" s="0" t="n">
        <v>0</v>
      </c>
      <c r="E607" s="1" t="n">
        <v>48.6925</v>
      </c>
      <c r="F607" s="4" t="n">
        <v>0.00095987</v>
      </c>
      <c r="G607" s="0" t="n">
        <v>1.55</v>
      </c>
      <c r="H607" s="0" t="n">
        <f aca="false">1.44*EXP(-F607*(A607-1956))</f>
        <v>1.38575942904941</v>
      </c>
      <c r="I607" s="0" t="n">
        <v>2000</v>
      </c>
      <c r="J607" s="0" t="n">
        <f aca="false">I607*H607</f>
        <v>2771.51885809883</v>
      </c>
      <c r="K607" s="5" t="n">
        <f aca="false">K592+D592-J592-E607</f>
        <v>2775155.23139883</v>
      </c>
      <c r="L607" s="5" t="n">
        <f aca="false">H607*(100-G607/0.5)*20000</f>
        <v>2685601.77349777</v>
      </c>
      <c r="M607" s="5" t="n">
        <f aca="false">K607-L607</f>
        <v>89553.457901062</v>
      </c>
      <c r="N607" s="6" t="n">
        <f aca="false">1.6-0.5691/(2009-1956)*(A607-1956)</f>
        <v>1.17049056603774</v>
      </c>
      <c r="O607" s="7" t="n">
        <v>1.3</v>
      </c>
      <c r="P607" s="5" t="n">
        <f aca="false">O607*(100-N607/0.5)*5000</f>
        <v>634783.622641509</v>
      </c>
      <c r="Q607" s="7" t="n">
        <f aca="false">N607</f>
        <v>1.17049056603774</v>
      </c>
      <c r="R607" s="5" t="n">
        <f aca="false">1.49*(100-Q607/0.5)*5000</f>
        <v>727559.690566038</v>
      </c>
      <c r="S607" s="5" t="str">
        <f aca="false">IF(P607&lt;M607,M607-P607," ")</f>
        <v> </v>
      </c>
      <c r="T607" s="8" t="n">
        <f aca="false">M607*5/P607</f>
        <v>0.705385699212004</v>
      </c>
      <c r="U607" s="8" t="n">
        <f aca="false">IF(T607&gt;5,S607*5/R607+5,T607)+20</f>
        <v>20.705385699212</v>
      </c>
      <c r="V607" s="9" t="n">
        <f aca="false">G607/0.5*H607*20000</f>
        <v>85917.0846010637</v>
      </c>
      <c r="W607" s="9" t="n">
        <f aca="false">H607*G607*20*1000</f>
        <v>42958.5423005319</v>
      </c>
      <c r="X607" s="5" t="n">
        <f aca="false">G607*H607*MIN(20,U607)*1000</f>
        <v>42958.5423005319</v>
      </c>
      <c r="Y607" s="5" t="n">
        <f aca="false">IF(20&lt;U607,N607*O607*MIN(5,U607-20)*1000,0)</f>
        <v>1073.34149824926</v>
      </c>
      <c r="Z607" s="5" t="n">
        <f aca="false">IF(U607&gt;25,(U607-25)*Q607*1.49*1000,0)</f>
        <v>0</v>
      </c>
      <c r="AA607" s="5" t="n">
        <f aca="false">X607+Y607+Z607</f>
        <v>44031.8837987811</v>
      </c>
    </row>
    <row r="608" customFormat="false" ht="15" hidden="false" customHeight="false" outlineLevel="0" collapsed="false">
      <c r="A608" s="0" t="n">
        <v>1996</v>
      </c>
      <c r="B608" s="0" t="s">
        <v>36</v>
      </c>
      <c r="D608" s="0" t="n">
        <v>0</v>
      </c>
      <c r="E608" s="1" t="n">
        <v>114.330625</v>
      </c>
      <c r="F608" s="4" t="n">
        <v>0.003306066</v>
      </c>
      <c r="G608" s="0" t="n">
        <v>1.86</v>
      </c>
      <c r="H608" s="0" t="n">
        <f aca="false">1.44*EXP(-F608*(A608-1956))</f>
        <v>1.26162487511304</v>
      </c>
      <c r="I608" s="0" t="n">
        <v>2000</v>
      </c>
      <c r="J608" s="0" t="n">
        <f aca="false">I608*H608</f>
        <v>2523.24975022608</v>
      </c>
      <c r="K608" s="5" t="n">
        <f aca="false">K593+D593-J593-E608</f>
        <v>2772540.13440387</v>
      </c>
      <c r="L608" s="5" t="n">
        <f aca="false">H608*(100-G608/0.5)*20000</f>
        <v>2429384.85951767</v>
      </c>
      <c r="M608" s="5" t="n">
        <f aca="false">K608-L608</f>
        <v>343155.274886208</v>
      </c>
      <c r="N608" s="6" t="n">
        <f aca="false">1.6-0.5691/(2009-1956)*(A608-1956)</f>
        <v>1.17049056603774</v>
      </c>
      <c r="O608" s="7" t="n">
        <v>1.3</v>
      </c>
      <c r="P608" s="5" t="n">
        <f aca="false">O608*(100-N608/0.5)*5000</f>
        <v>634783.622641509</v>
      </c>
      <c r="Q608" s="7" t="n">
        <f aca="false">N608</f>
        <v>1.17049056603774</v>
      </c>
      <c r="R608" s="5" t="n">
        <f aca="false">1.49*(100-Q608/0.5)*5000</f>
        <v>727559.690566038</v>
      </c>
      <c r="S608" s="5" t="str">
        <f aca="false">IF(P608&lt;M608,M608-P608," ")</f>
        <v> </v>
      </c>
      <c r="T608" s="8" t="n">
        <f aca="false">M608*5/P608</f>
        <v>2.70293106695353</v>
      </c>
      <c r="U608" s="8" t="n">
        <f aca="false">IF(T608&gt;5,S608*5/R608+5,T608)+20</f>
        <v>22.7029310669535</v>
      </c>
      <c r="V608" s="9" t="n">
        <f aca="false">G608/0.5*H608*20000</f>
        <v>93864.89070841</v>
      </c>
      <c r="W608" s="9" t="n">
        <f aca="false">H608*G608*20*1000</f>
        <v>46932.445354205</v>
      </c>
      <c r="X608" s="5" t="n">
        <f aca="false">G608*H608*MIN(20,U608)*1000</f>
        <v>46932.445354205</v>
      </c>
      <c r="Y608" s="5" t="n">
        <f aca="false">IF(20&lt;U608,N608*O608*MIN(5,U608-20)*1000,0)</f>
        <v>4112.88190887524</v>
      </c>
      <c r="Z608" s="5" t="n">
        <f aca="false">IF(U608&gt;25,(U608-25)*Q608*1.49*1000,0)</f>
        <v>0</v>
      </c>
      <c r="AA608" s="5" t="n">
        <f aca="false">X608+Y608+Z608</f>
        <v>51045.3272630802</v>
      </c>
    </row>
    <row r="609" customFormat="false" ht="15" hidden="false" customHeight="false" outlineLevel="0" collapsed="false">
      <c r="A609" s="0" t="n">
        <v>1996</v>
      </c>
      <c r="B609" s="0" t="s">
        <v>37</v>
      </c>
      <c r="D609" s="0" t="n">
        <v>0</v>
      </c>
      <c r="E609" s="1" t="n">
        <v>72.0846875</v>
      </c>
      <c r="F609" s="4" t="n">
        <v>0.001301856</v>
      </c>
      <c r="G609" s="0" t="n">
        <v>1.635</v>
      </c>
      <c r="H609" s="0" t="n">
        <f aca="false">1.44*EXP(-F609*(A609-1956))</f>
        <v>1.36693208344882</v>
      </c>
      <c r="I609" s="0" t="n">
        <v>2000</v>
      </c>
      <c r="J609" s="0" t="n">
        <f aca="false">I609*H609</f>
        <v>2733.86416689763</v>
      </c>
      <c r="K609" s="5" t="n">
        <f aca="false">K594+D594-J594-E609</f>
        <v>2772925.28970503</v>
      </c>
      <c r="L609" s="5" t="n">
        <f aca="false">H609*(100-G609/0.5)*20000</f>
        <v>2644466.80864008</v>
      </c>
      <c r="M609" s="5" t="n">
        <f aca="false">K609-L609</f>
        <v>128458.481064946</v>
      </c>
      <c r="N609" s="6" t="n">
        <f aca="false">1.6-0.5691/(2009-1956)*(A609-1956)</f>
        <v>1.17049056603774</v>
      </c>
      <c r="O609" s="7" t="n">
        <v>1.3</v>
      </c>
      <c r="P609" s="5" t="n">
        <f aca="false">O609*(100-N609/0.5)*5000</f>
        <v>634783.622641509</v>
      </c>
      <c r="Q609" s="7" t="n">
        <f aca="false">N609</f>
        <v>1.17049056603774</v>
      </c>
      <c r="R609" s="5" t="n">
        <f aca="false">1.49*(100-Q609/0.5)*5000</f>
        <v>727559.690566038</v>
      </c>
      <c r="S609" s="5" t="str">
        <f aca="false">IF(P609&lt;M609,M609-P609," ")</f>
        <v> </v>
      </c>
      <c r="T609" s="8" t="n">
        <f aca="false">M609*5/P609</f>
        <v>1.01182888533257</v>
      </c>
      <c r="U609" s="8" t="n">
        <f aca="false">IF(T609&gt;5,S609*5/R609+5,T609)+20</f>
        <v>21.0118288853326</v>
      </c>
      <c r="V609" s="9" t="n">
        <f aca="false">G609/0.5*H609*20000</f>
        <v>89397.3582575526</v>
      </c>
      <c r="W609" s="9" t="n">
        <f aca="false">H609*G609*20*1000</f>
        <v>44698.6791287763</v>
      </c>
      <c r="X609" s="5" t="n">
        <f aca="false">G609*H609*MIN(20,U609)*1000</f>
        <v>44698.6791287763</v>
      </c>
      <c r="Y609" s="5" t="n">
        <f aca="false">IF(20&lt;U609,N609*O609*MIN(5,U609-20)*1000,0)</f>
        <v>1539.63701414413</v>
      </c>
      <c r="Z609" s="5" t="n">
        <f aca="false">IF(U609&gt;25,(U609-25)*Q609*1.49*1000,0)</f>
        <v>0</v>
      </c>
      <c r="AA609" s="5" t="n">
        <f aca="false">X609+Y609+Z609</f>
        <v>46238.3161429204</v>
      </c>
    </row>
    <row r="610" customFormat="false" ht="15" hidden="false" customHeight="false" outlineLevel="0" collapsed="false">
      <c r="A610" s="0" t="n">
        <v>1996</v>
      </c>
      <c r="B610" s="0" t="s">
        <v>38</v>
      </c>
      <c r="D610" s="0" t="n">
        <v>0</v>
      </c>
      <c r="E610" s="1" t="n">
        <v>40.96375</v>
      </c>
      <c r="F610" s="4" t="n">
        <v>0.00474323</v>
      </c>
      <c r="G610" s="0" t="n">
        <v>3.15</v>
      </c>
      <c r="H610" s="0" t="n">
        <f aca="false">1.44*EXP(-F610*(A610-1956))</f>
        <v>1.19114367091361</v>
      </c>
      <c r="I610" s="0" t="n">
        <v>2000</v>
      </c>
      <c r="J610" s="0" t="n">
        <f aca="false">I610*H610</f>
        <v>2382.28734182722</v>
      </c>
      <c r="K610" s="5" t="n">
        <f aca="false">K595+D595-J595-E610</f>
        <v>2769359.77919655</v>
      </c>
      <c r="L610" s="5" t="n">
        <f aca="false">H610*(100-G610/0.5)*20000</f>
        <v>2232203.23929211</v>
      </c>
      <c r="M610" s="5" t="n">
        <f aca="false">K610-L610</f>
        <v>537156.53990444</v>
      </c>
      <c r="N610" s="6" t="n">
        <f aca="false">1.6+0.3/(2009-1956)*(A610-1956)</f>
        <v>1.82641509433962</v>
      </c>
      <c r="O610" s="7" t="n">
        <v>1.3</v>
      </c>
      <c r="P610" s="5" t="n">
        <f aca="false">O610*(100-N610/0.5)*5000</f>
        <v>626256.603773585</v>
      </c>
      <c r="Q610" s="7" t="n">
        <f aca="false">N610</f>
        <v>1.82641509433962</v>
      </c>
      <c r="R610" s="5" t="n">
        <f aca="false">1.49*(100-Q610/0.5)*5000</f>
        <v>717786.41509434</v>
      </c>
      <c r="S610" s="5" t="str">
        <f aca="false">IF(P610&lt;M610,M610-P610," ")</f>
        <v> </v>
      </c>
      <c r="T610" s="8" t="n">
        <f aca="false">M610*5/P610</f>
        <v>4.28862974591995</v>
      </c>
      <c r="U610" s="8" t="n">
        <f aca="false">IF(T610&gt;5,S610*5/R610+5,T610)+20</f>
        <v>24.2886297459199</v>
      </c>
      <c r="V610" s="9" t="n">
        <f aca="false">G610/0.5*H610*20000</f>
        <v>150084.102535115</v>
      </c>
      <c r="W610" s="9" t="n">
        <f aca="false">H610*G610*20*1000</f>
        <v>75042.0512675576</v>
      </c>
      <c r="X610" s="5" t="n">
        <f aca="false">G610*H610*MIN(20,U610)*1000</f>
        <v>75042.0512675576</v>
      </c>
      <c r="Y610" s="5" t="n">
        <f aca="false">IF(20&lt;U610,N610*O610*MIN(5,U610-20)*1000,0)</f>
        <v>10182.6635325767</v>
      </c>
      <c r="Z610" s="5" t="n">
        <f aca="false">IF(U610&gt;25,(U610-25)*Q610*1.49*1000,0)</f>
        <v>0</v>
      </c>
      <c r="AA610" s="5" t="n">
        <f aca="false">X610+Y610+Z610</f>
        <v>85224.7148001343</v>
      </c>
    </row>
    <row r="611" customFormat="false" ht="15" hidden="false" customHeight="false" outlineLevel="0" collapsed="false">
      <c r="A611" s="0" t="n">
        <v>1996</v>
      </c>
      <c r="B611" s="0" t="s">
        <v>39</v>
      </c>
      <c r="D611" s="0" t="n">
        <v>0</v>
      </c>
      <c r="E611" s="1" t="n">
        <v>73.2834375</v>
      </c>
      <c r="F611" s="4" t="n">
        <v>0.00288361</v>
      </c>
      <c r="G611" s="0" t="n">
        <v>2.035</v>
      </c>
      <c r="H611" s="0" t="n">
        <f aca="false">1.44*EXP(-F611*(A611-1956))</f>
        <v>1.28312526277998</v>
      </c>
      <c r="I611" s="0" t="n">
        <v>2000</v>
      </c>
      <c r="J611" s="0" t="n">
        <f aca="false">I611*H611</f>
        <v>2566.25052555997</v>
      </c>
      <c r="K611" s="5" t="n">
        <f aca="false">K596+D596-J596-E611</f>
        <v>2788259.87081692</v>
      </c>
      <c r="L611" s="5" t="n">
        <f aca="false">H611*(100-G611/0.5)*20000</f>
        <v>2461804.12916968</v>
      </c>
      <c r="M611" s="5" t="n">
        <f aca="false">K611-L611</f>
        <v>326455.741647241</v>
      </c>
      <c r="N611" s="6" t="n">
        <f aca="false">1.6-0.5691/(2009-1956)*(A611-1956)</f>
        <v>1.17049056603774</v>
      </c>
      <c r="O611" s="7" t="n">
        <v>1.3</v>
      </c>
      <c r="P611" s="5" t="n">
        <f aca="false">O611*(100-N611/0.5)*5000</f>
        <v>634783.622641509</v>
      </c>
      <c r="Q611" s="7" t="n">
        <f aca="false">N611</f>
        <v>1.17049056603774</v>
      </c>
      <c r="R611" s="5" t="n">
        <f aca="false">1.49*(100-Q611/0.5)*5000</f>
        <v>727559.690566038</v>
      </c>
      <c r="S611" s="5" t="str">
        <f aca="false">IF(P611&lt;M611,M611-P611," ")</f>
        <v> </v>
      </c>
      <c r="T611" s="8" t="n">
        <f aca="false">M611*5/P611</f>
        <v>2.57139385771146</v>
      </c>
      <c r="U611" s="8" t="n">
        <f aca="false">IF(T611&gt;5,S611*5/R611+5,T611)+20</f>
        <v>22.5713938577115</v>
      </c>
      <c r="V611" s="9" t="n">
        <f aca="false">G611/0.5*H611*20000</f>
        <v>104446.396390291</v>
      </c>
      <c r="W611" s="9" t="n">
        <f aca="false">H611*G611*20*1000</f>
        <v>52223.1981951453</v>
      </c>
      <c r="X611" s="5" t="n">
        <f aca="false">G611*H611*MIN(20,U611)*1000</f>
        <v>52223.1981951453</v>
      </c>
      <c r="Y611" s="5" t="n">
        <f aca="false">IF(20&lt;U611,N611*O611*MIN(5,U611-20)*1000,0)</f>
        <v>3912.72992762424</v>
      </c>
      <c r="Z611" s="5" t="n">
        <f aca="false">IF(U611&gt;25,(U611-25)*Q611*1.49*1000,0)</f>
        <v>0</v>
      </c>
      <c r="AA611" s="5" t="n">
        <f aca="false">X611+Y611+Z611</f>
        <v>56135.9281227695</v>
      </c>
    </row>
    <row r="612" customFormat="false" ht="15" hidden="false" customHeight="false" outlineLevel="0" collapsed="false">
      <c r="A612" s="0" t="n">
        <v>1996</v>
      </c>
      <c r="B612" s="0" t="s">
        <v>40</v>
      </c>
      <c r="D612" s="0" t="n">
        <v>0</v>
      </c>
      <c r="E612" s="1" t="n">
        <v>64.6725</v>
      </c>
      <c r="F612" s="4" t="n">
        <v>0.003435973</v>
      </c>
      <c r="G612" s="0" t="n">
        <v>2.09</v>
      </c>
      <c r="H612" s="0" t="n">
        <f aca="false">1.44*EXP(-F612*(A612-1956))</f>
        <v>1.25508612231509</v>
      </c>
      <c r="I612" s="0" t="n">
        <v>2000</v>
      </c>
      <c r="J612" s="0" t="n">
        <f aca="false">I612*H612</f>
        <v>2510.17224463018</v>
      </c>
      <c r="K612" s="5" t="n">
        <f aca="false">K597+D597-J597-E612</f>
        <v>2788904.66712327</v>
      </c>
      <c r="L612" s="5" t="n">
        <f aca="false">H612*(100-G612/0.5)*20000</f>
        <v>2405247.04480464</v>
      </c>
      <c r="M612" s="5" t="n">
        <f aca="false">K612-L612</f>
        <v>383657.622318635</v>
      </c>
      <c r="N612" s="6" t="n">
        <f aca="false">1.6+0.1/(2009-1956)*(A612-1956)</f>
        <v>1.67547169811321</v>
      </c>
      <c r="O612" s="7" t="n">
        <v>1.3</v>
      </c>
      <c r="P612" s="5" t="n">
        <f aca="false">O612*(100-N612/0.5)*5000</f>
        <v>628218.867924528</v>
      </c>
      <c r="Q612" s="7" t="n">
        <f aca="false">N612</f>
        <v>1.67547169811321</v>
      </c>
      <c r="R612" s="5" t="n">
        <f aca="false">1.49*(100-Q612/0.5)*5000</f>
        <v>720035.471698113</v>
      </c>
      <c r="S612" s="5" t="str">
        <f aca="false">IF(P612&lt;M612,M612-P612," ")</f>
        <v> </v>
      </c>
      <c r="T612" s="8" t="n">
        <f aca="false">M612*5/P612</f>
        <v>3.05353469871209</v>
      </c>
      <c r="U612" s="8" t="n">
        <f aca="false">IF(T612&gt;5,S612*5/R612+5,T612)+20</f>
        <v>23.0535346987121</v>
      </c>
      <c r="V612" s="9" t="n">
        <f aca="false">G612/0.5*H612*20000</f>
        <v>104925.199825541</v>
      </c>
      <c r="W612" s="9" t="n">
        <f aca="false">H612*G612*20*1000</f>
        <v>52462.5999127707</v>
      </c>
      <c r="X612" s="5" t="n">
        <f aca="false">G612*H612*MIN(20,U612)*1000</f>
        <v>52462.5999127707</v>
      </c>
      <c r="Y612" s="5" t="n">
        <f aca="false">IF(20&lt;U612,N612*O612*MIN(5,U612-20)*1000,0)</f>
        <v>6650.94425696837</v>
      </c>
      <c r="Z612" s="5" t="n">
        <f aca="false">IF(U612&gt;25,(U612-25)*Q612*1.49*1000,0)</f>
        <v>0</v>
      </c>
      <c r="AA612" s="5" t="n">
        <f aca="false">X612+Y612+Z612</f>
        <v>59113.5441697391</v>
      </c>
    </row>
    <row r="613" customFormat="false" ht="15" hidden="false" customHeight="false" outlineLevel="0" collapsed="false">
      <c r="A613" s="0" t="n">
        <v>1996</v>
      </c>
      <c r="B613" s="0" t="s">
        <v>41</v>
      </c>
      <c r="D613" s="0" t="n">
        <v>0</v>
      </c>
      <c r="E613" s="1" t="n">
        <v>23.99375</v>
      </c>
      <c r="F613" s="4" t="n">
        <v>0.002290988</v>
      </c>
      <c r="G613" s="0" t="n">
        <v>1.915</v>
      </c>
      <c r="H613" s="0" t="n">
        <f aca="false">1.44*EXP(-F613*(A613-1956))</f>
        <v>1.31390496644926</v>
      </c>
      <c r="I613" s="0" t="n">
        <v>2000</v>
      </c>
      <c r="J613" s="0" t="n">
        <f aca="false">I613*H613</f>
        <v>2627.80993289851</v>
      </c>
      <c r="K613" s="5" t="n">
        <f aca="false">K598+D598-J598-E613</f>
        <v>2767272.95104468</v>
      </c>
      <c r="L613" s="5" t="n">
        <f aca="false">H613*(100-G613/0.5)*20000</f>
        <v>2527164.8124685</v>
      </c>
      <c r="M613" s="5" t="n">
        <f aca="false">K613-L613</f>
        <v>240108.138576179</v>
      </c>
      <c r="N613" s="6" t="n">
        <f aca="false">1.6-0.4/(2009-1956)*(A613-1956)</f>
        <v>1.29811320754717</v>
      </c>
      <c r="O613" s="7" t="n">
        <v>1.3</v>
      </c>
      <c r="P613" s="5" t="n">
        <f aca="false">O613*(100-N613/0.5)*5000</f>
        <v>633124.528301887</v>
      </c>
      <c r="Q613" s="7" t="n">
        <f aca="false">N613</f>
        <v>1.29811320754717</v>
      </c>
      <c r="R613" s="5" t="n">
        <f aca="false">1.49*(100-Q613/0.5)*5000</f>
        <v>725658.113207547</v>
      </c>
      <c r="S613" s="5" t="str">
        <f aca="false">IF(P613&lt;M613,M613-P613," ")</f>
        <v> </v>
      </c>
      <c r="T613" s="8" t="n">
        <f aca="false">M613*5/P613</f>
        <v>1.89621573515859</v>
      </c>
      <c r="U613" s="8" t="n">
        <f aca="false">IF(T613&gt;5,S613*5/R613+5,T613)+20</f>
        <v>21.8962157351586</v>
      </c>
      <c r="V613" s="9" t="n">
        <f aca="false">G613/0.5*H613*20000</f>
        <v>100645.120430013</v>
      </c>
      <c r="W613" s="9" t="n">
        <f aca="false">H613*G613*20*1000</f>
        <v>50322.5602150065</v>
      </c>
      <c r="X613" s="5" t="n">
        <f aca="false">G613*H613*MIN(20,U613)*1000</f>
        <v>50322.5602150065</v>
      </c>
      <c r="Y613" s="5" t="n">
        <f aca="false">IF(20&lt;U613,N613*O613*MIN(5,U613-20)*1000,0)</f>
        <v>3199.95349721857</v>
      </c>
      <c r="Z613" s="5" t="n">
        <f aca="false">IF(U613&gt;25,(U613-25)*Q613*1.49*1000,0)</f>
        <v>0</v>
      </c>
      <c r="AA613" s="5" t="n">
        <f aca="false">X613+Y613+Z613</f>
        <v>53522.5137122251</v>
      </c>
    </row>
    <row r="614" customFormat="false" ht="15" hidden="false" customHeight="false" outlineLevel="0" collapsed="false">
      <c r="A614" s="0" t="n">
        <v>1996</v>
      </c>
      <c r="B614" s="0" t="s">
        <v>42</v>
      </c>
      <c r="D614" s="0" t="n">
        <v>0</v>
      </c>
      <c r="E614" s="1" t="n">
        <v>118.2315625</v>
      </c>
      <c r="F614" s="4" t="n">
        <v>0.006047777</v>
      </c>
      <c r="G614" s="0" t="n">
        <v>3.605</v>
      </c>
      <c r="H614" s="0" t="n">
        <f aca="false">1.44*EXP(-F614*(A614-1956))</f>
        <v>1.13058142250523</v>
      </c>
      <c r="I614" s="0" t="n">
        <v>2000</v>
      </c>
      <c r="J614" s="0" t="n">
        <f aca="false">I614*H614</f>
        <v>2261.16284501047</v>
      </c>
      <c r="K614" s="5" t="n">
        <f aca="false">K599+D599-J599-E614</f>
        <v>2765105.45472527</v>
      </c>
      <c r="L614" s="5" t="n">
        <f aca="false">H614*(100-G614/0.5)*20000</f>
        <v>2098133.00388521</v>
      </c>
      <c r="M614" s="5" t="n">
        <f aca="false">K614-L614</f>
        <v>666972.450840059</v>
      </c>
      <c r="N614" s="6" t="n">
        <f aca="false">1.6+0.5185/(2009-1956)*(A614-1956)</f>
        <v>1.99132075471698</v>
      </c>
      <c r="O614" s="7" t="n">
        <v>1.3</v>
      </c>
      <c r="P614" s="5" t="n">
        <f aca="false">O614*(100-N614/0.5)*5000</f>
        <v>624112.830188679</v>
      </c>
      <c r="Q614" s="7" t="n">
        <f aca="false">N614</f>
        <v>1.99132075471698</v>
      </c>
      <c r="R614" s="5" t="n">
        <f aca="false">1.49*(100-Q614/0.5)*5000</f>
        <v>715329.320754717</v>
      </c>
      <c r="S614" s="5" t="n">
        <f aca="false">IF(P614&lt;M614,M614-P614," ")</f>
        <v>42859.6206513795</v>
      </c>
      <c r="T614" s="8" t="n">
        <f aca="false">M614*5/P614</f>
        <v>5.34336436120391</v>
      </c>
      <c r="U614" s="8" t="n">
        <f aca="false">IF(T614&gt;5,S614*5/R614+5,T614)+20</f>
        <v>25.2995796440034</v>
      </c>
      <c r="V614" s="9" t="n">
        <f aca="false">G614/0.5*H614*20000</f>
        <v>163029.841125255</v>
      </c>
      <c r="W614" s="9" t="n">
        <f aca="false">H614*G614*20*1000</f>
        <v>81514.9205626274</v>
      </c>
      <c r="X614" s="5" t="n">
        <f aca="false">G614*H614*MIN(20,U614)*1000</f>
        <v>81514.9205626274</v>
      </c>
      <c r="Y614" s="5" t="n">
        <f aca="false">IF(20&lt;U614,N614*O614*MIN(5,U614-20)*1000,0)</f>
        <v>12943.5849056604</v>
      </c>
      <c r="Z614" s="5" t="n">
        <f aca="false">IF(U614&gt;25,(U614-25)*Q614*1.49*1000,0)</f>
        <v>888.873152564121</v>
      </c>
      <c r="AA614" s="5" t="n">
        <f aca="false">X614+Y614+Z614</f>
        <v>95347.3786208519</v>
      </c>
    </row>
    <row r="615" customFormat="false" ht="15" hidden="false" customHeight="false" outlineLevel="0" collapsed="false">
      <c r="A615" s="0" t="n">
        <v>1996</v>
      </c>
      <c r="B615" s="0" t="s">
        <v>43</v>
      </c>
      <c r="D615" s="0" t="n">
        <v>0</v>
      </c>
      <c r="E615" s="1" t="n">
        <v>94.7753125</v>
      </c>
      <c r="F615" s="4" t="n">
        <v>0.003047486</v>
      </c>
      <c r="G615" s="0" t="n">
        <v>2.105</v>
      </c>
      <c r="H615" s="0" t="n">
        <f aca="false">1.44*EXP(-F615*(A615-1956))</f>
        <v>1.27474183223735</v>
      </c>
      <c r="I615" s="0" t="n">
        <v>2000</v>
      </c>
      <c r="J615" s="0" t="n">
        <f aca="false">I615*H615</f>
        <v>2549.48366447471</v>
      </c>
      <c r="K615" s="5" t="n">
        <f aca="false">K600+D600-J600-E615</f>
        <v>2762827.94170408</v>
      </c>
      <c r="L615" s="5" t="n">
        <f aca="false">H615*(100-G615/0.5)*20000</f>
        <v>2442150.40220032</v>
      </c>
      <c r="M615" s="5" t="n">
        <f aca="false">K615-L615</f>
        <v>320677.539503755</v>
      </c>
      <c r="N615" s="6" t="n">
        <f aca="false">1.6-0.4298/(2009-1956)*(A615-1956)</f>
        <v>1.27562264150943</v>
      </c>
      <c r="O615" s="7" t="n">
        <v>1.3</v>
      </c>
      <c r="P615" s="5" t="n">
        <f aca="false">O615*(100-N615/0.5)*5000</f>
        <v>633416.905660377</v>
      </c>
      <c r="Q615" s="7" t="n">
        <f aca="false">N615</f>
        <v>1.27562264150943</v>
      </c>
      <c r="R615" s="5" t="n">
        <f aca="false">1.49*(100-Q615/0.5)*5000</f>
        <v>725993.222641509</v>
      </c>
      <c r="S615" s="5" t="str">
        <f aca="false">IF(P615&lt;M615,M615-P615," ")</f>
        <v> </v>
      </c>
      <c r="T615" s="8" t="n">
        <f aca="false">M615*5/P615</f>
        <v>2.5313307604999</v>
      </c>
      <c r="U615" s="8" t="n">
        <f aca="false">IF(T615&gt;5,S615*5/R615+5,T615)+20</f>
        <v>22.5313307604999</v>
      </c>
      <c r="V615" s="9" t="n">
        <f aca="false">G615/0.5*H615*20000</f>
        <v>107333.262274385</v>
      </c>
      <c r="W615" s="9" t="n">
        <f aca="false">H615*G615*20*1000</f>
        <v>53666.6311371926</v>
      </c>
      <c r="X615" s="5" t="n">
        <f aca="false">G615*H615*MIN(20,U615)*1000</f>
        <v>53666.6311371926</v>
      </c>
      <c r="Y615" s="5" t="n">
        <f aca="false">IF(20&lt;U615,N615*O615*MIN(5,U615-20)*1000,0)</f>
        <v>4197.72968061585</v>
      </c>
      <c r="Z615" s="5" t="n">
        <f aca="false">IF(U615&gt;25,(U615-25)*Q615*1.49*1000,0)</f>
        <v>0</v>
      </c>
      <c r="AA615" s="5" t="n">
        <f aca="false">X615+Y615+Z615</f>
        <v>57864.3608178085</v>
      </c>
    </row>
    <row r="616" customFormat="false" ht="15" hidden="false" customHeight="false" outlineLevel="0" collapsed="false">
      <c r="A616" s="0" t="n">
        <v>1996</v>
      </c>
      <c r="B616" s="0" t="s">
        <v>44</v>
      </c>
      <c r="D616" s="0" t="n">
        <v>0</v>
      </c>
      <c r="E616" s="1" t="n">
        <v>140.8303125</v>
      </c>
      <c r="F616" s="4" t="n">
        <v>0.006595146</v>
      </c>
      <c r="G616" s="0" t="n">
        <v>2.86</v>
      </c>
      <c r="H616" s="0" t="n">
        <f aca="false">1.44*EXP(-F616*(A616-1956))</f>
        <v>1.10609663598097</v>
      </c>
      <c r="I616" s="0" t="n">
        <v>2000</v>
      </c>
      <c r="J616" s="0" t="n">
        <f aca="false">I616*H616</f>
        <v>2212.19327196195</v>
      </c>
      <c r="K616" s="5" t="n">
        <f aca="false">K601+D601-J601-E616</f>
        <v>2838207.39886633</v>
      </c>
      <c r="L616" s="5" t="n">
        <f aca="false">H616*(100-G616/0.5)*20000</f>
        <v>2085655.81680572</v>
      </c>
      <c r="M616" s="5" t="n">
        <f aca="false">K616-L616</f>
        <v>752551.582060606</v>
      </c>
      <c r="N616" s="6" t="n">
        <f aca="false">1.6+0.062/(2009-1956)*(A616-1956)</f>
        <v>1.64679245283019</v>
      </c>
      <c r="O616" s="7" t="n">
        <v>1.3</v>
      </c>
      <c r="P616" s="5" t="n">
        <f aca="false">O616*(100-N616/0.5)*5000</f>
        <v>628591.698113208</v>
      </c>
      <c r="Q616" s="7" t="n">
        <f aca="false">N616</f>
        <v>1.64679245283019</v>
      </c>
      <c r="R616" s="5" t="n">
        <f aca="false">1.49*(100-Q616/0.5)*5000</f>
        <v>720462.79245283</v>
      </c>
      <c r="S616" s="5" t="n">
        <f aca="false">IF(P616&lt;M616,M616-P616," ")</f>
        <v>123959.883947399</v>
      </c>
      <c r="T616" s="8" t="n">
        <f aca="false">M616*5/P616</f>
        <v>5.98601273544877</v>
      </c>
      <c r="U616" s="8" t="n">
        <f aca="false">IF(T616&gt;5,S616*5/R616+5,T616)+20</f>
        <v>25.8602795678412</v>
      </c>
      <c r="V616" s="9" t="n">
        <f aca="false">G616/0.5*H616*20000</f>
        <v>126537.455156223</v>
      </c>
      <c r="W616" s="9" t="n">
        <f aca="false">H616*G616*20*1000</f>
        <v>63268.7275781117</v>
      </c>
      <c r="X616" s="5" t="n">
        <f aca="false">G616*H616*MIN(20,U616)*1000</f>
        <v>63268.7275781117</v>
      </c>
      <c r="Y616" s="5" t="n">
        <f aca="false">IF(20&lt;U616,N616*O616*MIN(5,U616-20)*1000,0)</f>
        <v>10704.1509433962</v>
      </c>
      <c r="Z616" s="5" t="n">
        <f aca="false">IF(U616&gt;25,(U616-25)*Q616*1.49*1000,0)</f>
        <v>2110.88583047093</v>
      </c>
      <c r="AA616" s="5" t="n">
        <f aca="false">X616+Y616+Z616</f>
        <v>76083.7643519789</v>
      </c>
    </row>
    <row r="617" customFormat="false" ht="15" hidden="false" customHeight="false" outlineLevel="0" collapsed="false">
      <c r="A617" s="0" t="n">
        <v>1997</v>
      </c>
      <c r="B617" s="0" t="s">
        <v>30</v>
      </c>
      <c r="D617" s="0" t="n">
        <v>0</v>
      </c>
      <c r="E617" s="1" t="n">
        <v>0</v>
      </c>
      <c r="F617" s="4" t="n">
        <v>0.000106134</v>
      </c>
      <c r="G617" s="0" t="n">
        <v>1</v>
      </c>
      <c r="H617" s="0" t="n">
        <f aca="false">1.44*EXP(-F617*(A617-1956))</f>
        <v>1.43374746244607</v>
      </c>
      <c r="I617" s="0" t="n">
        <v>2000</v>
      </c>
      <c r="J617" s="0" t="n">
        <f aca="false">I617*H617</f>
        <v>2867.49492489213</v>
      </c>
      <c r="K617" s="5" t="n">
        <f aca="false">K602+D602-J602-E617</f>
        <v>2765498.67799906</v>
      </c>
      <c r="L617" s="5" t="n">
        <f aca="false">H617*(100-G617/0.5)*20000</f>
        <v>2810145.02639429</v>
      </c>
      <c r="M617" s="5" t="n">
        <f aca="false">K617-L617</f>
        <v>-44646.3483952265</v>
      </c>
      <c r="N617" s="6" t="n">
        <f aca="false">1.6-0.6824/(2009-1956)*(A617-1956)</f>
        <v>1.07210566037736</v>
      </c>
      <c r="O617" s="7" t="n">
        <v>1.3</v>
      </c>
      <c r="P617" s="5" t="n">
        <f aca="false">O617*(100-N617/0.5)*5000</f>
        <v>636062.626415094</v>
      </c>
      <c r="Q617" s="7" t="n">
        <f aca="false">N617</f>
        <v>1.07210566037736</v>
      </c>
      <c r="R617" s="5" t="n">
        <f aca="false">1.49*(100-Q617/0.5)*5000</f>
        <v>729025.625660377</v>
      </c>
      <c r="S617" s="5" t="str">
        <f aca="false">IF(P617&lt;M617,M617-P617," ")</f>
        <v> </v>
      </c>
      <c r="T617" s="8" t="n">
        <f aca="false">M617*5/P617</f>
        <v>-0.350958746364783</v>
      </c>
      <c r="U617" s="8" t="n">
        <f aca="false">IF(T617&gt;5,S617*5/R617+5,T617)+20</f>
        <v>19.6490412536352</v>
      </c>
      <c r="V617" s="9" t="n">
        <f aca="false">G617/0.5*H617*20000</f>
        <v>57349.8984978426</v>
      </c>
      <c r="W617" s="9" t="n">
        <f aca="false">H617*G617*20*1000</f>
        <v>28674.9492489213</v>
      </c>
      <c r="X617" s="5" t="n">
        <f aca="false">G617*H617*MIN(20,U617)*1000</f>
        <v>28171.7630368976</v>
      </c>
      <c r="Y617" s="5" t="n">
        <f aca="false">IF(20&lt;U617,N617*O617*MIN(5,U617-20)*1000,0)</f>
        <v>0</v>
      </c>
      <c r="Z617" s="5" t="n">
        <f aca="false">IF(U617&gt;25,(U617-25)*Q617*1.49*1000,0)</f>
        <v>0</v>
      </c>
      <c r="AA617" s="5" t="n">
        <f aca="false">X617+Y617+Z617</f>
        <v>28171.7630368976</v>
      </c>
    </row>
    <row r="618" customFormat="false" ht="15" hidden="false" customHeight="false" outlineLevel="0" collapsed="false">
      <c r="A618" s="0" t="n">
        <v>1997</v>
      </c>
      <c r="B618" s="0" t="s">
        <v>31</v>
      </c>
      <c r="D618" s="0" t="n">
        <v>0</v>
      </c>
      <c r="E618" s="1" t="n">
        <v>70.085</v>
      </c>
      <c r="F618" s="4" t="n">
        <v>0.00054519</v>
      </c>
      <c r="G618" s="0" t="n">
        <v>1.21</v>
      </c>
      <c r="H618" s="0" t="n">
        <f aca="false">1.44*EXP(-F618*(A618-1956))</f>
        <v>1.40816906286883</v>
      </c>
      <c r="I618" s="0" t="n">
        <v>2000</v>
      </c>
      <c r="J618" s="0" t="n">
        <f aca="false">I618*H618</f>
        <v>2816.33812573767</v>
      </c>
      <c r="K618" s="5" t="n">
        <f aca="false">K603+D603-J603-E618</f>
        <v>2761034.45740331</v>
      </c>
      <c r="L618" s="5" t="n">
        <f aca="false">H618*(100-G618/0.5)*20000</f>
        <v>2748182.74309482</v>
      </c>
      <c r="M618" s="5" t="n">
        <f aca="false">K618-L618</f>
        <v>12851.7143084905</v>
      </c>
      <c r="N618" s="6" t="n">
        <f aca="false">1.6-0.6216/(2009-1956)*(A618-1956)</f>
        <v>1.11913962264151</v>
      </c>
      <c r="O618" s="7" t="n">
        <v>1.3</v>
      </c>
      <c r="P618" s="5" t="n">
        <f aca="false">O618*(100-N618/0.5)*5000</f>
        <v>635451.18490566</v>
      </c>
      <c r="Q618" s="7" t="n">
        <f aca="false">N618</f>
        <v>1.11913962264151</v>
      </c>
      <c r="R618" s="5" t="n">
        <f aca="false">1.49*(100-Q618/0.5)*5000</f>
        <v>728324.819622641</v>
      </c>
      <c r="S618" s="5" t="str">
        <f aca="false">IF(P618&lt;M618,M618-P618," ")</f>
        <v> </v>
      </c>
      <c r="T618" s="8" t="n">
        <f aca="false">M618*5/P618</f>
        <v>0.101122750368295</v>
      </c>
      <c r="U618" s="8" t="n">
        <f aca="false">IF(T618&gt;5,S618*5/R618+5,T618)+20</f>
        <v>20.1011227503683</v>
      </c>
      <c r="V618" s="9" t="n">
        <f aca="false">G618/0.5*H618*20000</f>
        <v>68155.3826428516</v>
      </c>
      <c r="W618" s="9" t="n">
        <f aca="false">H618*G618*20*1000</f>
        <v>34077.6913214258</v>
      </c>
      <c r="X618" s="5" t="n">
        <f aca="false">G618*H618*MIN(20,U618)*1000</f>
        <v>34077.6913214258</v>
      </c>
      <c r="Y618" s="5" t="n">
        <f aca="false">IF(20&lt;U618,N618*O618*MIN(5,U618-20)*1000,0)</f>
        <v>147.121619693937</v>
      </c>
      <c r="Z618" s="5" t="n">
        <f aca="false">IF(U618&gt;25,(U618-25)*Q618*1.49*1000,0)</f>
        <v>0</v>
      </c>
      <c r="AA618" s="5" t="n">
        <f aca="false">X618+Y618+Z618</f>
        <v>34224.8129411197</v>
      </c>
    </row>
    <row r="619" customFormat="false" ht="15" hidden="false" customHeight="false" outlineLevel="0" collapsed="false">
      <c r="A619" s="0" t="n">
        <v>1997</v>
      </c>
      <c r="B619" s="0" t="s">
        <v>32</v>
      </c>
      <c r="D619" s="0" t="n">
        <v>0</v>
      </c>
      <c r="E619" s="1" t="n">
        <v>209.164375</v>
      </c>
      <c r="F619" s="4" t="n">
        <v>0.002161032</v>
      </c>
      <c r="G619" s="0" t="n">
        <v>1.4</v>
      </c>
      <c r="H619" s="0" t="n">
        <f aca="false">1.44*EXP(-F619*(A619-1956))</f>
        <v>1.31790163540975</v>
      </c>
      <c r="I619" s="0" t="n">
        <v>2000</v>
      </c>
      <c r="J619" s="0" t="n">
        <f aca="false">I619*H619</f>
        <v>2635.8032708195</v>
      </c>
      <c r="K619" s="5" t="n">
        <f aca="false">K604+D604-J604-E619</f>
        <v>2758105.63139783</v>
      </c>
      <c r="L619" s="5" t="n">
        <f aca="false">H619*(100-G619/0.5)*20000</f>
        <v>2562000.77923655</v>
      </c>
      <c r="M619" s="5" t="n">
        <f aca="false">K619-L619</f>
        <v>196104.852161278</v>
      </c>
      <c r="N619" s="6" t="n">
        <f aca="false">1.6-0.5691/(2009-1956)*(A619-1956)</f>
        <v>1.15975283018868</v>
      </c>
      <c r="O619" s="7" t="n">
        <v>1.3</v>
      </c>
      <c r="P619" s="5" t="n">
        <f aca="false">O619*(100-N619/0.5)*5000</f>
        <v>634923.213207547</v>
      </c>
      <c r="Q619" s="7" t="n">
        <f aca="false">N619</f>
        <v>1.15975283018868</v>
      </c>
      <c r="R619" s="5" t="n">
        <f aca="false">1.49*(100-Q619/0.5)*5000</f>
        <v>727719.682830189</v>
      </c>
      <c r="S619" s="5" t="str">
        <f aca="false">IF(P619&lt;M619,M619-P619," ")</f>
        <v> </v>
      </c>
      <c r="T619" s="8" t="n">
        <f aca="false">M619*5/P619</f>
        <v>1.54431943959477</v>
      </c>
      <c r="U619" s="8" t="n">
        <f aca="false">IF(T619&gt;5,S619*5/R619+5,T619)+20</f>
        <v>21.5443194395948</v>
      </c>
      <c r="V619" s="9" t="n">
        <f aca="false">G619/0.5*H619*20000</f>
        <v>73802.491582946</v>
      </c>
      <c r="W619" s="9" t="n">
        <f aca="false">H619*G619*20*1000</f>
        <v>36901.245791473</v>
      </c>
      <c r="X619" s="5" t="n">
        <f aca="false">G619*H619*MIN(20,U619)*1000</f>
        <v>36901.245791473</v>
      </c>
      <c r="Y619" s="5" t="n">
        <f aca="false">IF(20&lt;U619,N619*O619*MIN(5,U619-20)*1000,0)</f>
        <v>2328.33749302105</v>
      </c>
      <c r="Z619" s="5" t="n">
        <f aca="false">IF(U619&gt;25,(U619-25)*Q619*1.49*1000,0)</f>
        <v>0</v>
      </c>
      <c r="AA619" s="5" t="n">
        <f aca="false">X619+Y619+Z619</f>
        <v>39229.5832844941</v>
      </c>
    </row>
    <row r="620" customFormat="false" ht="15" hidden="false" customHeight="false" outlineLevel="0" collapsed="false">
      <c r="A620" s="0" t="n">
        <v>1997</v>
      </c>
      <c r="B620" s="0" t="s">
        <v>33</v>
      </c>
      <c r="D620" s="0" t="n">
        <v>0</v>
      </c>
      <c r="E620" s="1" t="n">
        <v>109.290625</v>
      </c>
      <c r="F620" s="4" t="n">
        <v>0.003311821</v>
      </c>
      <c r="G620" s="0" t="n">
        <v>1.34</v>
      </c>
      <c r="H620" s="0" t="n">
        <f aca="false">1.44*EXP(-F620*(A620-1956))</f>
        <v>1.25716407809336</v>
      </c>
      <c r="I620" s="0" t="n">
        <v>2000</v>
      </c>
      <c r="J620" s="0" t="n">
        <f aca="false">I620*H620</f>
        <v>2514.32815618671</v>
      </c>
      <c r="K620" s="5" t="n">
        <f aca="false">K605+D605-J605-E620</f>
        <v>2760516.95776216</v>
      </c>
      <c r="L620" s="5" t="n">
        <f aca="false">H620*(100-G620/0.5)*20000</f>
        <v>2446944.16160091</v>
      </c>
      <c r="M620" s="5" t="n">
        <f aca="false">K620-L620</f>
        <v>313572.796161255</v>
      </c>
      <c r="N620" s="6" t="n">
        <f aca="false">1.6-0.6/(2009-1956)*(A620-1956)</f>
        <v>1.13584905660377</v>
      </c>
      <c r="O620" s="7" t="n">
        <v>1.3</v>
      </c>
      <c r="P620" s="5" t="n">
        <f aca="false">O620*(100-N620/0.5)*5000</f>
        <v>635233.962264151</v>
      </c>
      <c r="Q620" s="7" t="n">
        <f aca="false">N620</f>
        <v>1.13584905660377</v>
      </c>
      <c r="R620" s="5" t="n">
        <f aca="false">1.49*(100-Q620/0.5)*5000</f>
        <v>728075.849056604</v>
      </c>
      <c r="S620" s="5" t="str">
        <f aca="false">IF(P620&lt;M620,M620-P620," ")</f>
        <v> </v>
      </c>
      <c r="T620" s="8" t="n">
        <f aca="false">M620*5/P620</f>
        <v>2.46816775226874</v>
      </c>
      <c r="U620" s="8" t="n">
        <f aca="false">IF(T620&gt;5,S620*5/R620+5,T620)+20</f>
        <v>22.4681677522687</v>
      </c>
      <c r="V620" s="9" t="n">
        <f aca="false">G620/0.5*H620*20000</f>
        <v>67383.9945858038</v>
      </c>
      <c r="W620" s="9" t="n">
        <f aca="false">H620*G620*20*1000</f>
        <v>33691.9972929019</v>
      </c>
      <c r="X620" s="5" t="n">
        <f aca="false">G620*H620*MIN(20,U620)*1000</f>
        <v>33691.9972929019</v>
      </c>
      <c r="Y620" s="5" t="n">
        <f aca="false">IF(20&lt;U620,N620*O620*MIN(5,U620-20)*1000,0)</f>
        <v>3644.5058168406</v>
      </c>
      <c r="Z620" s="5" t="n">
        <f aca="false">IF(U620&gt;25,(U620-25)*Q620*1.49*1000,0)</f>
        <v>0</v>
      </c>
      <c r="AA620" s="5" t="n">
        <f aca="false">X620+Y620+Z620</f>
        <v>37336.5031097425</v>
      </c>
    </row>
    <row r="621" customFormat="false" ht="15" hidden="false" customHeight="false" outlineLevel="0" collapsed="false">
      <c r="A621" s="0" t="n">
        <v>1997</v>
      </c>
      <c r="B621" s="0" t="s">
        <v>34</v>
      </c>
      <c r="D621" s="0" t="n">
        <v>0</v>
      </c>
      <c r="E621" s="1" t="n">
        <v>197.78375</v>
      </c>
      <c r="F621" s="4" t="n">
        <v>0.003564392</v>
      </c>
      <c r="G621" s="0" t="n">
        <v>1.42</v>
      </c>
      <c r="H621" s="0" t="n">
        <f aca="false">1.44*EXP(-F621*(A621-1956))</f>
        <v>1.24421280100402</v>
      </c>
      <c r="I621" s="0" t="n">
        <v>2000</v>
      </c>
      <c r="J621" s="0" t="n">
        <f aca="false">I621*H621</f>
        <v>2488.42560200805</v>
      </c>
      <c r="K621" s="5" t="n">
        <f aca="false">K606+D606-J606-E621</f>
        <v>2759551.5436899</v>
      </c>
      <c r="L621" s="5" t="n">
        <f aca="false">H621*(100-G621/0.5)*20000</f>
        <v>2417754.31491102</v>
      </c>
      <c r="M621" s="5" t="n">
        <f aca="false">K621-L621</f>
        <v>341797.228778884</v>
      </c>
      <c r="N621" s="6" t="n">
        <f aca="false">1.6-0.5/(2009-1956)*(A621-1956)</f>
        <v>1.21320754716981</v>
      </c>
      <c r="O621" s="7" t="n">
        <v>1.3</v>
      </c>
      <c r="P621" s="5" t="n">
        <f aca="false">O621*(100-N621/0.5)*5000</f>
        <v>634228.301886793</v>
      </c>
      <c r="Q621" s="7" t="n">
        <f aca="false">N621</f>
        <v>1.21320754716981</v>
      </c>
      <c r="R621" s="5" t="n">
        <f aca="false">1.49*(100-Q621/0.5)*5000</f>
        <v>726923.20754717</v>
      </c>
      <c r="S621" s="5" t="str">
        <f aca="false">IF(P621&lt;M621,M621-P621," ")</f>
        <v> </v>
      </c>
      <c r="T621" s="8" t="n">
        <f aca="false">M621*5/P621</f>
        <v>2.69459142521752</v>
      </c>
      <c r="U621" s="8" t="n">
        <f aca="false">IF(T621&gt;5,S621*5/R621+5,T621)+20</f>
        <v>22.6945914252175</v>
      </c>
      <c r="V621" s="9" t="n">
        <f aca="false">G621/0.5*H621*20000</f>
        <v>70671.2870970285</v>
      </c>
      <c r="W621" s="9" t="n">
        <f aca="false">H621*G621*20*1000</f>
        <v>35335.6435485143</v>
      </c>
      <c r="X621" s="5" t="n">
        <f aca="false">G621*H621*MIN(20,U621)*1000</f>
        <v>35335.6435485143</v>
      </c>
      <c r="Y621" s="5" t="n">
        <f aca="false">IF(20&lt;U621,N621*O621*MIN(5,U621-20)*1000,0)</f>
        <v>4249.82824969685</v>
      </c>
      <c r="Z621" s="5" t="n">
        <f aca="false">IF(U621&gt;25,(U621-25)*Q621*1.49*1000,0)</f>
        <v>0</v>
      </c>
      <c r="AA621" s="5" t="n">
        <f aca="false">X621+Y621+Z621</f>
        <v>39585.4717982111</v>
      </c>
    </row>
    <row r="622" customFormat="false" ht="15" hidden="false" customHeight="false" outlineLevel="0" collapsed="false">
      <c r="A622" s="0" t="n">
        <v>1997</v>
      </c>
      <c r="B622" s="0" t="s">
        <v>35</v>
      </c>
      <c r="D622" s="0" t="n">
        <v>589.010989010989</v>
      </c>
      <c r="E622" s="1" t="n">
        <v>97.385</v>
      </c>
      <c r="F622" s="4" t="n">
        <v>0.00095987</v>
      </c>
      <c r="G622" s="0" t="n">
        <v>1.61</v>
      </c>
      <c r="H622" s="0" t="n">
        <f aca="false">1.44*EXP(-F622*(A622-1956))</f>
        <v>1.38442991832706</v>
      </c>
      <c r="I622" s="0" t="n">
        <v>2000</v>
      </c>
      <c r="J622" s="0" t="n">
        <f aca="false">I622*H622</f>
        <v>2768.85983665412</v>
      </c>
      <c r="K622" s="5" t="n">
        <f aca="false">K607+D607-J607-E622</f>
        <v>2772286.32754073</v>
      </c>
      <c r="L622" s="5" t="n">
        <f aca="false">H622*(100-G622/0.5)*20000</f>
        <v>2679702.54991386</v>
      </c>
      <c r="M622" s="5" t="n">
        <f aca="false">K622-L622</f>
        <v>92583.7776268716</v>
      </c>
      <c r="N622" s="6" t="n">
        <f aca="false">1.6-0.5691/(2009-1956)*(A622-1956)</f>
        <v>1.15975283018868</v>
      </c>
      <c r="O622" s="7" t="n">
        <v>1.3</v>
      </c>
      <c r="P622" s="5" t="n">
        <f aca="false">O622*(100-N622/0.5)*5000</f>
        <v>634923.213207547</v>
      </c>
      <c r="Q622" s="7" t="n">
        <f aca="false">N622</f>
        <v>1.15975283018868</v>
      </c>
      <c r="R622" s="5" t="n">
        <f aca="false">1.49*(100-Q622/0.5)*5000</f>
        <v>727719.682830189</v>
      </c>
      <c r="S622" s="5" t="str">
        <f aca="false">IF(P622&lt;M622,M622-P622," ")</f>
        <v> </v>
      </c>
      <c r="T622" s="8" t="n">
        <f aca="false">M622*5/P622</f>
        <v>0.729094288104153</v>
      </c>
      <c r="U622" s="8" t="n">
        <f aca="false">IF(T622&gt;5,S622*5/R622+5,T622)+20</f>
        <v>20.7290942881042</v>
      </c>
      <c r="V622" s="9" t="n">
        <f aca="false">G622/0.5*H622*20000</f>
        <v>89157.2867402627</v>
      </c>
      <c r="W622" s="9" t="n">
        <f aca="false">H622*G622*20*1000</f>
        <v>44578.6433701313</v>
      </c>
      <c r="X622" s="5" t="n">
        <f aca="false">G622*H622*MIN(20,U622)*1000</f>
        <v>44578.6433701313</v>
      </c>
      <c r="Y622" s="5" t="n">
        <f aca="false">IF(20&lt;U622,N622*O622*MIN(5,U622-20)*1000,0)</f>
        <v>1099.23991333415</v>
      </c>
      <c r="Z622" s="5" t="n">
        <f aca="false">IF(U622&gt;25,(U622-25)*Q622*1.49*1000,0)</f>
        <v>0</v>
      </c>
      <c r="AA622" s="5" t="n">
        <f aca="false">X622+Y622+Z622</f>
        <v>45677.8832834655</v>
      </c>
    </row>
    <row r="623" customFormat="false" ht="15" hidden="false" customHeight="false" outlineLevel="0" collapsed="false">
      <c r="A623" s="0" t="n">
        <v>1997</v>
      </c>
      <c r="B623" s="0" t="s">
        <v>36</v>
      </c>
      <c r="D623" s="0" t="n">
        <v>589.010989010989</v>
      </c>
      <c r="E623" s="1" t="n">
        <v>228.66125</v>
      </c>
      <c r="F623" s="4" t="n">
        <v>0.003306066</v>
      </c>
      <c r="G623" s="0" t="n">
        <v>1.9</v>
      </c>
      <c r="H623" s="0" t="n">
        <f aca="false">1.44*EXP(-F623*(A623-1956))</f>
        <v>1.25746074724231</v>
      </c>
      <c r="I623" s="0" t="n">
        <v>2000</v>
      </c>
      <c r="J623" s="0" t="n">
        <f aca="false">I623*H623</f>
        <v>2514.92149448462</v>
      </c>
      <c r="K623" s="5" t="n">
        <f aca="false">K608+D608-J608-E623</f>
        <v>2769788.22340365</v>
      </c>
      <c r="L623" s="5" t="n">
        <f aca="false">H623*(100-G623/0.5)*20000</f>
        <v>2419354.4776942</v>
      </c>
      <c r="M623" s="5" t="n">
        <f aca="false">K623-L623</f>
        <v>350433.745709443</v>
      </c>
      <c r="N623" s="6" t="n">
        <f aca="false">1.6-0.5691/(2009-1956)*(A623-1956)</f>
        <v>1.15975283018868</v>
      </c>
      <c r="O623" s="7" t="n">
        <v>1.3</v>
      </c>
      <c r="P623" s="5" t="n">
        <f aca="false">O623*(100-N623/0.5)*5000</f>
        <v>634923.213207547</v>
      </c>
      <c r="Q623" s="7" t="n">
        <f aca="false">N623</f>
        <v>1.15975283018868</v>
      </c>
      <c r="R623" s="5" t="n">
        <f aca="false">1.49*(100-Q623/0.5)*5000</f>
        <v>727719.682830189</v>
      </c>
      <c r="S623" s="5" t="str">
        <f aca="false">IF(P623&lt;M623,M623-P623," ")</f>
        <v> </v>
      </c>
      <c r="T623" s="8" t="n">
        <f aca="false">M623*5/P623</f>
        <v>2.7596545410515</v>
      </c>
      <c r="U623" s="8" t="n">
        <f aca="false">IF(T623&gt;5,S623*5/R623+5,T623)+20</f>
        <v>22.7596545410515</v>
      </c>
      <c r="V623" s="9" t="n">
        <f aca="false">G623/0.5*H623*20000</f>
        <v>95567.0167904156</v>
      </c>
      <c r="W623" s="9" t="n">
        <f aca="false">H623*G623*20*1000</f>
        <v>47783.5083952078</v>
      </c>
      <c r="X623" s="5" t="n">
        <f aca="false">G623*H623*MIN(20,U623)*1000</f>
        <v>47783.5083952078</v>
      </c>
      <c r="Y623" s="5" t="n">
        <f aca="false">IF(20&lt;U623,N623*O623*MIN(5,U623-20)*1000,0)</f>
        <v>4160.67231362577</v>
      </c>
      <c r="Z623" s="5" t="n">
        <f aca="false">IF(U623&gt;25,(U623-25)*Q623*1.49*1000,0)</f>
        <v>0</v>
      </c>
      <c r="AA623" s="5" t="n">
        <f aca="false">X623+Y623+Z623</f>
        <v>51944.1807088336</v>
      </c>
    </row>
    <row r="624" customFormat="false" ht="15" hidden="false" customHeight="false" outlineLevel="0" collapsed="false">
      <c r="A624" s="0" t="n">
        <v>1997</v>
      </c>
      <c r="B624" s="0" t="s">
        <v>37</v>
      </c>
      <c r="D624" s="0" t="n">
        <v>572.631578947369</v>
      </c>
      <c r="E624" s="1" t="n">
        <v>144.169375</v>
      </c>
      <c r="F624" s="4" t="n">
        <v>0.001301856</v>
      </c>
      <c r="G624" s="0" t="n">
        <v>1.72</v>
      </c>
      <c r="H624" s="0" t="n">
        <f aca="false">1.44*EXP(-F624*(A624-1956))</f>
        <v>1.36515369256998</v>
      </c>
      <c r="I624" s="0" t="n">
        <v>2000</v>
      </c>
      <c r="J624" s="0" t="n">
        <f aca="false">I624*H624</f>
        <v>2730.30738513995</v>
      </c>
      <c r="K624" s="5" t="n">
        <f aca="false">K609+D609-J609-E624</f>
        <v>2770047.25616313</v>
      </c>
      <c r="L624" s="5" t="n">
        <f aca="false">H624*(100-G624/0.5)*20000</f>
        <v>2636384.81109114</v>
      </c>
      <c r="M624" s="5" t="n">
        <f aca="false">K624-L624</f>
        <v>133662.445071991</v>
      </c>
      <c r="N624" s="6" t="n">
        <f aca="false">1.6-0.5691/(2009-1956)*(A624-1956)</f>
        <v>1.15975283018868</v>
      </c>
      <c r="O624" s="7" t="n">
        <v>1.3</v>
      </c>
      <c r="P624" s="5" t="n">
        <f aca="false">O624*(100-N624/0.5)*5000</f>
        <v>634923.213207547</v>
      </c>
      <c r="Q624" s="7" t="n">
        <f aca="false">N624</f>
        <v>1.15975283018868</v>
      </c>
      <c r="R624" s="5" t="n">
        <f aca="false">1.49*(100-Q624/0.5)*5000</f>
        <v>727719.682830189</v>
      </c>
      <c r="S624" s="5" t="str">
        <f aca="false">IF(P624&lt;M624,M624-P624," ")</f>
        <v> </v>
      </c>
      <c r="T624" s="8" t="n">
        <f aca="false">M624*5/P624</f>
        <v>1.0525874805927</v>
      </c>
      <c r="U624" s="8" t="n">
        <f aca="false">IF(T624&gt;5,S624*5/R624+5,T624)+20</f>
        <v>21.0525874805927</v>
      </c>
      <c r="V624" s="9" t="n">
        <f aca="false">G624/0.5*H624*20000</f>
        <v>93922.5740488144</v>
      </c>
      <c r="W624" s="9" t="n">
        <f aca="false">H624*G624*20*1000</f>
        <v>46961.2870244072</v>
      </c>
      <c r="X624" s="5" t="n">
        <f aca="false">G624*H624*MIN(20,U624)*1000</f>
        <v>46961.2870244072</v>
      </c>
      <c r="Y624" s="5" t="n">
        <f aca="false">IF(20&lt;U624,N624*O624*MIN(5,U624-20)*1000,0)</f>
        <v>1586.96370253012</v>
      </c>
      <c r="Z624" s="5" t="n">
        <f aca="false">IF(U624&gt;25,(U624-25)*Q624*1.49*1000,0)</f>
        <v>0</v>
      </c>
      <c r="AA624" s="5" t="n">
        <f aca="false">X624+Y624+Z624</f>
        <v>48548.2507269373</v>
      </c>
    </row>
    <row r="625" customFormat="false" ht="15" hidden="false" customHeight="false" outlineLevel="0" collapsed="false">
      <c r="A625" s="0" t="n">
        <v>1997</v>
      </c>
      <c r="B625" s="0" t="s">
        <v>38</v>
      </c>
      <c r="D625" s="0" t="n">
        <v>144.68085106383</v>
      </c>
      <c r="E625" s="1" t="n">
        <v>81.9275</v>
      </c>
      <c r="F625" s="4" t="n">
        <v>0.00474323</v>
      </c>
      <c r="G625" s="0" t="n">
        <v>3.18</v>
      </c>
      <c r="H625" s="0" t="n">
        <f aca="false">1.44*EXP(-F625*(A625-1956))</f>
        <v>1.18550718067181</v>
      </c>
      <c r="I625" s="0" t="n">
        <v>2000</v>
      </c>
      <c r="J625" s="0" t="n">
        <f aca="false">I625*H625</f>
        <v>2371.01436134363</v>
      </c>
      <c r="K625" s="5" t="n">
        <f aca="false">K610+D610-J610-E625</f>
        <v>2766895.56435472</v>
      </c>
      <c r="L625" s="5" t="n">
        <f aca="false">H625*(100-G625/0.5)*20000</f>
        <v>2220217.84796217</v>
      </c>
      <c r="M625" s="5" t="n">
        <f aca="false">K625-L625</f>
        <v>546677.716392549</v>
      </c>
      <c r="N625" s="6" t="n">
        <f aca="false">1.6+0.3/(2009-1956)*(A625-1956)</f>
        <v>1.83207547169811</v>
      </c>
      <c r="O625" s="7" t="n">
        <v>1.3</v>
      </c>
      <c r="P625" s="5" t="n">
        <f aca="false">O625*(100-N625/0.5)*5000</f>
        <v>626183.018867925</v>
      </c>
      <c r="Q625" s="7" t="n">
        <f aca="false">N625</f>
        <v>1.83207547169811</v>
      </c>
      <c r="R625" s="5" t="n">
        <f aca="false">1.49*(100-Q625/0.5)*5000</f>
        <v>717702.075471698</v>
      </c>
      <c r="S625" s="5" t="str">
        <f aca="false">IF(P625&lt;M625,M625-P625," ")</f>
        <v> </v>
      </c>
      <c r="T625" s="8" t="n">
        <f aca="false">M625*5/P625</f>
        <v>4.36515922597907</v>
      </c>
      <c r="U625" s="8" t="n">
        <f aca="false">IF(T625&gt;5,S625*5/R625+5,T625)+20</f>
        <v>24.3651592259791</v>
      </c>
      <c r="V625" s="9" t="n">
        <f aca="false">G625/0.5*H625*20000</f>
        <v>150796.513381455</v>
      </c>
      <c r="W625" s="9" t="n">
        <f aca="false">H625*G625*20*1000</f>
        <v>75398.2566907274</v>
      </c>
      <c r="X625" s="5" t="n">
        <f aca="false">G625*H625*MIN(20,U625)*1000</f>
        <v>75398.2566907274</v>
      </c>
      <c r="Y625" s="5" t="n">
        <f aca="false">IF(20&lt;U625,N625*O625*MIN(5,U625-20)*1000,0)</f>
        <v>10396.4914923649</v>
      </c>
      <c r="Z625" s="5" t="n">
        <f aca="false">IF(U625&gt;25,(U625-25)*Q625*1.49*1000,0)</f>
        <v>0</v>
      </c>
      <c r="AA625" s="5" t="n">
        <f aca="false">X625+Y625+Z625</f>
        <v>85794.7481830922</v>
      </c>
    </row>
    <row r="626" customFormat="false" ht="15" hidden="false" customHeight="false" outlineLevel="0" collapsed="false">
      <c r="A626" s="0" t="n">
        <v>1997</v>
      </c>
      <c r="B626" s="0" t="s">
        <v>39</v>
      </c>
      <c r="D626" s="0" t="n">
        <v>1259.77011494253</v>
      </c>
      <c r="E626" s="1" t="n">
        <v>146.566875</v>
      </c>
      <c r="F626" s="4" t="n">
        <v>0.00288361</v>
      </c>
      <c r="G626" s="0" t="n">
        <v>2.11</v>
      </c>
      <c r="H626" s="0" t="n">
        <f aca="false">1.44*EXP(-F626*(A626-1956))</f>
        <v>1.27943055954276</v>
      </c>
      <c r="I626" s="0" t="n">
        <v>2000</v>
      </c>
      <c r="J626" s="0" t="n">
        <f aca="false">I626*H626</f>
        <v>2558.86111908553</v>
      </c>
      <c r="K626" s="5" t="n">
        <f aca="false">K611+D611-J611-E626</f>
        <v>2785547.05341636</v>
      </c>
      <c r="L626" s="5" t="n">
        <f aca="false">H626*(100-G626/0.5)*20000</f>
        <v>2450877.17986012</v>
      </c>
      <c r="M626" s="5" t="n">
        <f aca="false">K626-L626</f>
        <v>334669.873556239</v>
      </c>
      <c r="N626" s="6" t="n">
        <f aca="false">1.6-0.5691/(2009-1956)*(A626-1956)</f>
        <v>1.15975283018868</v>
      </c>
      <c r="O626" s="7" t="n">
        <v>1.3</v>
      </c>
      <c r="P626" s="5" t="n">
        <f aca="false">O626*(100-N626/0.5)*5000</f>
        <v>634923.213207547</v>
      </c>
      <c r="Q626" s="7" t="n">
        <f aca="false">N626</f>
        <v>1.15975283018868</v>
      </c>
      <c r="R626" s="5" t="n">
        <f aca="false">1.49*(100-Q626/0.5)*5000</f>
        <v>727719.682830189</v>
      </c>
      <c r="S626" s="5" t="str">
        <f aca="false">IF(P626&lt;M626,M626-P626," ")</f>
        <v> </v>
      </c>
      <c r="T626" s="8" t="n">
        <f aca="false">M626*5/P626</f>
        <v>2.63551455195292</v>
      </c>
      <c r="U626" s="8" t="n">
        <f aca="false">IF(T626&gt;5,S626*5/R626+5,T626)+20</f>
        <v>22.6355145519529</v>
      </c>
      <c r="V626" s="9" t="n">
        <f aca="false">G626/0.5*H626*20000</f>
        <v>107983.939225409</v>
      </c>
      <c r="W626" s="9" t="n">
        <f aca="false">H626*G626*20*1000</f>
        <v>53991.9696127046</v>
      </c>
      <c r="X626" s="5" t="n">
        <f aca="false">G626*H626*MIN(20,U626)*1000</f>
        <v>53991.9696127046</v>
      </c>
      <c r="Y626" s="5" t="n">
        <f aca="false">IF(20&lt;U626,N626*O626*MIN(5,U626-20)*1000,0)</f>
        <v>3973.5090988201</v>
      </c>
      <c r="Z626" s="5" t="n">
        <f aca="false">IF(U626&gt;25,(U626-25)*Q626*1.49*1000,0)</f>
        <v>0</v>
      </c>
      <c r="AA626" s="5" t="n">
        <f aca="false">X626+Y626+Z626</f>
        <v>57965.4787115247</v>
      </c>
    </row>
    <row r="627" customFormat="false" ht="15" hidden="false" customHeight="false" outlineLevel="0" collapsed="false">
      <c r="A627" s="0" t="n">
        <v>1997</v>
      </c>
      <c r="B627" s="0" t="s">
        <v>40</v>
      </c>
      <c r="D627" s="0" t="n">
        <v>1259.77011494253</v>
      </c>
      <c r="E627" s="1" t="n">
        <v>129.345</v>
      </c>
      <c r="F627" s="4" t="n">
        <v>0.003435973</v>
      </c>
      <c r="G627" s="0" t="n">
        <v>2.17</v>
      </c>
      <c r="H627" s="0" t="n">
        <f aca="false">1.44*EXP(-F627*(A627-1956))</f>
        <v>1.25078108052523</v>
      </c>
      <c r="I627" s="0" t="n">
        <v>2000</v>
      </c>
      <c r="J627" s="0" t="n">
        <f aca="false">I627*H627</f>
        <v>2501.56216105046</v>
      </c>
      <c r="K627" s="5" t="n">
        <f aca="false">K612+D612-J612-E627</f>
        <v>2786265.14987864</v>
      </c>
      <c r="L627" s="5" t="n">
        <f aca="false">H627*(100-G627/0.5)*20000</f>
        <v>2392994.36326087</v>
      </c>
      <c r="M627" s="5" t="n">
        <f aca="false">K627-L627</f>
        <v>393270.786617775</v>
      </c>
      <c r="N627" s="6" t="n">
        <f aca="false">1.6+0.1/(2009-1956)*(A627-1956)</f>
        <v>1.67735849056604</v>
      </c>
      <c r="O627" s="7" t="n">
        <v>1.3</v>
      </c>
      <c r="P627" s="5" t="n">
        <f aca="false">O627*(100-N627/0.5)*5000</f>
        <v>628194.339622642</v>
      </c>
      <c r="Q627" s="7" t="n">
        <f aca="false">N627</f>
        <v>1.67735849056604</v>
      </c>
      <c r="R627" s="5" t="n">
        <f aca="false">1.49*(100-Q627/0.5)*5000</f>
        <v>720007.358490566</v>
      </c>
      <c r="S627" s="5" t="str">
        <f aca="false">IF(P627&lt;M627,M627-P627," ")</f>
        <v> </v>
      </c>
      <c r="T627" s="8" t="n">
        <f aca="false">M627*5/P627</f>
        <v>3.13016818055074</v>
      </c>
      <c r="U627" s="8" t="n">
        <f aca="false">IF(T627&gt;5,S627*5/R627+5,T627)+20</f>
        <v>23.1301681805507</v>
      </c>
      <c r="V627" s="9" t="n">
        <f aca="false">G627/0.5*H627*20000</f>
        <v>108567.79778959</v>
      </c>
      <c r="W627" s="9" t="n">
        <f aca="false">H627*G627*20*1000</f>
        <v>54283.8988947949</v>
      </c>
      <c r="X627" s="5" t="n">
        <f aca="false">G627*H627*MIN(20,U627)*1000</f>
        <v>54283.8988947949</v>
      </c>
      <c r="Y627" s="5" t="n">
        <f aca="false">IF(20&lt;U627,N627*O627*MIN(5,U627-20)*1000,0)</f>
        <v>6825.53842691036</v>
      </c>
      <c r="Z627" s="5" t="n">
        <f aca="false">IF(U627&gt;25,(U627-25)*Q627*1.49*1000,0)</f>
        <v>0</v>
      </c>
      <c r="AA627" s="5" t="n">
        <f aca="false">X627+Y627+Z627</f>
        <v>61109.4373217053</v>
      </c>
    </row>
    <row r="628" customFormat="false" ht="15" hidden="false" customHeight="false" outlineLevel="0" collapsed="false">
      <c r="A628" s="0" t="n">
        <v>1997</v>
      </c>
      <c r="B628" s="0" t="s">
        <v>41</v>
      </c>
      <c r="D628" s="0" t="n">
        <v>64.6464646464647</v>
      </c>
      <c r="E628" s="1" t="n">
        <v>47.9875</v>
      </c>
      <c r="F628" s="4" t="n">
        <v>0.002290988</v>
      </c>
      <c r="G628" s="0" t="n">
        <v>1.98</v>
      </c>
      <c r="H628" s="0" t="n">
        <f aca="false">1.44*EXP(-F628*(A628-1956))</f>
        <v>1.3108982714042</v>
      </c>
      <c r="I628" s="0" t="n">
        <v>2000</v>
      </c>
      <c r="J628" s="0" t="n">
        <f aca="false">I628*H628</f>
        <v>2621.7965428084</v>
      </c>
      <c r="K628" s="5" t="n">
        <f aca="false">K613+D613-J613-E628</f>
        <v>2764597.15361178</v>
      </c>
      <c r="L628" s="5" t="n">
        <f aca="false">H628*(100-G628/0.5)*20000</f>
        <v>2517973.39971319</v>
      </c>
      <c r="M628" s="5" t="n">
        <f aca="false">K628-L628</f>
        <v>246623.753898595</v>
      </c>
      <c r="N628" s="6" t="n">
        <f aca="false">1.6-0.4/(2009-1956)*(A628-1956)</f>
        <v>1.29056603773585</v>
      </c>
      <c r="O628" s="7" t="n">
        <v>1.3</v>
      </c>
      <c r="P628" s="5" t="n">
        <f aca="false">O628*(100-N628/0.5)*5000</f>
        <v>633222.641509434</v>
      </c>
      <c r="Q628" s="7" t="n">
        <f aca="false">N628</f>
        <v>1.29056603773585</v>
      </c>
      <c r="R628" s="5" t="n">
        <f aca="false">1.49*(100-Q628/0.5)*5000</f>
        <v>725770.566037736</v>
      </c>
      <c r="S628" s="5" t="str">
        <f aca="false">IF(P628&lt;M628,M628-P628," ")</f>
        <v> </v>
      </c>
      <c r="T628" s="8" t="n">
        <f aca="false">M628*5/P628</f>
        <v>1.94736999067745</v>
      </c>
      <c r="U628" s="8" t="n">
        <f aca="false">IF(T628&gt;5,S628*5/R628+5,T628)+20</f>
        <v>21.9473699906774</v>
      </c>
      <c r="V628" s="9" t="n">
        <f aca="false">G628/0.5*H628*20000</f>
        <v>103823.143095213</v>
      </c>
      <c r="W628" s="9" t="n">
        <f aca="false">H628*G628*20*1000</f>
        <v>51911.5715476063</v>
      </c>
      <c r="X628" s="5" t="n">
        <f aca="false">G628*H628*MIN(20,U628)*1000</f>
        <v>51911.5715476063</v>
      </c>
      <c r="Y628" s="5" t="n">
        <f aca="false">IF(20&lt;U628,N628*O628*MIN(5,U628-20)*1000,0)</f>
        <v>3267.17244473658</v>
      </c>
      <c r="Z628" s="5" t="n">
        <f aca="false">IF(U628&gt;25,(U628-25)*Q628*1.49*1000,0)</f>
        <v>0</v>
      </c>
      <c r="AA628" s="5" t="n">
        <f aca="false">X628+Y628+Z628</f>
        <v>55178.7439923429</v>
      </c>
    </row>
    <row r="629" customFormat="false" ht="15" hidden="false" customHeight="false" outlineLevel="0" collapsed="false">
      <c r="A629" s="0" t="n">
        <v>1997</v>
      </c>
      <c r="B629" s="0" t="s">
        <v>42</v>
      </c>
      <c r="D629" s="0" t="n">
        <v>144.68085106383</v>
      </c>
      <c r="E629" s="1" t="n">
        <v>236.463125</v>
      </c>
      <c r="F629" s="4" t="n">
        <v>0.006047777</v>
      </c>
      <c r="G629" s="0" t="n">
        <v>3.73</v>
      </c>
      <c r="H629" s="0" t="n">
        <f aca="false">1.44*EXP(-F629*(A629-1956))</f>
        <v>1.12376455241424</v>
      </c>
      <c r="I629" s="0" t="n">
        <v>2000</v>
      </c>
      <c r="J629" s="0" t="n">
        <f aca="false">I629*H629</f>
        <v>2247.52910482848</v>
      </c>
      <c r="K629" s="5" t="n">
        <f aca="false">K614+D614-J614-E629</f>
        <v>2762607.82875526</v>
      </c>
      <c r="L629" s="5" t="n">
        <f aca="false">H629*(100-G629/0.5)*20000</f>
        <v>2079863.43360827</v>
      </c>
      <c r="M629" s="5" t="n">
        <f aca="false">K629-L629</f>
        <v>682744.395146991</v>
      </c>
      <c r="N629" s="6" t="n">
        <f aca="false">1.6+0.5185/(2009-1956)*(A629-1956)</f>
        <v>2.00110377358491</v>
      </c>
      <c r="O629" s="7" t="n">
        <v>1.3</v>
      </c>
      <c r="P629" s="5" t="n">
        <f aca="false">O629*(100-N629/0.5)*5000</f>
        <v>623985.650943396</v>
      </c>
      <c r="Q629" s="7" t="n">
        <f aca="false">N629</f>
        <v>2.00110377358491</v>
      </c>
      <c r="R629" s="5" t="n">
        <f aca="false">1.49*(100-Q629/0.5)*5000</f>
        <v>715183.553773585</v>
      </c>
      <c r="S629" s="5" t="n">
        <f aca="false">IF(P629&lt;M629,M629-P629," ")</f>
        <v>58758.7442035946</v>
      </c>
      <c r="T629" s="8" t="n">
        <f aca="false">M629*5/P629</f>
        <v>5.47083409782547</v>
      </c>
      <c r="U629" s="8" t="n">
        <f aca="false">IF(T629&gt;5,S629*5/R629+5,T629)+20</f>
        <v>25.4107948504517</v>
      </c>
      <c r="V629" s="9" t="n">
        <f aca="false">G629/0.5*H629*20000</f>
        <v>167665.671220204</v>
      </c>
      <c r="W629" s="9" t="n">
        <f aca="false">H629*G629*20*1000</f>
        <v>83832.8356101022</v>
      </c>
      <c r="X629" s="5" t="n">
        <f aca="false">G629*H629*MIN(20,U629)*1000</f>
        <v>83832.8356101022</v>
      </c>
      <c r="Y629" s="5" t="n">
        <f aca="false">IF(20&lt;U629,N629*O629*MIN(5,U629-20)*1000,0)</f>
        <v>13007.1745283019</v>
      </c>
      <c r="Z629" s="5" t="n">
        <f aca="false">IF(U629&gt;25,(U629-25)*Q629*1.49*1000,0)</f>
        <v>1224.84425685829</v>
      </c>
      <c r="AA629" s="5" t="n">
        <f aca="false">X629+Y629+Z629</f>
        <v>98064.8543952623</v>
      </c>
    </row>
    <row r="630" customFormat="false" ht="15" hidden="false" customHeight="false" outlineLevel="0" collapsed="false">
      <c r="A630" s="0" t="n">
        <v>1997</v>
      </c>
      <c r="B630" s="0" t="s">
        <v>43</v>
      </c>
      <c r="D630" s="0" t="n">
        <v>64.6464646464647</v>
      </c>
      <c r="E630" s="1" t="n">
        <v>189.550625</v>
      </c>
      <c r="F630" s="4" t="n">
        <v>0.003047486</v>
      </c>
      <c r="G630" s="0" t="n">
        <v>2.15</v>
      </c>
      <c r="H630" s="0" t="n">
        <f aca="false">1.44*EXP(-F630*(A630-1956))</f>
        <v>1.27086298771414</v>
      </c>
      <c r="I630" s="0" t="n">
        <v>2000</v>
      </c>
      <c r="J630" s="0" t="n">
        <f aca="false">I630*H630</f>
        <v>2541.72597542829</v>
      </c>
      <c r="K630" s="5" t="n">
        <f aca="false">K615+D615-J615-E630</f>
        <v>2760088.9074146</v>
      </c>
      <c r="L630" s="5" t="n">
        <f aca="false">H630*(100-G630/0.5)*20000</f>
        <v>2432431.75848487</v>
      </c>
      <c r="M630" s="5" t="n">
        <f aca="false">K630-L630</f>
        <v>327657.148929732</v>
      </c>
      <c r="N630" s="6" t="n">
        <f aca="false">1.6-0.4298/(2009-1956)*(A630-1956)</f>
        <v>1.26751320754717</v>
      </c>
      <c r="O630" s="7" t="n">
        <v>1.3</v>
      </c>
      <c r="P630" s="5" t="n">
        <f aca="false">O630*(100-N630/0.5)*5000</f>
        <v>633522.328301887</v>
      </c>
      <c r="Q630" s="7" t="n">
        <f aca="false">N630</f>
        <v>1.26751320754717</v>
      </c>
      <c r="R630" s="5" t="n">
        <f aca="false">1.49*(100-Q630/0.5)*5000</f>
        <v>726114.053207547</v>
      </c>
      <c r="S630" s="5" t="str">
        <f aca="false">IF(P630&lt;M630,M630-P630," ")</f>
        <v> </v>
      </c>
      <c r="T630" s="8" t="n">
        <f aca="false">M630*5/P630</f>
        <v>2.5859952703482</v>
      </c>
      <c r="U630" s="8" t="n">
        <f aca="false">IF(T630&gt;5,S630*5/R630+5,T630)+20</f>
        <v>22.5859952703482</v>
      </c>
      <c r="V630" s="9" t="n">
        <f aca="false">G630/0.5*H630*20000</f>
        <v>109294.216943416</v>
      </c>
      <c r="W630" s="9" t="n">
        <f aca="false">H630*G630*20*1000</f>
        <v>54647.1084717082</v>
      </c>
      <c r="X630" s="5" t="n">
        <f aca="false">G630*H630*MIN(20,U630)*1000</f>
        <v>54647.1084717082</v>
      </c>
      <c r="Y630" s="5" t="n">
        <f aca="false">IF(20&lt;U630,N630*O630*MIN(5,U630-20)*1000,0)</f>
        <v>4261.11810776711</v>
      </c>
      <c r="Z630" s="5" t="n">
        <f aca="false">IF(U630&gt;25,(U630-25)*Q630*1.49*1000,0)</f>
        <v>0</v>
      </c>
      <c r="AA630" s="5" t="n">
        <f aca="false">X630+Y630+Z630</f>
        <v>58908.2265794753</v>
      </c>
    </row>
    <row r="631" customFormat="false" ht="15" hidden="false" customHeight="false" outlineLevel="0" collapsed="false">
      <c r="A631" s="0" t="n">
        <v>1997</v>
      </c>
      <c r="B631" s="0" t="s">
        <v>44</v>
      </c>
      <c r="D631" s="0" t="n">
        <v>3961.29032258065</v>
      </c>
      <c r="E631" s="1" t="n">
        <v>281.660625</v>
      </c>
      <c r="F631" s="4" t="n">
        <v>0.006595146</v>
      </c>
      <c r="G631" s="0" t="n">
        <v>2.92</v>
      </c>
      <c r="H631" s="0" t="n">
        <f aca="false">1.44*EXP(-F631*(A631-1956))</f>
        <v>1.09882576974318</v>
      </c>
      <c r="I631" s="0" t="n">
        <v>2000</v>
      </c>
      <c r="J631" s="0" t="n">
        <f aca="false">I631*H631</f>
        <v>2197.65153948636</v>
      </c>
      <c r="K631" s="5" t="n">
        <f aca="false">K616+D616-J616-E631</f>
        <v>2835713.54496937</v>
      </c>
      <c r="L631" s="5" t="n">
        <f aca="false">H631*(100-G631/0.5)*20000</f>
        <v>2069308.68958036</v>
      </c>
      <c r="M631" s="5" t="n">
        <f aca="false">K631-L631</f>
        <v>766404.855389011</v>
      </c>
      <c r="N631" s="6" t="n">
        <f aca="false">1.6+0.062/(2009-1956)*(A631-1956)</f>
        <v>1.64796226415094</v>
      </c>
      <c r="O631" s="7" t="n">
        <v>1.3</v>
      </c>
      <c r="P631" s="5" t="n">
        <f aca="false">O631*(100-N631/0.5)*5000</f>
        <v>628576.490566038</v>
      </c>
      <c r="Q631" s="7" t="n">
        <f aca="false">N631</f>
        <v>1.64796226415094</v>
      </c>
      <c r="R631" s="5" t="n">
        <f aca="false">1.49*(100-Q631/0.5)*5000</f>
        <v>720445.362264151</v>
      </c>
      <c r="S631" s="5" t="n">
        <f aca="false">IF(P631&lt;M631,M631-P631," ")</f>
        <v>137828.364822973</v>
      </c>
      <c r="T631" s="8" t="n">
        <f aca="false">M631*5/P631</f>
        <v>6.09635316378805</v>
      </c>
      <c r="U631" s="8" t="n">
        <f aca="false">IF(T631&gt;5,S631*5/R631+5,T631)+20</f>
        <v>25.9565497402178</v>
      </c>
      <c r="V631" s="9" t="n">
        <f aca="false">G631/0.5*H631*20000</f>
        <v>128342.849906004</v>
      </c>
      <c r="W631" s="9" t="n">
        <f aca="false">H631*G631*20*1000</f>
        <v>64171.4249530018</v>
      </c>
      <c r="X631" s="5" t="n">
        <f aca="false">G631*H631*MIN(20,U631)*1000</f>
        <v>64171.4249530018</v>
      </c>
      <c r="Y631" s="5" t="n">
        <f aca="false">IF(20&lt;U631,N631*O631*MIN(5,U631-20)*1000,0)</f>
        <v>10711.7547169811</v>
      </c>
      <c r="Z631" s="5" t="n">
        <f aca="false">IF(U631&gt;25,(U631-25)*Q631*1.49*1000,0)</f>
        <v>2348.77323473677</v>
      </c>
      <c r="AA631" s="5" t="n">
        <f aca="false">X631+Y631+Z631</f>
        <v>77231.9529047197</v>
      </c>
    </row>
    <row r="632" customFormat="false" ht="15" hidden="false" customHeight="false" outlineLevel="0" collapsed="false">
      <c r="A632" s="0" t="n">
        <v>1998</v>
      </c>
      <c r="B632" s="0" t="s">
        <v>30</v>
      </c>
      <c r="D632" s="0" t="n">
        <v>0</v>
      </c>
      <c r="E632" s="1" t="n">
        <v>0</v>
      </c>
      <c r="F632" s="4" t="n">
        <v>0.000106134</v>
      </c>
      <c r="G632" s="0" t="n">
        <v>1</v>
      </c>
      <c r="H632" s="0" t="n">
        <f aca="false">1.44*EXP(-F632*(A632-1956))</f>
        <v>1.43359530116777</v>
      </c>
      <c r="I632" s="0" t="n">
        <v>2000</v>
      </c>
      <c r="J632" s="0" t="n">
        <f aca="false">I632*H632</f>
        <v>2867.19060233554</v>
      </c>
      <c r="K632" s="5" t="n">
        <f aca="false">K617+D617-J617-E632</f>
        <v>2762631.18307417</v>
      </c>
      <c r="L632" s="5" t="n">
        <f aca="false">H632*(100-G632/0.5)*20000</f>
        <v>2809846.79028883</v>
      </c>
      <c r="M632" s="5" t="n">
        <f aca="false">K632-L632</f>
        <v>-47215.6072146623</v>
      </c>
      <c r="N632" s="6" t="n">
        <f aca="false">1.6-0.6824/(2009-1956)*(A632-1956)</f>
        <v>1.05923018867925</v>
      </c>
      <c r="O632" s="7" t="n">
        <v>1.3</v>
      </c>
      <c r="P632" s="5" t="n">
        <f aca="false">O632*(100-N632/0.5)*5000</f>
        <v>636230.00754717</v>
      </c>
      <c r="Q632" s="7" t="n">
        <f aca="false">N632</f>
        <v>1.05923018867925</v>
      </c>
      <c r="R632" s="5" t="n">
        <f aca="false">1.49*(100-Q632/0.5)*5000</f>
        <v>729217.470188679</v>
      </c>
      <c r="S632" s="5" t="str">
        <f aca="false">IF(P632&lt;M632,M632-P632," ")</f>
        <v> </v>
      </c>
      <c r="T632" s="8" t="n">
        <f aca="false">M632*5/P632</f>
        <v>-0.371057688686286</v>
      </c>
      <c r="U632" s="8" t="n">
        <f aca="false">IF(T632&gt;5,S632*5/R632+5,T632)+20</f>
        <v>19.6289423113137</v>
      </c>
      <c r="V632" s="9" t="n">
        <f aca="false">G632/0.5*H632*20000</f>
        <v>57343.8120467109</v>
      </c>
      <c r="W632" s="9" t="n">
        <f aca="false">H632*G632*20*1000</f>
        <v>28671.9060233554</v>
      </c>
      <c r="X632" s="5" t="n">
        <f aca="false">G632*H632*MIN(20,U632)*1000</f>
        <v>28139.9594643926</v>
      </c>
      <c r="Y632" s="5" t="n">
        <f aca="false">IF(20&lt;U632,N632*O632*MIN(5,U632-20)*1000,0)</f>
        <v>0</v>
      </c>
      <c r="Z632" s="5" t="n">
        <f aca="false">IF(U632&gt;25,(U632-25)*Q632*1.49*1000,0)</f>
        <v>0</v>
      </c>
      <c r="AA632" s="5" t="n">
        <f aca="false">X632+Y632+Z632</f>
        <v>28139.9594643926</v>
      </c>
    </row>
    <row r="633" customFormat="false" ht="15" hidden="false" customHeight="false" outlineLevel="0" collapsed="false">
      <c r="A633" s="0" t="n">
        <v>1998</v>
      </c>
      <c r="B633" s="0" t="s">
        <v>31</v>
      </c>
      <c r="D633" s="0" t="n">
        <v>0</v>
      </c>
      <c r="E633" s="1" t="n">
        <v>109.89108</v>
      </c>
      <c r="F633" s="4" t="n">
        <v>0.00054519</v>
      </c>
      <c r="G633" s="0" t="n">
        <v>1.2</v>
      </c>
      <c r="H633" s="0" t="n">
        <f aca="false">1.44*EXP(-F633*(A633-1956))</f>
        <v>1.40740155241597</v>
      </c>
      <c r="I633" s="0" t="n">
        <v>2000</v>
      </c>
      <c r="J633" s="0" t="n">
        <f aca="false">I633*H633</f>
        <v>2814.80310483194</v>
      </c>
      <c r="K633" s="5" t="n">
        <f aca="false">K618+D618-J618-E633</f>
        <v>2758108.22819757</v>
      </c>
      <c r="L633" s="5" t="n">
        <f aca="false">H633*(100-G633/0.5)*20000</f>
        <v>2747247.83031598</v>
      </c>
      <c r="M633" s="5" t="n">
        <f aca="false">K633-L633</f>
        <v>10860.3978815936</v>
      </c>
      <c r="N633" s="6" t="n">
        <f aca="false">1.6-0.6216/(2009-1956)*(A633-1956)</f>
        <v>1.10741132075472</v>
      </c>
      <c r="O633" s="7" t="n">
        <v>1.3</v>
      </c>
      <c r="P633" s="5" t="n">
        <f aca="false">O633*(100-N633/0.5)*5000</f>
        <v>635603.652830189</v>
      </c>
      <c r="Q633" s="7" t="n">
        <f aca="false">N633</f>
        <v>1.10741132075472</v>
      </c>
      <c r="R633" s="5" t="n">
        <f aca="false">1.49*(100-Q633/0.5)*5000</f>
        <v>728499.571320755</v>
      </c>
      <c r="S633" s="5" t="str">
        <f aca="false">IF(P633&lt;M633,M633-P633," ")</f>
        <v> </v>
      </c>
      <c r="T633" s="8" t="n">
        <f aca="false">M633*5/P633</f>
        <v>0.0854337277109315</v>
      </c>
      <c r="U633" s="8" t="n">
        <f aca="false">IF(T633&gt;5,S633*5/R633+5,T633)+20</f>
        <v>20.0854337277109</v>
      </c>
      <c r="V633" s="9" t="n">
        <f aca="false">G633/0.5*H633*20000</f>
        <v>67555.2745159666</v>
      </c>
      <c r="W633" s="9" t="n">
        <f aca="false">H633*G633*20*1000</f>
        <v>33777.6372579833</v>
      </c>
      <c r="X633" s="5" t="n">
        <f aca="false">G633*H633*MIN(20,U633)*1000</f>
        <v>33777.6372579833</v>
      </c>
      <c r="Y633" s="5" t="n">
        <f aca="false">IF(20&lt;U633,N633*O633*MIN(5,U633-20)*1000,0)</f>
        <v>122.99336041377</v>
      </c>
      <c r="Z633" s="5" t="n">
        <f aca="false">IF(U633&gt;25,(U633-25)*Q633*1.49*1000,0)</f>
        <v>0</v>
      </c>
      <c r="AA633" s="5" t="n">
        <f aca="false">X633+Y633+Z633</f>
        <v>33900.6306183971</v>
      </c>
    </row>
    <row r="634" customFormat="false" ht="15" hidden="false" customHeight="false" outlineLevel="0" collapsed="false">
      <c r="A634" s="0" t="n">
        <v>1998</v>
      </c>
      <c r="B634" s="0" t="s">
        <v>32</v>
      </c>
      <c r="D634" s="0" t="n">
        <v>0</v>
      </c>
      <c r="E634" s="1" t="n">
        <v>268.14138</v>
      </c>
      <c r="F634" s="4" t="n">
        <v>0.002161032</v>
      </c>
      <c r="G634" s="0" t="n">
        <v>1.4</v>
      </c>
      <c r="H634" s="0" t="n">
        <f aca="false">1.44*EXP(-F634*(A634-1956))</f>
        <v>1.31505668292663</v>
      </c>
      <c r="I634" s="0" t="n">
        <v>2000</v>
      </c>
      <c r="J634" s="0" t="n">
        <f aca="false">I634*H634</f>
        <v>2630.11336585326</v>
      </c>
      <c r="K634" s="5" t="n">
        <f aca="false">K619+D619-J619-E634</f>
        <v>2755201.68674701</v>
      </c>
      <c r="L634" s="5" t="n">
        <f aca="false">H634*(100-G634/0.5)*20000</f>
        <v>2556470.19160937</v>
      </c>
      <c r="M634" s="5" t="n">
        <f aca="false">K634-L634</f>
        <v>198731.495137645</v>
      </c>
      <c r="N634" s="6" t="n">
        <f aca="false">1.6-0.5691/(2009-1956)*(A634-1956)</f>
        <v>1.14901509433962</v>
      </c>
      <c r="O634" s="7" t="n">
        <v>1.3</v>
      </c>
      <c r="P634" s="5" t="n">
        <f aca="false">O634*(100-N634/0.5)*5000</f>
        <v>635062.803773585</v>
      </c>
      <c r="Q634" s="7" t="n">
        <f aca="false">N634</f>
        <v>1.14901509433962</v>
      </c>
      <c r="R634" s="5" t="n">
        <f aca="false">1.49*(100-Q634/0.5)*5000</f>
        <v>727879.67509434</v>
      </c>
      <c r="S634" s="5" t="str">
        <f aca="false">IF(P634&lt;M634,M634-P634," ")</f>
        <v> </v>
      </c>
      <c r="T634" s="8" t="n">
        <f aca="false">M634*5/P634</f>
        <v>1.56466017185048</v>
      </c>
      <c r="U634" s="8" t="n">
        <f aca="false">IF(T634&gt;5,S634*5/R634+5,T634)+20</f>
        <v>21.5646601718505</v>
      </c>
      <c r="V634" s="9" t="n">
        <f aca="false">G634/0.5*H634*20000</f>
        <v>73643.1742438912</v>
      </c>
      <c r="W634" s="9" t="n">
        <f aca="false">H634*G634*20*1000</f>
        <v>36821.5871219456</v>
      </c>
      <c r="X634" s="5" t="n">
        <f aca="false">G634*H634*MIN(20,U634)*1000</f>
        <v>36821.5871219456</v>
      </c>
      <c r="Y634" s="5" t="n">
        <f aca="false">IF(20&lt;U634,N634*O634*MIN(5,U634-20)*1000,0)</f>
        <v>2337.1636014587</v>
      </c>
      <c r="Z634" s="5" t="n">
        <f aca="false">IF(U634&gt;25,(U634-25)*Q634*1.49*1000,0)</f>
        <v>0</v>
      </c>
      <c r="AA634" s="5" t="n">
        <f aca="false">X634+Y634+Z634</f>
        <v>39158.7507234043</v>
      </c>
    </row>
    <row r="635" customFormat="false" ht="15" hidden="false" customHeight="false" outlineLevel="0" collapsed="false">
      <c r="A635" s="0" t="n">
        <v>1998</v>
      </c>
      <c r="B635" s="0" t="s">
        <v>33</v>
      </c>
      <c r="D635" s="0" t="n">
        <v>0</v>
      </c>
      <c r="E635" s="1" t="n">
        <v>306.31848</v>
      </c>
      <c r="F635" s="4" t="n">
        <v>0.003311821</v>
      </c>
      <c r="G635" s="0" t="n">
        <v>1.325</v>
      </c>
      <c r="H635" s="0" t="n">
        <f aca="false">1.44*EXP(-F635*(A635-1956))</f>
        <v>1.25300746248172</v>
      </c>
      <c r="I635" s="0" t="n">
        <v>2000</v>
      </c>
      <c r="J635" s="0" t="n">
        <f aca="false">I635*H635</f>
        <v>2506.01492496343</v>
      </c>
      <c r="K635" s="5" t="n">
        <f aca="false">K620+D620-J620-E635</f>
        <v>2757696.31112597</v>
      </c>
      <c r="L635" s="5" t="n">
        <f aca="false">H635*(100-G635/0.5)*20000</f>
        <v>2439605.5294519</v>
      </c>
      <c r="M635" s="5" t="n">
        <f aca="false">K635-L635</f>
        <v>318090.781674073</v>
      </c>
      <c r="N635" s="6" t="n">
        <f aca="false">1.6-0.6/(2009-1956)*(A635-1956)</f>
        <v>1.12452830188679</v>
      </c>
      <c r="O635" s="7" t="n">
        <v>1.3</v>
      </c>
      <c r="P635" s="5" t="n">
        <f aca="false">O635*(100-N635/0.5)*5000</f>
        <v>635381.132075472</v>
      </c>
      <c r="Q635" s="7" t="n">
        <f aca="false">N635</f>
        <v>1.12452830188679</v>
      </c>
      <c r="R635" s="5" t="n">
        <f aca="false">1.49*(100-Q635/0.5)*5000</f>
        <v>728244.528301887</v>
      </c>
      <c r="S635" s="5" t="str">
        <f aca="false">IF(P635&lt;M635,M635-P635," ")</f>
        <v> </v>
      </c>
      <c r="T635" s="8" t="n">
        <f aca="false">M635*5/P635</f>
        <v>2.50314941391972</v>
      </c>
      <c r="U635" s="8" t="n">
        <f aca="false">IF(T635&gt;5,S635*5/R635+5,T635)+20</f>
        <v>22.5031494139197</v>
      </c>
      <c r="V635" s="9" t="n">
        <f aca="false">G635/0.5*H635*20000</f>
        <v>66409.395511531</v>
      </c>
      <c r="W635" s="9" t="n">
        <f aca="false">H635*G635*20*1000</f>
        <v>33204.6977557655</v>
      </c>
      <c r="X635" s="5" t="n">
        <f aca="false">G635*H635*MIN(20,U635)*1000</f>
        <v>33204.6977557655</v>
      </c>
      <c r="Y635" s="5" t="n">
        <f aca="false">IF(20&lt;U635,N635*O635*MIN(5,U635-20)*1000,0)</f>
        <v>3659.32106774527</v>
      </c>
      <c r="Z635" s="5" t="n">
        <f aca="false">IF(U635&gt;25,(U635-25)*Q635*1.49*1000,0)</f>
        <v>0</v>
      </c>
      <c r="AA635" s="5" t="n">
        <f aca="false">X635+Y635+Z635</f>
        <v>36864.0188235108</v>
      </c>
    </row>
    <row r="636" customFormat="false" ht="15" hidden="false" customHeight="false" outlineLevel="0" collapsed="false">
      <c r="A636" s="0" t="n">
        <v>1998</v>
      </c>
      <c r="B636" s="0" t="s">
        <v>34</v>
      </c>
      <c r="D636" s="0" t="n">
        <v>0</v>
      </c>
      <c r="E636" s="1" t="n">
        <v>188.78613</v>
      </c>
      <c r="F636" s="4" t="n">
        <v>0.003564392</v>
      </c>
      <c r="G636" s="0" t="n">
        <v>1.445</v>
      </c>
      <c r="H636" s="0" t="n">
        <f aca="false">1.44*EXP(-F636*(A636-1956))</f>
        <v>1.23978583326104</v>
      </c>
      <c r="I636" s="0" t="n">
        <v>2000</v>
      </c>
      <c r="J636" s="0" t="n">
        <f aca="false">I636*H636</f>
        <v>2479.57166652208</v>
      </c>
      <c r="K636" s="5" t="n">
        <f aca="false">K621+D621-J621-E636</f>
        <v>2756874.33195789</v>
      </c>
      <c r="L636" s="5" t="n">
        <f aca="false">H636*(100-G636/0.5)*20000</f>
        <v>2407912.04535959</v>
      </c>
      <c r="M636" s="5" t="n">
        <f aca="false">K636-L636</f>
        <v>348962.2865983</v>
      </c>
      <c r="N636" s="6" t="n">
        <f aca="false">1.6-0.5/(2009-1956)*(A636-1956)</f>
        <v>1.20377358490566</v>
      </c>
      <c r="O636" s="7" t="n">
        <v>1.3</v>
      </c>
      <c r="P636" s="5" t="n">
        <f aca="false">O636*(100-N636/0.5)*5000</f>
        <v>634350.943396226</v>
      </c>
      <c r="Q636" s="7" t="n">
        <f aca="false">N636</f>
        <v>1.20377358490566</v>
      </c>
      <c r="R636" s="5" t="n">
        <f aca="false">1.49*(100-Q636/0.5)*5000</f>
        <v>727063.773584906</v>
      </c>
      <c r="S636" s="5" t="str">
        <f aca="false">IF(P636&lt;M636,M636-P636," ")</f>
        <v> </v>
      </c>
      <c r="T636" s="8" t="n">
        <f aca="false">M636*5/P636</f>
        <v>2.75054597325894</v>
      </c>
      <c r="U636" s="8" t="n">
        <f aca="false">IF(T636&gt;5,S636*5/R636+5,T636)+20</f>
        <v>22.7505459732589</v>
      </c>
      <c r="V636" s="9" t="n">
        <f aca="false">G636/0.5*H636*20000</f>
        <v>71659.6211624882</v>
      </c>
      <c r="W636" s="9" t="n">
        <f aca="false">H636*G636*20*1000</f>
        <v>35829.8105812441</v>
      </c>
      <c r="X636" s="5" t="n">
        <f aca="false">G636*H636*MIN(20,U636)*1000</f>
        <v>35829.8105812441</v>
      </c>
      <c r="Y636" s="5" t="n">
        <f aca="false">IF(20&lt;U636,N636*O636*MIN(5,U636-20)*1000,0)</f>
        <v>4304.34496268106</v>
      </c>
      <c r="Z636" s="5" t="n">
        <f aca="false">IF(U636&gt;25,(U636-25)*Q636*1.49*1000,0)</f>
        <v>0</v>
      </c>
      <c r="AA636" s="5" t="n">
        <f aca="false">X636+Y636+Z636</f>
        <v>40134.1555439252</v>
      </c>
    </row>
    <row r="637" customFormat="false" ht="15" hidden="false" customHeight="false" outlineLevel="0" collapsed="false">
      <c r="A637" s="0" t="n">
        <v>1998</v>
      </c>
      <c r="B637" s="0" t="s">
        <v>35</v>
      </c>
      <c r="D637" s="0" t="n">
        <v>0</v>
      </c>
      <c r="E637" s="1" t="n">
        <v>84.28602</v>
      </c>
      <c r="F637" s="4" t="n">
        <v>0.00095987</v>
      </c>
      <c r="G637" s="0" t="n">
        <v>1.58</v>
      </c>
      <c r="H637" s="0" t="n">
        <f aca="false">1.44*EXP(-F637*(A637-1956))</f>
        <v>1.38310168314989</v>
      </c>
      <c r="I637" s="0" t="n">
        <v>2000</v>
      </c>
      <c r="J637" s="0" t="n">
        <f aca="false">I637*H637</f>
        <v>2766.20336629977</v>
      </c>
      <c r="K637" s="5" t="n">
        <f aca="false">K622+D622-J622-E637</f>
        <v>2770022.19267309</v>
      </c>
      <c r="L637" s="5" t="n">
        <f aca="false">H637*(100-G637/0.5)*20000</f>
        <v>2678791.3399247</v>
      </c>
      <c r="M637" s="5" t="n">
        <f aca="false">K637-L637</f>
        <v>91230.8527483856</v>
      </c>
      <c r="N637" s="6" t="n">
        <f aca="false">1.6-0.5691/(2009-1956)*(A637-1956)</f>
        <v>1.14901509433962</v>
      </c>
      <c r="O637" s="7" t="n">
        <v>1.3</v>
      </c>
      <c r="P637" s="5" t="n">
        <f aca="false">O637*(100-N637/0.5)*5000</f>
        <v>635062.803773585</v>
      </c>
      <c r="Q637" s="7" t="n">
        <f aca="false">N637</f>
        <v>1.14901509433962</v>
      </c>
      <c r="R637" s="5" t="n">
        <f aca="false">1.49*(100-Q637/0.5)*5000</f>
        <v>727879.67509434</v>
      </c>
      <c r="S637" s="5" t="str">
        <f aca="false">IF(P637&lt;M637,M637-P637," ")</f>
        <v> </v>
      </c>
      <c r="T637" s="8" t="n">
        <f aca="false">M637*5/P637</f>
        <v>0.718282130572645</v>
      </c>
      <c r="U637" s="8" t="n">
        <f aca="false">IF(T637&gt;5,S637*5/R637+5,T637)+20</f>
        <v>20.7182821305726</v>
      </c>
      <c r="V637" s="9" t="n">
        <f aca="false">G637/0.5*H637*20000</f>
        <v>87412.0263750728</v>
      </c>
      <c r="W637" s="9" t="n">
        <f aca="false">H637*G637*20*1000</f>
        <v>43706.0131875364</v>
      </c>
      <c r="X637" s="5" t="n">
        <f aca="false">G637*H637*MIN(20,U637)*1000</f>
        <v>43706.0131875364</v>
      </c>
      <c r="Y637" s="5" t="n">
        <f aca="false">IF(20&lt;U637,N637*O637*MIN(5,U637-20)*1000,0)</f>
        <v>1072.91211302911</v>
      </c>
      <c r="Z637" s="5" t="n">
        <f aca="false">IF(U637&gt;25,(U637-25)*Q637*1.49*1000,0)</f>
        <v>0</v>
      </c>
      <c r="AA637" s="5" t="n">
        <f aca="false">X637+Y637+Z637</f>
        <v>44778.9253005655</v>
      </c>
    </row>
    <row r="638" customFormat="false" ht="15" hidden="false" customHeight="false" outlineLevel="0" collapsed="false">
      <c r="A638" s="0" t="n">
        <v>1998</v>
      </c>
      <c r="B638" s="0" t="s">
        <v>36</v>
      </c>
      <c r="D638" s="0" t="n">
        <v>0</v>
      </c>
      <c r="E638" s="1" t="n">
        <v>283.12596</v>
      </c>
      <c r="F638" s="4" t="n">
        <v>0.003306066</v>
      </c>
      <c r="G638" s="0" t="n">
        <v>1.9</v>
      </c>
      <c r="H638" s="0" t="n">
        <f aca="false">1.44*EXP(-F638*(A638-1956))</f>
        <v>1.2533103635211</v>
      </c>
      <c r="I638" s="0" t="n">
        <v>2000</v>
      </c>
      <c r="J638" s="0" t="n">
        <f aca="false">I638*H638</f>
        <v>2506.62072704221</v>
      </c>
      <c r="K638" s="5" t="n">
        <f aca="false">K623+D623-J623-E638</f>
        <v>2767579.18693817</v>
      </c>
      <c r="L638" s="5" t="n">
        <f aca="false">H638*(100-G638/0.5)*20000</f>
        <v>2411369.1394146</v>
      </c>
      <c r="M638" s="5" t="n">
        <f aca="false">K638-L638</f>
        <v>356210.047523571</v>
      </c>
      <c r="N638" s="6" t="n">
        <f aca="false">1.6-0.5691/(2009-1956)*(A638-1956)</f>
        <v>1.14901509433962</v>
      </c>
      <c r="O638" s="7" t="n">
        <v>1.3</v>
      </c>
      <c r="P638" s="5" t="n">
        <f aca="false">O638*(100-N638/0.5)*5000</f>
        <v>635062.803773585</v>
      </c>
      <c r="Q638" s="7" t="n">
        <f aca="false">N638</f>
        <v>1.14901509433962</v>
      </c>
      <c r="R638" s="5" t="n">
        <f aca="false">1.49*(100-Q638/0.5)*5000</f>
        <v>727879.67509434</v>
      </c>
      <c r="S638" s="5" t="str">
        <f aca="false">IF(P638&lt;M638,M638-P638," ")</f>
        <v> </v>
      </c>
      <c r="T638" s="8" t="n">
        <f aca="false">M638*5/P638</f>
        <v>2.80452614613033</v>
      </c>
      <c r="U638" s="8" t="n">
        <f aca="false">IF(T638&gt;5,S638*5/R638+5,T638)+20</f>
        <v>22.8045261461303</v>
      </c>
      <c r="V638" s="9" t="n">
        <f aca="false">G638/0.5*H638*20000</f>
        <v>95251.5876276038</v>
      </c>
      <c r="W638" s="9" t="n">
        <f aca="false">H638*G638*20*1000</f>
        <v>47625.7938138019</v>
      </c>
      <c r="X638" s="5" t="n">
        <f aca="false">G638*H638*MIN(20,U638)*1000</f>
        <v>47625.7938138019</v>
      </c>
      <c r="Y638" s="5" t="n">
        <f aca="false">IF(20&lt;U638,N638*O638*MIN(5,U638-20)*1000,0)</f>
        <v>4189.17573668605</v>
      </c>
      <c r="Z638" s="5" t="n">
        <f aca="false">IF(U638&gt;25,(U638-25)*Q638*1.49*1000,0)</f>
        <v>0</v>
      </c>
      <c r="AA638" s="5" t="n">
        <f aca="false">X638+Y638+Z638</f>
        <v>51814.969550488</v>
      </c>
    </row>
    <row r="639" customFormat="false" ht="15" hidden="false" customHeight="false" outlineLevel="0" collapsed="false">
      <c r="A639" s="0" t="n">
        <v>1998</v>
      </c>
      <c r="B639" s="0" t="s">
        <v>37</v>
      </c>
      <c r="D639" s="0" t="n">
        <v>0</v>
      </c>
      <c r="E639" s="1" t="n">
        <v>177.84702</v>
      </c>
      <c r="F639" s="4" t="n">
        <v>0.001301856</v>
      </c>
      <c r="G639" s="0" t="n">
        <v>1.675</v>
      </c>
      <c r="H639" s="0" t="n">
        <f aca="false">1.44*EXP(-F639*(A639-1956))</f>
        <v>1.36337761539359</v>
      </c>
      <c r="I639" s="0" t="n">
        <v>2000</v>
      </c>
      <c r="J639" s="0" t="n">
        <f aca="false">I639*H639</f>
        <v>2726.75523078718</v>
      </c>
      <c r="K639" s="5" t="n">
        <f aca="false">K624+D624-J624-E639</f>
        <v>2767711.73333694</v>
      </c>
      <c r="L639" s="5" t="n">
        <f aca="false">H639*(100-G639/0.5)*20000</f>
        <v>2635408.93055581</v>
      </c>
      <c r="M639" s="5" t="n">
        <f aca="false">K639-L639</f>
        <v>132302.802781123</v>
      </c>
      <c r="N639" s="6" t="n">
        <f aca="false">1.6-0.5691/(2009-1956)*(A639-1956)</f>
        <v>1.14901509433962</v>
      </c>
      <c r="O639" s="7" t="n">
        <v>1.3</v>
      </c>
      <c r="P639" s="5" t="n">
        <f aca="false">O639*(100-N639/0.5)*5000</f>
        <v>635062.803773585</v>
      </c>
      <c r="Q639" s="7" t="n">
        <f aca="false">N639</f>
        <v>1.14901509433962</v>
      </c>
      <c r="R639" s="5" t="n">
        <f aca="false">1.49*(100-Q639/0.5)*5000</f>
        <v>727879.67509434</v>
      </c>
      <c r="S639" s="5" t="str">
        <f aca="false">IF(P639&lt;M639,M639-P639," ")</f>
        <v> </v>
      </c>
      <c r="T639" s="8" t="n">
        <f aca="false">M639*5/P639</f>
        <v>1.0416513295612</v>
      </c>
      <c r="U639" s="8" t="n">
        <f aca="false">IF(T639&gt;5,S639*5/R639+5,T639)+20</f>
        <v>21.0416513295612</v>
      </c>
      <c r="V639" s="9" t="n">
        <f aca="false">G639/0.5*H639*20000</f>
        <v>91346.3002313707</v>
      </c>
      <c r="W639" s="9" t="n">
        <f aca="false">H639*G639*20*1000</f>
        <v>45673.1501156853</v>
      </c>
      <c r="X639" s="5" t="n">
        <f aca="false">G639*H639*MIN(20,U639)*1000</f>
        <v>45673.1501156853</v>
      </c>
      <c r="Y639" s="5" t="n">
        <f aca="false">IF(20&lt;U639,N639*O639*MIN(5,U639-20)*1000,0)</f>
        <v>1555.93503091618</v>
      </c>
      <c r="Z639" s="5" t="n">
        <f aca="false">IF(U639&gt;25,(U639-25)*Q639*1.49*1000,0)</f>
        <v>0</v>
      </c>
      <c r="AA639" s="5" t="n">
        <f aca="false">X639+Y639+Z639</f>
        <v>47229.0851466015</v>
      </c>
    </row>
    <row r="640" customFormat="false" ht="15" hidden="false" customHeight="false" outlineLevel="0" collapsed="false">
      <c r="A640" s="0" t="n">
        <v>1998</v>
      </c>
      <c r="B640" s="0" t="s">
        <v>38</v>
      </c>
      <c r="D640" s="0" t="n">
        <v>0</v>
      </c>
      <c r="E640" s="1" t="n">
        <v>138.50031</v>
      </c>
      <c r="F640" s="4" t="n">
        <v>0.00474323</v>
      </c>
      <c r="G640" s="0" t="n">
        <v>3.085</v>
      </c>
      <c r="H640" s="0" t="n">
        <f aca="false">1.44*EXP(-F640*(A640-1956))</f>
        <v>1.17989736229423</v>
      </c>
      <c r="I640" s="0" t="n">
        <v>2000</v>
      </c>
      <c r="J640" s="0" t="n">
        <f aca="false">I640*H640</f>
        <v>2359.79472458845</v>
      </c>
      <c r="K640" s="5" t="n">
        <f aca="false">K625+D625-J625-E640</f>
        <v>2764530.73053444</v>
      </c>
      <c r="L640" s="5" t="n">
        <f aca="false">H640*(100-G640/0.5)*20000</f>
        <v>2214195.39008134</v>
      </c>
      <c r="M640" s="5" t="n">
        <f aca="false">K640-L640</f>
        <v>550335.340453098</v>
      </c>
      <c r="N640" s="6" t="n">
        <f aca="false">1.6+0.3/(2009-1956)*(A640-1956)</f>
        <v>1.8377358490566</v>
      </c>
      <c r="O640" s="7" t="n">
        <v>1.3</v>
      </c>
      <c r="P640" s="5" t="n">
        <f aca="false">O640*(100-N640/0.5)*5000</f>
        <v>626109.433962264</v>
      </c>
      <c r="Q640" s="7" t="n">
        <f aca="false">N640</f>
        <v>1.8377358490566</v>
      </c>
      <c r="R640" s="5" t="n">
        <f aca="false">1.49*(100-Q640/0.5)*5000</f>
        <v>717617.735849057</v>
      </c>
      <c r="S640" s="5" t="str">
        <f aca="false">IF(P640&lt;M640,M640-P640," ")</f>
        <v> </v>
      </c>
      <c r="T640" s="8" t="n">
        <f aca="false">M640*5/P640</f>
        <v>4.39488139453802</v>
      </c>
      <c r="U640" s="8" t="n">
        <f aca="false">IF(T640&gt;5,S640*5/R640+5,T640)+20</f>
        <v>24.394881394538</v>
      </c>
      <c r="V640" s="9" t="n">
        <f aca="false">G640/0.5*H640*20000</f>
        <v>145599.334507107</v>
      </c>
      <c r="W640" s="9" t="n">
        <f aca="false">H640*G640*20*1000</f>
        <v>72799.6672535537</v>
      </c>
      <c r="X640" s="5" t="n">
        <f aca="false">G640*H640*MIN(20,U640)*1000</f>
        <v>72799.6672535537</v>
      </c>
      <c r="Y640" s="5" t="n">
        <f aca="false">IF(20&lt;U640,N640*O640*MIN(5,U640-20)*1000,0)</f>
        <v>10499.6204184227</v>
      </c>
      <c r="Z640" s="5" t="n">
        <f aca="false">IF(U640&gt;25,(U640-25)*Q640*1.49*1000,0)</f>
        <v>0</v>
      </c>
      <c r="AA640" s="5" t="n">
        <f aca="false">X640+Y640+Z640</f>
        <v>83299.2876719765</v>
      </c>
    </row>
    <row r="641" customFormat="false" ht="15" hidden="false" customHeight="false" outlineLevel="0" collapsed="false">
      <c r="A641" s="0" t="n">
        <v>1998</v>
      </c>
      <c r="B641" s="0" t="s">
        <v>39</v>
      </c>
      <c r="D641" s="0" t="n">
        <v>0</v>
      </c>
      <c r="E641" s="1" t="n">
        <v>207.12276</v>
      </c>
      <c r="F641" s="4" t="n">
        <v>0.00288361</v>
      </c>
      <c r="G641" s="0" t="n">
        <v>2.115</v>
      </c>
      <c r="H641" s="0" t="n">
        <f aca="false">1.44*EXP(-F641*(A641-1956))</f>
        <v>1.27574649504239</v>
      </c>
      <c r="I641" s="0" t="n">
        <v>2000</v>
      </c>
      <c r="J641" s="0" t="n">
        <f aca="false">I641*H641</f>
        <v>2551.49299008478</v>
      </c>
      <c r="K641" s="5" t="n">
        <f aca="false">K626+D626-J626-E641</f>
        <v>2784040.83965221</v>
      </c>
      <c r="L641" s="5" t="n">
        <f aca="false">H641*(100-G641/0.5)*20000</f>
        <v>2443564.83660419</v>
      </c>
      <c r="M641" s="5" t="n">
        <f aca="false">K641-L641</f>
        <v>340476.00304802</v>
      </c>
      <c r="N641" s="6" t="n">
        <f aca="false">1.6-0.5691/(2009-1956)*(A641-1956)</f>
        <v>1.14901509433962</v>
      </c>
      <c r="O641" s="7" t="n">
        <v>1.3</v>
      </c>
      <c r="P641" s="5" t="n">
        <f aca="false">O641*(100-N641/0.5)*5000</f>
        <v>635062.803773585</v>
      </c>
      <c r="Q641" s="7" t="n">
        <f aca="false">N641</f>
        <v>1.14901509433962</v>
      </c>
      <c r="R641" s="5" t="n">
        <f aca="false">1.49*(100-Q641/0.5)*5000</f>
        <v>727879.67509434</v>
      </c>
      <c r="S641" s="5" t="str">
        <f aca="false">IF(P641&lt;M641,M641-P641," ")</f>
        <v> </v>
      </c>
      <c r="T641" s="8" t="n">
        <f aca="false">M641*5/P641</f>
        <v>2.68064828411371</v>
      </c>
      <c r="U641" s="8" t="n">
        <f aca="false">IF(T641&gt;5,S641*5/R641+5,T641)+20</f>
        <v>22.6806482841137</v>
      </c>
      <c r="V641" s="9" t="n">
        <f aca="false">G641/0.5*H641*20000</f>
        <v>107928.153480586</v>
      </c>
      <c r="W641" s="9" t="n">
        <f aca="false">H641*G641*20*1000</f>
        <v>53964.0767402931</v>
      </c>
      <c r="X641" s="5" t="n">
        <f aca="false">G641*H641*MIN(20,U641)*1000</f>
        <v>53964.0767402931</v>
      </c>
      <c r="Y641" s="5" t="n">
        <f aca="false">IF(20&lt;U641,N641*O641*MIN(5,U641-20)*1000,0)</f>
        <v>4004.13694338094</v>
      </c>
      <c r="Z641" s="5" t="n">
        <f aca="false">IF(U641&gt;25,(U641-25)*Q641*1.49*1000,0)</f>
        <v>0</v>
      </c>
      <c r="AA641" s="5" t="n">
        <f aca="false">X641+Y641+Z641</f>
        <v>57968.213683674</v>
      </c>
    </row>
    <row r="642" customFormat="false" ht="15" hidden="false" customHeight="false" outlineLevel="0" collapsed="false">
      <c r="A642" s="0" t="n">
        <v>1998</v>
      </c>
      <c r="B642" s="0" t="s">
        <v>40</v>
      </c>
      <c r="D642" s="0" t="n">
        <v>0</v>
      </c>
      <c r="E642" s="1" t="n">
        <v>195.93327</v>
      </c>
      <c r="F642" s="4" t="n">
        <v>0.003435973</v>
      </c>
      <c r="G642" s="0" t="n">
        <v>2.15</v>
      </c>
      <c r="H642" s="0" t="n">
        <f aca="false">1.44*EXP(-F642*(A642-1956))</f>
        <v>1.24649080535933</v>
      </c>
      <c r="I642" s="0" t="n">
        <v>2000</v>
      </c>
      <c r="J642" s="0" t="n">
        <f aca="false">I642*H642</f>
        <v>2492.98161071866</v>
      </c>
      <c r="K642" s="5" t="n">
        <f aca="false">K627+D627-J627-E642</f>
        <v>2784827.42456253</v>
      </c>
      <c r="L642" s="5" t="n">
        <f aca="false">H642*(100-G642/0.5)*20000</f>
        <v>2385783.40145776</v>
      </c>
      <c r="M642" s="5" t="n">
        <f aca="false">K642-L642</f>
        <v>399044.023104773</v>
      </c>
      <c r="N642" s="6" t="n">
        <f aca="false">1.6+0.1/(2009-1956)*(A642-1956)</f>
        <v>1.67924528301887</v>
      </c>
      <c r="O642" s="7" t="n">
        <v>1.3</v>
      </c>
      <c r="P642" s="5" t="n">
        <f aca="false">O642*(100-N642/0.5)*5000</f>
        <v>628169.811320755</v>
      </c>
      <c r="Q642" s="7" t="n">
        <f aca="false">N642</f>
        <v>1.67924528301887</v>
      </c>
      <c r="R642" s="5" t="n">
        <f aca="false">1.49*(100-Q642/0.5)*5000</f>
        <v>719979.245283019</v>
      </c>
      <c r="S642" s="5" t="str">
        <f aca="false">IF(P642&lt;M642,M642-P642," ")</f>
        <v> </v>
      </c>
      <c r="T642" s="8" t="n">
        <f aca="false">M642*5/P642</f>
        <v>3.17624323800093</v>
      </c>
      <c r="U642" s="8" t="n">
        <f aca="false">IF(T642&gt;5,S642*5/R642+5,T642)+20</f>
        <v>23.1762432380009</v>
      </c>
      <c r="V642" s="9" t="n">
        <f aca="false">G642/0.5*H642*20000</f>
        <v>107198.209260902</v>
      </c>
      <c r="W642" s="9" t="n">
        <f aca="false">H642*G642*20*1000</f>
        <v>53599.1046304512</v>
      </c>
      <c r="X642" s="5" t="n">
        <f aca="false">G642*H642*MIN(20,U642)*1000</f>
        <v>53599.1046304512</v>
      </c>
      <c r="Y642" s="5" t="n">
        <f aca="false">IF(20&lt;U642,N642*O642*MIN(5,U642-20)*1000,0)</f>
        <v>6933.79891767373</v>
      </c>
      <c r="Z642" s="5" t="n">
        <f aca="false">IF(U642&gt;25,(U642-25)*Q642*1.49*1000,0)</f>
        <v>0</v>
      </c>
      <c r="AA642" s="5" t="n">
        <f aca="false">X642+Y642+Z642</f>
        <v>60532.903548125</v>
      </c>
    </row>
    <row r="643" customFormat="false" ht="15" hidden="false" customHeight="false" outlineLevel="0" collapsed="false">
      <c r="A643" s="0" t="n">
        <v>1998</v>
      </c>
      <c r="B643" s="0" t="s">
        <v>41</v>
      </c>
      <c r="D643" s="0" t="n">
        <v>0</v>
      </c>
      <c r="E643" s="1" t="n">
        <v>74.15889</v>
      </c>
      <c r="F643" s="4" t="n">
        <v>0.002290988</v>
      </c>
      <c r="G643" s="0" t="n">
        <v>1.96</v>
      </c>
      <c r="H643" s="0" t="n">
        <f aca="false">1.44*EXP(-F643*(A643-1956))</f>
        <v>1.30789845677692</v>
      </c>
      <c r="I643" s="0" t="n">
        <v>2000</v>
      </c>
      <c r="J643" s="0" t="n">
        <f aca="false">I643*H643</f>
        <v>2615.79691355385</v>
      </c>
      <c r="K643" s="5" t="n">
        <f aca="false">K628+D628-J628-E643</f>
        <v>2761965.84464362</v>
      </c>
      <c r="L643" s="5" t="n">
        <f aca="false">H643*(100-G643/0.5)*20000</f>
        <v>2513257.67454254</v>
      </c>
      <c r="M643" s="5" t="n">
        <f aca="false">K643-L643</f>
        <v>248708.170101082</v>
      </c>
      <c r="N643" s="6" t="n">
        <f aca="false">1.6-0.4/(2009-1956)*(A643-1956)</f>
        <v>1.28301886792453</v>
      </c>
      <c r="O643" s="7" t="n">
        <v>1.3</v>
      </c>
      <c r="P643" s="5" t="n">
        <f aca="false">O643*(100-N643/0.5)*5000</f>
        <v>633320.754716981</v>
      </c>
      <c r="Q643" s="7" t="n">
        <f aca="false">N643</f>
        <v>1.28301886792453</v>
      </c>
      <c r="R643" s="5" t="n">
        <f aca="false">1.49*(100-Q643/0.5)*5000</f>
        <v>725883.018867924</v>
      </c>
      <c r="S643" s="5" t="str">
        <f aca="false">IF(P643&lt;M643,M643-P643," ")</f>
        <v> </v>
      </c>
      <c r="T643" s="8" t="n">
        <f aca="false">M643*5/P643</f>
        <v>1.96352455093806</v>
      </c>
      <c r="U643" s="8" t="n">
        <f aca="false">IF(T643&gt;5,S643*5/R643+5,T643)+20</f>
        <v>21.9635245509381</v>
      </c>
      <c r="V643" s="9" t="n">
        <f aca="false">G643/0.5*H643*20000</f>
        <v>102539.239011311</v>
      </c>
      <c r="W643" s="9" t="n">
        <f aca="false">H643*G643*20*1000</f>
        <v>51269.6195056554</v>
      </c>
      <c r="X643" s="5" t="n">
        <f aca="false">G643*H643*MIN(20,U643)*1000</f>
        <v>51269.6195056554</v>
      </c>
      <c r="Y643" s="5" t="n">
        <f aca="false">IF(20&lt;U643,N643*O643*MIN(5,U643-20)*1000,0)</f>
        <v>3275.01076043253</v>
      </c>
      <c r="Z643" s="5" t="n">
        <f aca="false">IF(U643&gt;25,(U643-25)*Q643*1.49*1000,0)</f>
        <v>0</v>
      </c>
      <c r="AA643" s="5" t="n">
        <f aca="false">X643+Y643+Z643</f>
        <v>54544.630266088</v>
      </c>
    </row>
    <row r="644" customFormat="false" ht="15" hidden="false" customHeight="false" outlineLevel="0" collapsed="false">
      <c r="A644" s="0" t="n">
        <v>1998</v>
      </c>
      <c r="B644" s="0" t="s">
        <v>42</v>
      </c>
      <c r="D644" s="0" t="n">
        <v>0</v>
      </c>
      <c r="E644" s="1" t="n">
        <v>392.72649</v>
      </c>
      <c r="F644" s="4" t="n">
        <v>0.006047777</v>
      </c>
      <c r="G644" s="0" t="n">
        <v>3.73</v>
      </c>
      <c r="H644" s="0" t="n">
        <f aca="false">1.44*EXP(-F644*(A644-1956))</f>
        <v>1.11698878481875</v>
      </c>
      <c r="I644" s="0" t="n">
        <v>2000</v>
      </c>
      <c r="J644" s="0" t="n">
        <f aca="false">I644*H644</f>
        <v>2233.9775696375</v>
      </c>
      <c r="K644" s="5" t="n">
        <f aca="false">K629+D629-J629-E644</f>
        <v>2760112.2540115</v>
      </c>
      <c r="L644" s="5" t="n">
        <f aca="false">H644*(100-G644/0.5)*20000</f>
        <v>2067322.84294254</v>
      </c>
      <c r="M644" s="5" t="n">
        <f aca="false">K644-L644</f>
        <v>692789.41106896</v>
      </c>
      <c r="N644" s="6" t="n">
        <f aca="false">1.6+0.5185/(2009-1956)*(A644-1956)</f>
        <v>2.01088679245283</v>
      </c>
      <c r="O644" s="7" t="n">
        <v>1.3</v>
      </c>
      <c r="P644" s="5" t="n">
        <f aca="false">O644*(100-N644/0.5)*5000</f>
        <v>623858.471698113</v>
      </c>
      <c r="Q644" s="7" t="n">
        <f aca="false">N644</f>
        <v>2.01088679245283</v>
      </c>
      <c r="R644" s="5" t="n">
        <f aca="false">1.49*(100-Q644/0.5)*5000</f>
        <v>715037.786792453</v>
      </c>
      <c r="S644" s="5" t="n">
        <f aca="false">IF(P644&lt;M644,M644-P644," ")</f>
        <v>68930.9393708468</v>
      </c>
      <c r="T644" s="8" t="n">
        <f aca="false">M644*5/P644</f>
        <v>5.55245654662042</v>
      </c>
      <c r="U644" s="8" t="n">
        <f aca="false">IF(T644&gt;5,S644*5/R644+5,T644)+20</f>
        <v>25.4820090675212</v>
      </c>
      <c r="V644" s="9" t="n">
        <f aca="false">G644/0.5*H644*20000</f>
        <v>166654.726694957</v>
      </c>
      <c r="W644" s="9" t="n">
        <f aca="false">H644*G644*20*1000</f>
        <v>83327.3633474786</v>
      </c>
      <c r="X644" s="5" t="n">
        <f aca="false">G644*H644*MIN(20,U644)*1000</f>
        <v>83327.3633474786</v>
      </c>
      <c r="Y644" s="5" t="n">
        <f aca="false">IF(20&lt;U644,N644*O644*MIN(5,U644-20)*1000,0)</f>
        <v>13070.7641509434</v>
      </c>
      <c r="Z644" s="5" t="n">
        <f aca="false">IF(U644&gt;25,(U644-25)*Q644*1.49*1000,0)</f>
        <v>1444.20584490405</v>
      </c>
      <c r="AA644" s="5" t="n">
        <f aca="false">X644+Y644+Z644</f>
        <v>97842.333343326</v>
      </c>
    </row>
    <row r="645" customFormat="false" ht="15" hidden="false" customHeight="false" outlineLevel="0" collapsed="false">
      <c r="A645" s="0" t="n">
        <v>1998</v>
      </c>
      <c r="B645" s="0" t="s">
        <v>43</v>
      </c>
      <c r="D645" s="0" t="n">
        <v>0</v>
      </c>
      <c r="E645" s="1" t="n">
        <v>234.57564</v>
      </c>
      <c r="F645" s="4" t="n">
        <v>0.003047486</v>
      </c>
      <c r="G645" s="0" t="n">
        <v>2.125</v>
      </c>
      <c r="H645" s="0" t="n">
        <f aca="false">1.44*EXP(-F645*(A645-1956))</f>
        <v>1.26699594592185</v>
      </c>
      <c r="I645" s="0" t="n">
        <v>2000</v>
      </c>
      <c r="J645" s="0" t="n">
        <f aca="false">I645*H645</f>
        <v>2533.9918918437</v>
      </c>
      <c r="K645" s="5" t="n">
        <f aca="false">K630+D630-J630-E645</f>
        <v>2757377.25226382</v>
      </c>
      <c r="L645" s="5" t="n">
        <f aca="false">H645*(100-G645/0.5)*20000</f>
        <v>2426297.23644035</v>
      </c>
      <c r="M645" s="5" t="n">
        <f aca="false">K645-L645</f>
        <v>331080.015823476</v>
      </c>
      <c r="N645" s="6" t="n">
        <f aca="false">1.6-0.4298/(2009-1956)*(A645-1956)</f>
        <v>1.25940377358491</v>
      </c>
      <c r="O645" s="7" t="n">
        <v>1.3</v>
      </c>
      <c r="P645" s="5" t="n">
        <f aca="false">O645*(100-N645/0.5)*5000</f>
        <v>633627.750943396</v>
      </c>
      <c r="Q645" s="7" t="n">
        <f aca="false">N645</f>
        <v>1.25940377358491</v>
      </c>
      <c r="R645" s="5" t="n">
        <f aca="false">1.49*(100-Q645/0.5)*5000</f>
        <v>726234.883773585</v>
      </c>
      <c r="S645" s="5" t="str">
        <f aca="false">IF(P645&lt;M645,M645-P645," ")</f>
        <v> </v>
      </c>
      <c r="T645" s="8" t="n">
        <f aca="false">M645*5/P645</f>
        <v>2.61257509105731</v>
      </c>
      <c r="U645" s="8" t="n">
        <f aca="false">IF(T645&gt;5,S645*5/R645+5,T645)+20</f>
        <v>22.6125750910573</v>
      </c>
      <c r="V645" s="9" t="n">
        <f aca="false">G645/0.5*H645*20000</f>
        <v>107694.655403357</v>
      </c>
      <c r="W645" s="9" t="n">
        <f aca="false">H645*G645*20*1000</f>
        <v>53847.3277016787</v>
      </c>
      <c r="X645" s="5" t="n">
        <f aca="false">G645*H645*MIN(20,U645)*1000</f>
        <v>53847.3277016787</v>
      </c>
      <c r="Y645" s="5" t="n">
        <f aca="false">IF(20&lt;U645,N645*O645*MIN(5,U645-20)*1000,0)</f>
        <v>4277.37300698696</v>
      </c>
      <c r="Z645" s="5" t="n">
        <f aca="false">IF(U645&gt;25,(U645-25)*Q645*1.49*1000,0)</f>
        <v>0</v>
      </c>
      <c r="AA645" s="5" t="n">
        <f aca="false">X645+Y645+Z645</f>
        <v>58124.7007086657</v>
      </c>
    </row>
    <row r="646" customFormat="false" ht="15" hidden="false" customHeight="false" outlineLevel="0" collapsed="false">
      <c r="A646" s="0" t="n">
        <v>1998</v>
      </c>
      <c r="B646" s="0" t="s">
        <v>44</v>
      </c>
      <c r="D646" s="0" t="n">
        <v>0</v>
      </c>
      <c r="E646" s="1" t="n">
        <v>493.89483</v>
      </c>
      <c r="F646" s="4" t="n">
        <v>0.006595146</v>
      </c>
      <c r="G646" s="0" t="n">
        <v>2.89</v>
      </c>
      <c r="H646" s="0" t="n">
        <f aca="false">1.44*EXP(-F646*(A646-1956))</f>
        <v>1.0916026981502</v>
      </c>
      <c r="I646" s="0" t="n">
        <v>2000</v>
      </c>
      <c r="J646" s="0" t="n">
        <f aca="false">I646*H646</f>
        <v>2183.2053963004</v>
      </c>
      <c r="K646" s="5" t="n">
        <f aca="false">K631+D631-J631-E646</f>
        <v>2836983.28892246</v>
      </c>
      <c r="L646" s="5" t="n">
        <f aca="false">H646*(100-G646/0.5)*20000</f>
        <v>2057016.12439424</v>
      </c>
      <c r="M646" s="5" t="n">
        <f aca="false">K646-L646</f>
        <v>779967.164528222</v>
      </c>
      <c r="N646" s="6" t="n">
        <f aca="false">1.6+0.062/(2009-1956)*(A646-1956)</f>
        <v>1.6491320754717</v>
      </c>
      <c r="O646" s="7" t="n">
        <v>1.3</v>
      </c>
      <c r="P646" s="5" t="n">
        <f aca="false">O646*(100-N646/0.5)*5000</f>
        <v>628561.283018868</v>
      </c>
      <c r="Q646" s="7" t="n">
        <f aca="false">N646</f>
        <v>1.6491320754717</v>
      </c>
      <c r="R646" s="5" t="n">
        <f aca="false">1.49*(100-Q646/0.5)*5000</f>
        <v>720427.932075472</v>
      </c>
      <c r="S646" s="5" t="n">
        <f aca="false">IF(P646&lt;M646,M646-P646," ")</f>
        <v>151405.881509354</v>
      </c>
      <c r="T646" s="8" t="n">
        <f aca="false">M646*5/P646</f>
        <v>6.20438440610101</v>
      </c>
      <c r="U646" s="8" t="n">
        <f aca="false">IF(T646&gt;5,S646*5/R646+5,T646)+20</f>
        <v>26.0508051865311</v>
      </c>
      <c r="V646" s="9" t="n">
        <f aca="false">G646/0.5*H646*20000</f>
        <v>126189.271906163</v>
      </c>
      <c r="W646" s="9" t="n">
        <f aca="false">H646*G646*20*1000</f>
        <v>63094.6359530817</v>
      </c>
      <c r="X646" s="5" t="n">
        <f aca="false">G646*H646*MIN(20,U646)*1000</f>
        <v>63094.6359530817</v>
      </c>
      <c r="Y646" s="5" t="n">
        <f aca="false">IF(20&lt;U646,N646*O646*MIN(5,U646-20)*1000,0)</f>
        <v>10719.358490566</v>
      </c>
      <c r="Z646" s="5" t="n">
        <f aca="false">IF(U646&gt;25,(U646-25)*Q646*1.49*1000,0)</f>
        <v>2582.04564188885</v>
      </c>
      <c r="AA646" s="5" t="n">
        <f aca="false">X646+Y646+Z646</f>
        <v>76396.0400855366</v>
      </c>
    </row>
    <row r="647" customFormat="false" ht="15" hidden="false" customHeight="false" outlineLevel="0" collapsed="false">
      <c r="A647" s="0" t="n">
        <v>1999</v>
      </c>
      <c r="B647" s="0" t="s">
        <v>30</v>
      </c>
      <c r="D647" s="0" t="n">
        <v>0</v>
      </c>
      <c r="E647" s="1" t="n">
        <v>0</v>
      </c>
      <c r="F647" s="4" t="n">
        <v>0.000106134</v>
      </c>
      <c r="G647" s="0" t="n">
        <v>1</v>
      </c>
      <c r="H647" s="0" t="n">
        <f aca="false">1.44*EXP(-F647*(A647-1956))</f>
        <v>1.43344315603811</v>
      </c>
      <c r="I647" s="0" t="n">
        <v>785</v>
      </c>
      <c r="J647" s="0" t="n">
        <f aca="false">I647*H647</f>
        <v>1125.25287748991</v>
      </c>
      <c r="K647" s="5" t="n">
        <f aca="false">K632+D632-J632-E647</f>
        <v>2759763.99247183</v>
      </c>
      <c r="L647" s="5" t="n">
        <f aca="false">H647*(100-G647/0.5)*20000</f>
        <v>2809548.58583469</v>
      </c>
      <c r="M647" s="5" t="n">
        <f aca="false">K647-L647</f>
        <v>-49784.5933628539</v>
      </c>
      <c r="N647" s="6" t="n">
        <f aca="false">1.6-0.6824/(2009-1956)*(A647-1956)</f>
        <v>1.04635471698113</v>
      </c>
      <c r="O647" s="7" t="n">
        <v>1.3</v>
      </c>
      <c r="P647" s="5" t="n">
        <f aca="false">O647*(100-N647/0.5)*5000</f>
        <v>636397.388679245</v>
      </c>
      <c r="Q647" s="7" t="n">
        <f aca="false">N647</f>
        <v>1.04635471698113</v>
      </c>
      <c r="R647" s="5" t="n">
        <f aca="false">1.49*(100-Q647/0.5)*5000</f>
        <v>729409.314716981</v>
      </c>
      <c r="S647" s="5" t="str">
        <f aca="false">IF(P647&lt;M647,M647-P647," ")</f>
        <v> </v>
      </c>
      <c r="T647" s="8" t="n">
        <f aca="false">M647*5/P647</f>
        <v>-0.391143916116429</v>
      </c>
      <c r="U647" s="8" t="n">
        <f aca="false">IF(T647&gt;5,S647*5/R647+5,T647)+20</f>
        <v>19.6088560838836</v>
      </c>
      <c r="V647" s="9" t="n">
        <f aca="false">G647/0.5*H647*20000</f>
        <v>57337.7262415243</v>
      </c>
      <c r="W647" s="9" t="n">
        <f aca="false">H647*G647*20*1000</f>
        <v>28668.8631207621</v>
      </c>
      <c r="X647" s="5" t="n">
        <f aca="false">G647*H647*MIN(20,U647)*1000</f>
        <v>28108.1805511791</v>
      </c>
      <c r="Y647" s="5" t="n">
        <f aca="false">IF(20&lt;U647,N647*O647*MIN(5,U647-20)*1000,0)</f>
        <v>0</v>
      </c>
      <c r="Z647" s="5" t="n">
        <f aca="false">IF(U647&gt;25,(U647-25)*Q647*1.49*1000,0)</f>
        <v>0</v>
      </c>
      <c r="AA647" s="5" t="n">
        <f aca="false">X647+Y647+Z647</f>
        <v>28108.1805511791</v>
      </c>
    </row>
    <row r="648" customFormat="false" ht="15" hidden="false" customHeight="false" outlineLevel="0" collapsed="false">
      <c r="A648" s="0" t="n">
        <v>1999</v>
      </c>
      <c r="B648" s="0" t="s">
        <v>31</v>
      </c>
      <c r="D648" s="0" t="n">
        <v>0</v>
      </c>
      <c r="E648" s="1" t="n">
        <v>11.815625</v>
      </c>
      <c r="F648" s="4" t="n">
        <v>0.00054519</v>
      </c>
      <c r="G648" s="0" t="n">
        <v>1.19</v>
      </c>
      <c r="H648" s="0" t="n">
        <f aca="false">1.44*EXP(-F648*(A648-1956))</f>
        <v>1.40663446028809</v>
      </c>
      <c r="I648" s="0" t="n">
        <v>785</v>
      </c>
      <c r="J648" s="0" t="n">
        <f aca="false">I648*H648</f>
        <v>1104.20805132615</v>
      </c>
      <c r="K648" s="5" t="n">
        <f aca="false">K633+D633-J633-E648</f>
        <v>2755281.60946774</v>
      </c>
      <c r="L648" s="5" t="n">
        <f aca="false">H648*(100-G648/0.5)*20000</f>
        <v>2746313.12026646</v>
      </c>
      <c r="M648" s="5" t="n">
        <f aca="false">K648-L648</f>
        <v>8968.48920127377</v>
      </c>
      <c r="N648" s="6" t="n">
        <f aca="false">1.6-0.6216/(2009-1956)*(A648-1956)</f>
        <v>1.09568301886792</v>
      </c>
      <c r="O648" s="7" t="n">
        <v>1.3</v>
      </c>
      <c r="P648" s="5" t="n">
        <f aca="false">O648*(100-N648/0.5)*5000</f>
        <v>635756.120754717</v>
      </c>
      <c r="Q648" s="7" t="n">
        <f aca="false">N648</f>
        <v>1.09568301886792</v>
      </c>
      <c r="R648" s="5" t="n">
        <f aca="false">1.49*(100-Q648/0.5)*5000</f>
        <v>728674.323018868</v>
      </c>
      <c r="S648" s="5" t="str">
        <f aca="false">IF(P648&lt;M648,M648-P648," ")</f>
        <v> </v>
      </c>
      <c r="T648" s="8" t="n">
        <f aca="false">M648*5/P648</f>
        <v>0.0705340374122322</v>
      </c>
      <c r="U648" s="8" t="n">
        <f aca="false">IF(T648&gt;5,S648*5/R648+5,T648)+20</f>
        <v>20.0705340374122</v>
      </c>
      <c r="V648" s="9" t="n">
        <f aca="false">G648/0.5*H648*20000</f>
        <v>66955.800309713</v>
      </c>
      <c r="W648" s="9" t="n">
        <f aca="false">H648*G648*20*1000</f>
        <v>33477.9001548565</v>
      </c>
      <c r="X648" s="5" t="n">
        <f aca="false">G648*H648*MIN(20,U648)*1000</f>
        <v>33477.9001548565</v>
      </c>
      <c r="Y648" s="5" t="n">
        <f aca="false">IF(20&lt;U648,N648*O648*MIN(5,U648-20)*1000,0)</f>
        <v>100.467831158213</v>
      </c>
      <c r="Z648" s="5" t="n">
        <f aca="false">IF(U648&gt;25,(U648-25)*Q648*1.49*1000,0)</f>
        <v>0</v>
      </c>
      <c r="AA648" s="5" t="n">
        <f aca="false">X648+Y648+Z648</f>
        <v>33578.3679860147</v>
      </c>
    </row>
    <row r="649" customFormat="false" ht="15" hidden="false" customHeight="false" outlineLevel="0" collapsed="false">
      <c r="A649" s="0" t="n">
        <v>1999</v>
      </c>
      <c r="B649" s="0" t="s">
        <v>32</v>
      </c>
      <c r="D649" s="0" t="n">
        <v>0</v>
      </c>
      <c r="E649" s="1" t="n">
        <v>40.240625</v>
      </c>
      <c r="F649" s="4" t="n">
        <v>0.002161032</v>
      </c>
      <c r="G649" s="0" t="n">
        <v>1.4</v>
      </c>
      <c r="H649" s="0" t="n">
        <f aca="false">1.44*EXP(-F649*(A649-1956))</f>
        <v>1.3122178718386</v>
      </c>
      <c r="I649" s="0" t="n">
        <v>785</v>
      </c>
      <c r="J649" s="0" t="n">
        <f aca="false">I649*H649</f>
        <v>1030.0910293933</v>
      </c>
      <c r="K649" s="5" t="n">
        <f aca="false">K634+D634-J634-E649</f>
        <v>2752531.33275616</v>
      </c>
      <c r="L649" s="5" t="n">
        <f aca="false">H649*(100-G649/0.5)*20000</f>
        <v>2550951.54285423</v>
      </c>
      <c r="M649" s="5" t="n">
        <f aca="false">K649-L649</f>
        <v>201579.789901926</v>
      </c>
      <c r="N649" s="6" t="n">
        <f aca="false">1.6-0.5691/(2009-1956)*(A649-1956)</f>
        <v>1.13827735849057</v>
      </c>
      <c r="O649" s="7" t="n">
        <v>1.3</v>
      </c>
      <c r="P649" s="5" t="n">
        <f aca="false">O649*(100-N649/0.5)*5000</f>
        <v>635202.394339623</v>
      </c>
      <c r="Q649" s="7" t="n">
        <f aca="false">N649</f>
        <v>1.13827735849057</v>
      </c>
      <c r="R649" s="5" t="n">
        <f aca="false">1.49*(100-Q649/0.5)*5000</f>
        <v>728039.66735849</v>
      </c>
      <c r="S649" s="5" t="str">
        <f aca="false">IF(P649&lt;M649,M649-P649," ")</f>
        <v> </v>
      </c>
      <c r="T649" s="8" t="n">
        <f aca="false">M649*5/P649</f>
        <v>1.58673669761191</v>
      </c>
      <c r="U649" s="8" t="n">
        <f aca="false">IF(T649&gt;5,S649*5/R649+5,T649)+20</f>
        <v>21.5867366976119</v>
      </c>
      <c r="V649" s="9" t="n">
        <f aca="false">G649/0.5*H649*20000</f>
        <v>73484.2008229614</v>
      </c>
      <c r="W649" s="9" t="n">
        <f aca="false">H649*G649*20*1000</f>
        <v>36742.1004114807</v>
      </c>
      <c r="X649" s="5" t="n">
        <f aca="false">G649*H649*MIN(20,U649)*1000</f>
        <v>36742.1004114807</v>
      </c>
      <c r="Y649" s="5" t="n">
        <f aca="false">IF(20&lt;U649,N649*O649*MIN(5,U649-20)*1000,0)</f>
        <v>2347.99039381105</v>
      </c>
      <c r="Z649" s="5" t="n">
        <f aca="false">IF(U649&gt;25,(U649-25)*Q649*1.49*1000,0)</f>
        <v>0</v>
      </c>
      <c r="AA649" s="5" t="n">
        <f aca="false">X649+Y649+Z649</f>
        <v>39090.0908052918</v>
      </c>
    </row>
    <row r="650" customFormat="false" ht="15" hidden="false" customHeight="false" outlineLevel="0" collapsed="false">
      <c r="A650" s="0" t="n">
        <v>1999</v>
      </c>
      <c r="B650" s="0" t="s">
        <v>33</v>
      </c>
      <c r="D650" s="0" t="n">
        <v>0</v>
      </c>
      <c r="E650" s="1" t="n">
        <v>15.09125</v>
      </c>
      <c r="F650" s="4" t="n">
        <v>0.003311821</v>
      </c>
      <c r="G650" s="0" t="n">
        <v>1.31</v>
      </c>
      <c r="H650" s="0" t="n">
        <f aca="false">1.44*EXP(-F650*(A650-1956))</f>
        <v>1.24886459006688</v>
      </c>
      <c r="I650" s="0" t="n">
        <v>785</v>
      </c>
      <c r="J650" s="0" t="n">
        <f aca="false">I650*H650</f>
        <v>980.358703202504</v>
      </c>
      <c r="K650" s="5" t="n">
        <f aca="false">K635+D635-J635-E650</f>
        <v>2755175.20495101</v>
      </c>
      <c r="L650" s="5" t="n">
        <f aca="false">H650*(100-G650/0.5)*20000</f>
        <v>2432288.67561426</v>
      </c>
      <c r="M650" s="5" t="n">
        <f aca="false">K650-L650</f>
        <v>322886.529336748</v>
      </c>
      <c r="N650" s="6" t="n">
        <f aca="false">1.6-0.6/(2009-1956)*(A650-1956)</f>
        <v>1.11320754716981</v>
      </c>
      <c r="O650" s="7" t="n">
        <v>1.3</v>
      </c>
      <c r="P650" s="5" t="n">
        <f aca="false">O650*(100-N650/0.5)*5000</f>
        <v>635528.301886792</v>
      </c>
      <c r="Q650" s="7" t="n">
        <f aca="false">N650</f>
        <v>1.11320754716981</v>
      </c>
      <c r="R650" s="5" t="n">
        <f aca="false">1.49*(100-Q650/0.5)*5000</f>
        <v>728413.20754717</v>
      </c>
      <c r="S650" s="5" t="str">
        <f aca="false">IF(P650&lt;M650,M650-P650," ")</f>
        <v> </v>
      </c>
      <c r="T650" s="8" t="n">
        <f aca="false">M650*5/P650</f>
        <v>2.54030015955343</v>
      </c>
      <c r="U650" s="8" t="n">
        <f aca="false">IF(T650&gt;5,S650*5/R650+5,T650)+20</f>
        <v>22.5403001595534</v>
      </c>
      <c r="V650" s="9" t="n">
        <f aca="false">G650/0.5*H650*20000</f>
        <v>65440.5045195047</v>
      </c>
      <c r="W650" s="9" t="n">
        <f aca="false">H650*G650*20*1000</f>
        <v>32720.2522597524</v>
      </c>
      <c r="X650" s="5" t="n">
        <f aca="false">G650*H650*MIN(20,U650)*1000</f>
        <v>32720.2522597524</v>
      </c>
      <c r="Y650" s="5" t="n">
        <f aca="false">IF(20&lt;U650,N650*O650*MIN(5,U650-20)*1000,0)</f>
        <v>3676.24570259902</v>
      </c>
      <c r="Z650" s="5" t="n">
        <f aca="false">IF(U650&gt;25,(U650-25)*Q650*1.49*1000,0)</f>
        <v>0</v>
      </c>
      <c r="AA650" s="5" t="n">
        <f aca="false">X650+Y650+Z650</f>
        <v>36396.4979623514</v>
      </c>
    </row>
    <row r="651" customFormat="false" ht="15" hidden="false" customHeight="false" outlineLevel="0" collapsed="false">
      <c r="A651" s="0" t="n">
        <v>1999</v>
      </c>
      <c r="B651" s="0" t="s">
        <v>34</v>
      </c>
      <c r="D651" s="0" t="n">
        <v>0</v>
      </c>
      <c r="E651" s="1" t="n">
        <v>58.805625</v>
      </c>
      <c r="F651" s="4" t="n">
        <v>0.003564392</v>
      </c>
      <c r="G651" s="0" t="n">
        <v>1.47</v>
      </c>
      <c r="H651" s="0" t="n">
        <f aca="false">1.44*EXP(-F651*(A651-1956))</f>
        <v>1.23537461687778</v>
      </c>
      <c r="I651" s="0" t="n">
        <v>785</v>
      </c>
      <c r="J651" s="0" t="n">
        <f aca="false">I651*H651</f>
        <v>969.769074249057</v>
      </c>
      <c r="K651" s="5" t="n">
        <f aca="false">K636+D636-J636-E651</f>
        <v>2754335.95466637</v>
      </c>
      <c r="L651" s="5" t="n">
        <f aca="false">H651*(100-G651/0.5)*20000</f>
        <v>2398109.20628315</v>
      </c>
      <c r="M651" s="5" t="n">
        <f aca="false">K651-L651</f>
        <v>356226.748383226</v>
      </c>
      <c r="N651" s="6" t="n">
        <f aca="false">1.6-0.5/(2009-1956)*(A651-1956)</f>
        <v>1.19433962264151</v>
      </c>
      <c r="O651" s="7" t="n">
        <v>1.3</v>
      </c>
      <c r="P651" s="5" t="n">
        <f aca="false">O651*(100-N651/0.5)*5000</f>
        <v>634473.58490566</v>
      </c>
      <c r="Q651" s="7" t="n">
        <f aca="false">N651</f>
        <v>1.19433962264151</v>
      </c>
      <c r="R651" s="5" t="n">
        <f aca="false">1.49*(100-Q651/0.5)*5000</f>
        <v>727204.339622642</v>
      </c>
      <c r="S651" s="5" t="str">
        <f aca="false">IF(P651&lt;M651,M651-P651," ")</f>
        <v> </v>
      </c>
      <c r="T651" s="8" t="n">
        <f aca="false">M651*5/P651</f>
        <v>2.80726224745978</v>
      </c>
      <c r="U651" s="8" t="n">
        <f aca="false">IF(T651&gt;5,S651*5/R651+5,T651)+20</f>
        <v>22.8072622474598</v>
      </c>
      <c r="V651" s="9" t="n">
        <f aca="false">G651/0.5*H651*20000</f>
        <v>72640.0274724134</v>
      </c>
      <c r="W651" s="9" t="n">
        <f aca="false">H651*G651*20*1000</f>
        <v>36320.0137362067</v>
      </c>
      <c r="X651" s="5" t="n">
        <f aca="false">G651*H651*MIN(20,U651)*1000</f>
        <v>36320.0137362067</v>
      </c>
      <c r="Y651" s="5" t="n">
        <f aca="false">IF(20&lt;U651,N651*O651*MIN(5,U651-20)*1000,0)</f>
        <v>4358.67189327293</v>
      </c>
      <c r="Z651" s="5" t="n">
        <f aca="false">IF(U651&gt;25,(U651-25)*Q651*1.49*1000,0)</f>
        <v>0</v>
      </c>
      <c r="AA651" s="5" t="n">
        <f aca="false">X651+Y651+Z651</f>
        <v>40678.6856294797</v>
      </c>
    </row>
    <row r="652" customFormat="false" ht="15" hidden="false" customHeight="false" outlineLevel="0" collapsed="false">
      <c r="A652" s="0" t="n">
        <v>1999</v>
      </c>
      <c r="B652" s="0" t="s">
        <v>35</v>
      </c>
      <c r="D652" s="0" t="n">
        <v>595.555555555556</v>
      </c>
      <c r="E652" s="1" t="n">
        <v>23.3575</v>
      </c>
      <c r="F652" s="4" t="n">
        <v>0.00095987</v>
      </c>
      <c r="G652" s="0" t="n">
        <v>1.55</v>
      </c>
      <c r="H652" s="0" t="n">
        <f aca="false">1.44*EXP(-F652*(A652-1956))</f>
        <v>1.38177472229412</v>
      </c>
      <c r="I652" s="0" t="n">
        <v>785</v>
      </c>
      <c r="J652" s="0" t="n">
        <f aca="false">I652*H652</f>
        <v>1084.69315700089</v>
      </c>
      <c r="K652" s="5" t="n">
        <f aca="false">K637+D637-J637-E652</f>
        <v>2767232.63180679</v>
      </c>
      <c r="L652" s="5" t="n">
        <f aca="false">H652*(100-G652/0.5)*20000</f>
        <v>2677879.41180601</v>
      </c>
      <c r="M652" s="5" t="n">
        <f aca="false">K652-L652</f>
        <v>89353.2200007765</v>
      </c>
      <c r="N652" s="6" t="n">
        <f aca="false">1.6-0.5691/(2009-1956)*(A652-1956)</f>
        <v>1.13827735849057</v>
      </c>
      <c r="O652" s="7" t="n">
        <v>1.3</v>
      </c>
      <c r="P652" s="5" t="n">
        <f aca="false">O652*(100-N652/0.5)*5000</f>
        <v>635202.394339623</v>
      </c>
      <c r="Q652" s="7" t="n">
        <f aca="false">N652</f>
        <v>1.13827735849057</v>
      </c>
      <c r="R652" s="5" t="n">
        <f aca="false">1.49*(100-Q652/0.5)*5000</f>
        <v>728039.66735849</v>
      </c>
      <c r="S652" s="5" t="str">
        <f aca="false">IF(P652&lt;M652,M652-P652," ")</f>
        <v> </v>
      </c>
      <c r="T652" s="8" t="n">
        <f aca="false">M652*5/P652</f>
        <v>0.703344483561582</v>
      </c>
      <c r="U652" s="8" t="n">
        <f aca="false">IF(T652&gt;5,S652*5/R652+5,T652)+20</f>
        <v>20.7033444835616</v>
      </c>
      <c r="V652" s="9" t="n">
        <f aca="false">G652/0.5*H652*20000</f>
        <v>85670.0327822356</v>
      </c>
      <c r="W652" s="9" t="n">
        <f aca="false">H652*G652*20*1000</f>
        <v>42835.0163911178</v>
      </c>
      <c r="X652" s="5" t="n">
        <f aca="false">G652*H652*MIN(20,U652)*1000</f>
        <v>42835.0163911178</v>
      </c>
      <c r="Y652" s="5" t="n">
        <f aca="false">IF(20&lt;U652,N652*O652*MIN(5,U652-20)*1000,0)</f>
        <v>1040.78143111461</v>
      </c>
      <c r="Z652" s="5" t="n">
        <f aca="false">IF(U652&gt;25,(U652-25)*Q652*1.49*1000,0)</f>
        <v>0</v>
      </c>
      <c r="AA652" s="5" t="n">
        <f aca="false">X652+Y652+Z652</f>
        <v>43875.7978222324</v>
      </c>
    </row>
    <row r="653" customFormat="false" ht="15" hidden="false" customHeight="false" outlineLevel="0" collapsed="false">
      <c r="A653" s="0" t="n">
        <v>1999</v>
      </c>
      <c r="B653" s="0" t="s">
        <v>36</v>
      </c>
      <c r="D653" s="0" t="n">
        <v>595.555555555556</v>
      </c>
      <c r="E653" s="1" t="n">
        <v>70.268125</v>
      </c>
      <c r="F653" s="4" t="n">
        <v>0.003306066</v>
      </c>
      <c r="G653" s="0" t="n">
        <v>1.9</v>
      </c>
      <c r="H653" s="0" t="n">
        <f aca="false">1.44*EXP(-F653*(A653-1956))</f>
        <v>1.24917367858538</v>
      </c>
      <c r="I653" s="0" t="n">
        <v>785</v>
      </c>
      <c r="J653" s="0" t="n">
        <f aca="false">I653*H653</f>
        <v>980.601337689525</v>
      </c>
      <c r="K653" s="5" t="n">
        <f aca="false">K638+D638-J638-E653</f>
        <v>2765002.29808613</v>
      </c>
      <c r="L653" s="5" t="n">
        <f aca="false">H653*(100-G653/0.5)*20000</f>
        <v>2403410.15759828</v>
      </c>
      <c r="M653" s="5" t="n">
        <f aca="false">K653-L653</f>
        <v>361592.140487855</v>
      </c>
      <c r="N653" s="6" t="n">
        <f aca="false">1.6-0.5691/(2009-1956)*(A653-1956)</f>
        <v>1.13827735849057</v>
      </c>
      <c r="O653" s="7" t="n">
        <v>1.3</v>
      </c>
      <c r="P653" s="5" t="n">
        <f aca="false">O653*(100-N653/0.5)*5000</f>
        <v>635202.394339623</v>
      </c>
      <c r="Q653" s="7" t="n">
        <f aca="false">N653</f>
        <v>1.13827735849057</v>
      </c>
      <c r="R653" s="5" t="n">
        <f aca="false">1.49*(100-Q653/0.5)*5000</f>
        <v>728039.66735849</v>
      </c>
      <c r="S653" s="5" t="str">
        <f aca="false">IF(P653&lt;M653,M653-P653," ")</f>
        <v> </v>
      </c>
      <c r="T653" s="8" t="n">
        <f aca="false">M653*5/P653</f>
        <v>2.84627501179194</v>
      </c>
      <c r="U653" s="8" t="n">
        <f aca="false">IF(T653&gt;5,S653*5/R653+5,T653)+20</f>
        <v>22.8462750117919</v>
      </c>
      <c r="V653" s="9" t="n">
        <f aca="false">G653/0.5*H653*20000</f>
        <v>94937.1995724891</v>
      </c>
      <c r="W653" s="9" t="n">
        <f aca="false">H653*G653*20*1000</f>
        <v>47468.5997862445</v>
      </c>
      <c r="X653" s="5" t="n">
        <f aca="false">G653*H653*MIN(20,U653)*1000</f>
        <v>47468.5997862445</v>
      </c>
      <c r="Y653" s="5" t="n">
        <f aca="false">IF(20&lt;U653,N653*O653*MIN(5,U653-20)*1000,0)</f>
        <v>4211.8055225483</v>
      </c>
      <c r="Z653" s="5" t="n">
        <f aca="false">IF(U653&gt;25,(U653-25)*Q653*1.49*1000,0)</f>
        <v>0</v>
      </c>
      <c r="AA653" s="5" t="n">
        <f aca="false">X653+Y653+Z653</f>
        <v>51680.4053087928</v>
      </c>
    </row>
    <row r="654" customFormat="false" ht="15" hidden="false" customHeight="false" outlineLevel="0" collapsed="false">
      <c r="A654" s="0" t="n">
        <v>1999</v>
      </c>
      <c r="B654" s="0" t="s">
        <v>37</v>
      </c>
      <c r="D654" s="0" t="n">
        <v>578.723404255319</v>
      </c>
      <c r="E654" s="1" t="n">
        <v>29.229375</v>
      </c>
      <c r="F654" s="4" t="n">
        <v>0.001301856</v>
      </c>
      <c r="G654" s="0" t="n">
        <v>1.63</v>
      </c>
      <c r="H654" s="0" t="n">
        <f aca="false">1.44*EXP(-F654*(A654-1956))</f>
        <v>1.36160384890952</v>
      </c>
      <c r="I654" s="0" t="n">
        <v>785</v>
      </c>
      <c r="J654" s="0" t="n">
        <f aca="false">I654*H654</f>
        <v>1068.85902139397</v>
      </c>
      <c r="K654" s="5" t="n">
        <f aca="false">K639+D639-J639-E654</f>
        <v>2764955.74873115</v>
      </c>
      <c r="L654" s="5" t="n">
        <f aca="false">H654*(100-G654/0.5)*20000</f>
        <v>2634431.12687013</v>
      </c>
      <c r="M654" s="5" t="n">
        <f aca="false">K654-L654</f>
        <v>130524.621861019</v>
      </c>
      <c r="N654" s="6" t="n">
        <f aca="false">1.6-0.5691/(2009-1956)*(A654-1956)</f>
        <v>1.13827735849057</v>
      </c>
      <c r="O654" s="7" t="n">
        <v>1.3</v>
      </c>
      <c r="P654" s="5" t="n">
        <f aca="false">O654*(100-N654/0.5)*5000</f>
        <v>635202.394339623</v>
      </c>
      <c r="Q654" s="7" t="n">
        <f aca="false">N654</f>
        <v>1.13827735849057</v>
      </c>
      <c r="R654" s="5" t="n">
        <f aca="false">1.49*(100-Q654/0.5)*5000</f>
        <v>728039.66735849</v>
      </c>
      <c r="S654" s="5" t="str">
        <f aca="false">IF(P654&lt;M654,M654-P654," ")</f>
        <v> </v>
      </c>
      <c r="T654" s="8" t="n">
        <f aca="false">M654*5/P654</f>
        <v>1.0274254554465</v>
      </c>
      <c r="U654" s="8" t="n">
        <f aca="false">IF(T654&gt;5,S654*5/R654+5,T654)+20</f>
        <v>21.0274254554465</v>
      </c>
      <c r="V654" s="9" t="n">
        <f aca="false">G654/0.5*H654*20000</f>
        <v>88776.5709489004</v>
      </c>
      <c r="W654" s="9" t="n">
        <f aca="false">H654*G654*20*1000</f>
        <v>44388.2854744502</v>
      </c>
      <c r="X654" s="5" t="n">
        <f aca="false">G654*H654*MIN(20,U654)*1000</f>
        <v>44388.2854744502</v>
      </c>
      <c r="Y654" s="5" t="n">
        <f aca="false">IF(20&lt;U654,N654*O654*MIN(5,U654-20)*1000,0)</f>
        <v>1520.34367351309</v>
      </c>
      <c r="Z654" s="5" t="n">
        <f aca="false">IF(U654&gt;25,(U654-25)*Q654*1.49*1000,0)</f>
        <v>0</v>
      </c>
      <c r="AA654" s="5" t="n">
        <f aca="false">X654+Y654+Z654</f>
        <v>45908.6291479633</v>
      </c>
    </row>
    <row r="655" customFormat="false" ht="15" hidden="false" customHeight="false" outlineLevel="0" collapsed="false">
      <c r="A655" s="0" t="n">
        <v>1999</v>
      </c>
      <c r="B655" s="0" t="s">
        <v>38</v>
      </c>
      <c r="D655" s="0" t="n">
        <v>141.666666666667</v>
      </c>
      <c r="E655" s="1" t="n">
        <v>29.053125</v>
      </c>
      <c r="F655" s="4" t="n">
        <v>0.00474323</v>
      </c>
      <c r="G655" s="0" t="n">
        <v>2.99</v>
      </c>
      <c r="H655" s="0" t="n">
        <f aca="false">1.44*EXP(-F655*(A655-1956))</f>
        <v>1.17431408956962</v>
      </c>
      <c r="I655" s="0" t="n">
        <v>785</v>
      </c>
      <c r="J655" s="0" t="n">
        <f aca="false">I655*H655</f>
        <v>921.836560312154</v>
      </c>
      <c r="K655" s="5" t="n">
        <f aca="false">K640+D640-J640-E655</f>
        <v>2762141.88268485</v>
      </c>
      <c r="L655" s="5" t="n">
        <f aca="false">H655*(100-G655/0.5)*20000</f>
        <v>2208180.21402672</v>
      </c>
      <c r="M655" s="5" t="n">
        <f aca="false">K655-L655</f>
        <v>553961.668658134</v>
      </c>
      <c r="N655" s="6" t="n">
        <f aca="false">1.6+0.3/(2009-1956)*(A655-1956)</f>
        <v>1.84339622641509</v>
      </c>
      <c r="O655" s="7" t="n">
        <v>1.3</v>
      </c>
      <c r="P655" s="5" t="n">
        <f aca="false">O655*(100-N655/0.5)*5000</f>
        <v>626035.849056604</v>
      </c>
      <c r="Q655" s="7" t="n">
        <f aca="false">N655</f>
        <v>1.84339622641509</v>
      </c>
      <c r="R655" s="5" t="n">
        <f aca="false">1.49*(100-Q655/0.5)*5000</f>
        <v>717533.396226415</v>
      </c>
      <c r="S655" s="5" t="str">
        <f aca="false">IF(P655&lt;M655,M655-P655," ")</f>
        <v> </v>
      </c>
      <c r="T655" s="8" t="n">
        <f aca="false">M655*5/P655</f>
        <v>4.42436059766321</v>
      </c>
      <c r="U655" s="8" t="n">
        <f aca="false">IF(T655&gt;5,S655*5/R655+5,T655)+20</f>
        <v>24.4243605976632</v>
      </c>
      <c r="V655" s="9" t="n">
        <f aca="false">G655/0.5*H655*20000</f>
        <v>140447.965112527</v>
      </c>
      <c r="W655" s="9" t="n">
        <f aca="false">H655*G655*20*1000</f>
        <v>70223.9825562635</v>
      </c>
      <c r="X655" s="5" t="n">
        <f aca="false">G655*H655*MIN(20,U655)*1000</f>
        <v>70223.9825562635</v>
      </c>
      <c r="Y655" s="5" t="n">
        <f aca="false">IF(20&lt;U655,N655*O655*MIN(5,U655-20)*1000,0)</f>
        <v>10602.6045190416</v>
      </c>
      <c r="Z655" s="5" t="n">
        <f aca="false">IF(U655&gt;25,(U655-25)*Q655*1.49*1000,0)</f>
        <v>0</v>
      </c>
      <c r="AA655" s="5" t="n">
        <f aca="false">X655+Y655+Z655</f>
        <v>80826.587075305</v>
      </c>
    </row>
    <row r="656" customFormat="false" ht="15" hidden="false" customHeight="false" outlineLevel="0" collapsed="false">
      <c r="A656" s="0" t="n">
        <v>1999</v>
      </c>
      <c r="B656" s="0" t="s">
        <v>39</v>
      </c>
      <c r="D656" s="0" t="n">
        <v>1289.41176470588</v>
      </c>
      <c r="E656" s="1" t="n">
        <v>38.3325</v>
      </c>
      <c r="F656" s="4" t="n">
        <v>0.00288361</v>
      </c>
      <c r="G656" s="0" t="n">
        <v>2.12</v>
      </c>
      <c r="H656" s="0" t="n">
        <f aca="false">1.44*EXP(-F656*(A656-1956))</f>
        <v>1.27207303864508</v>
      </c>
      <c r="I656" s="0" t="n">
        <v>785</v>
      </c>
      <c r="J656" s="0" t="n">
        <f aca="false">I656*H656</f>
        <v>998.577335336391</v>
      </c>
      <c r="K656" s="5" t="n">
        <f aca="false">K641+D641-J641-E656</f>
        <v>2781451.01416213</v>
      </c>
      <c r="L656" s="5" t="n">
        <f aca="false">H656*(100-G656/0.5)*20000</f>
        <v>2436274.28361306</v>
      </c>
      <c r="M656" s="5" t="n">
        <f aca="false">K656-L656</f>
        <v>345176.730549064</v>
      </c>
      <c r="N656" s="6" t="n">
        <f aca="false">1.6-0.5691/(2009-1956)*(A656-1956)</f>
        <v>1.13827735849057</v>
      </c>
      <c r="O656" s="7" t="n">
        <v>1.3</v>
      </c>
      <c r="P656" s="5" t="n">
        <f aca="false">O656*(100-N656/0.5)*5000</f>
        <v>635202.394339623</v>
      </c>
      <c r="Q656" s="7" t="n">
        <f aca="false">N656</f>
        <v>1.13827735849057</v>
      </c>
      <c r="R656" s="5" t="n">
        <f aca="false">1.49*(100-Q656/0.5)*5000</f>
        <v>728039.66735849</v>
      </c>
      <c r="S656" s="5" t="str">
        <f aca="false">IF(P656&lt;M656,M656-P656," ")</f>
        <v> </v>
      </c>
      <c r="T656" s="8" t="n">
        <f aca="false">M656*5/P656</f>
        <v>2.71706099996617</v>
      </c>
      <c r="U656" s="8" t="n">
        <f aca="false">IF(T656&gt;5,S656*5/R656+5,T656)+20</f>
        <v>22.7170609999662</v>
      </c>
      <c r="V656" s="9" t="n">
        <f aca="false">G656/0.5*H656*20000</f>
        <v>107871.793677103</v>
      </c>
      <c r="W656" s="9" t="n">
        <f aca="false">H656*G656*20*1000</f>
        <v>53935.8968385516</v>
      </c>
      <c r="X656" s="5" t="n">
        <f aca="false">G656*H656*MIN(20,U656)*1000</f>
        <v>53935.8968385516</v>
      </c>
      <c r="Y656" s="5" t="n">
        <f aca="false">IF(20&lt;U656,N656*O656*MIN(5,U656-20)*1000,0)</f>
        <v>4020.599723269</v>
      </c>
      <c r="Z656" s="5" t="n">
        <f aca="false">IF(U656&gt;25,(U656-25)*Q656*1.49*1000,0)</f>
        <v>0</v>
      </c>
      <c r="AA656" s="5" t="n">
        <f aca="false">X656+Y656+Z656</f>
        <v>57956.4965618206</v>
      </c>
    </row>
    <row r="657" customFormat="false" ht="15" hidden="false" customHeight="false" outlineLevel="0" collapsed="false">
      <c r="A657" s="0" t="n">
        <v>1999</v>
      </c>
      <c r="B657" s="0" t="s">
        <v>40</v>
      </c>
      <c r="D657" s="0" t="n">
        <v>1289.41176470588</v>
      </c>
      <c r="E657" s="1" t="n">
        <v>44.13375</v>
      </c>
      <c r="F657" s="4" t="n">
        <v>0.003435973</v>
      </c>
      <c r="G657" s="0" t="n">
        <v>2.13</v>
      </c>
      <c r="H657" s="0" t="n">
        <f aca="false">1.44*EXP(-F657*(A657-1956))</f>
        <v>1.24221524616675</v>
      </c>
      <c r="I657" s="0" t="n">
        <v>785</v>
      </c>
      <c r="J657" s="0" t="n">
        <f aca="false">I657*H657</f>
        <v>975.138968240896</v>
      </c>
      <c r="K657" s="5" t="n">
        <f aca="false">K642+D642-J642-E657</f>
        <v>2782290.30920181</v>
      </c>
      <c r="L657" s="5" t="n">
        <f aca="false">H657*(100-G657/0.5)*20000</f>
        <v>2378593.75336009</v>
      </c>
      <c r="M657" s="5" t="n">
        <f aca="false">K657-L657</f>
        <v>403696.555841729</v>
      </c>
      <c r="N657" s="6" t="n">
        <f aca="false">1.6+0.1/(2009-1956)*(A657-1956)</f>
        <v>1.6811320754717</v>
      </c>
      <c r="O657" s="7" t="n">
        <v>1.3</v>
      </c>
      <c r="P657" s="5" t="n">
        <f aca="false">O657*(100-N657/0.5)*5000</f>
        <v>628145.283018868</v>
      </c>
      <c r="Q657" s="7" t="n">
        <f aca="false">N657</f>
        <v>1.6811320754717</v>
      </c>
      <c r="R657" s="5" t="n">
        <f aca="false">1.49*(100-Q657/0.5)*5000</f>
        <v>719951.132075472</v>
      </c>
      <c r="S657" s="5" t="str">
        <f aca="false">IF(P657&lt;M657,M657-P657," ")</f>
        <v> </v>
      </c>
      <c r="T657" s="8" t="n">
        <f aca="false">M657*5/P657</f>
        <v>3.21340115698682</v>
      </c>
      <c r="U657" s="8" t="n">
        <f aca="false">IF(T657&gt;5,S657*5/R657+5,T657)+20</f>
        <v>23.2134011569868</v>
      </c>
      <c r="V657" s="9" t="n">
        <f aca="false">G657/0.5*H657*20000</f>
        <v>105836.738973407</v>
      </c>
      <c r="W657" s="9" t="n">
        <f aca="false">H657*G657*20*1000</f>
        <v>52918.3694867034</v>
      </c>
      <c r="X657" s="5" t="n">
        <f aca="false">G657*H657*MIN(20,U657)*1000</f>
        <v>52918.3694867034</v>
      </c>
      <c r="Y657" s="5" t="n">
        <f aca="false">IF(20&lt;U657,N657*O657*MIN(5,U657-20)*1000,0)</f>
        <v>7022.79728327894</v>
      </c>
      <c r="Z657" s="5" t="n">
        <f aca="false">IF(U657&gt;25,(U657-25)*Q657*1.49*1000,0)</f>
        <v>0</v>
      </c>
      <c r="AA657" s="5" t="n">
        <f aca="false">X657+Y657+Z657</f>
        <v>59941.1667699823</v>
      </c>
    </row>
    <row r="658" customFormat="false" ht="15" hidden="false" customHeight="false" outlineLevel="0" collapsed="false">
      <c r="A658" s="0" t="n">
        <v>1999</v>
      </c>
      <c r="B658" s="0" t="s">
        <v>41</v>
      </c>
      <c r="D658" s="0" t="n">
        <v>64.6464646464647</v>
      </c>
      <c r="E658" s="1" t="n">
        <v>14.97875</v>
      </c>
      <c r="F658" s="4" t="n">
        <v>0.002290988</v>
      </c>
      <c r="G658" s="0" t="n">
        <v>1.94</v>
      </c>
      <c r="H658" s="0" t="n">
        <f aca="false">1.44*EXP(-F658*(A658-1956))</f>
        <v>1.30490550682252</v>
      </c>
      <c r="I658" s="0" t="n">
        <v>785</v>
      </c>
      <c r="J658" s="0" t="n">
        <f aca="false">I658*H658</f>
        <v>1024.35082285568</v>
      </c>
      <c r="K658" s="5" t="n">
        <f aca="false">K643+D643-J643-E658</f>
        <v>2759335.06898007</v>
      </c>
      <c r="L658" s="5" t="n">
        <f aca="false">H658*(100-G658/0.5)*20000</f>
        <v>2508550.34631561</v>
      </c>
      <c r="M658" s="5" t="n">
        <f aca="false">K658-L658</f>
        <v>250784.722664458</v>
      </c>
      <c r="N658" s="6" t="n">
        <f aca="false">1.6-0.4/(2009-1956)*(A658-1956)</f>
        <v>1.27547169811321</v>
      </c>
      <c r="O658" s="7" t="n">
        <v>1.3</v>
      </c>
      <c r="P658" s="5" t="n">
        <f aca="false">O658*(100-N658/0.5)*5000</f>
        <v>633418.867924528</v>
      </c>
      <c r="Q658" s="7" t="n">
        <f aca="false">N658</f>
        <v>1.27547169811321</v>
      </c>
      <c r="R658" s="5" t="n">
        <f aca="false">1.49*(100-Q658/0.5)*5000</f>
        <v>725995.471698113</v>
      </c>
      <c r="S658" s="5" t="str">
        <f aca="false">IF(P658&lt;M658,M658-P658," ")</f>
        <v> </v>
      </c>
      <c r="T658" s="8" t="n">
        <f aca="false">M658*5/P658</f>
        <v>1.97961203370989</v>
      </c>
      <c r="U658" s="8" t="n">
        <f aca="false">IF(T658&gt;5,S658*5/R658+5,T658)+20</f>
        <v>21.9796120337099</v>
      </c>
      <c r="V658" s="9" t="n">
        <f aca="false">G658/0.5*H658*20000</f>
        <v>101260.667329427</v>
      </c>
      <c r="W658" s="9" t="n">
        <f aca="false">H658*G658*20*1000</f>
        <v>50630.3336647137</v>
      </c>
      <c r="X658" s="5" t="n">
        <f aca="false">G658*H658*MIN(20,U658)*1000</f>
        <v>50630.3336647137</v>
      </c>
      <c r="Y658" s="5" t="n">
        <f aca="false">IF(20&lt;U658,N658*O658*MIN(5,U658-20)*1000,0)</f>
        <v>3282.42085891368</v>
      </c>
      <c r="Z658" s="5" t="n">
        <f aca="false">IF(U658&gt;25,(U658-25)*Q658*1.49*1000,0)</f>
        <v>0</v>
      </c>
      <c r="AA658" s="5" t="n">
        <f aca="false">X658+Y658+Z658</f>
        <v>53912.7545236273</v>
      </c>
    </row>
    <row r="659" customFormat="false" ht="15" hidden="false" customHeight="false" outlineLevel="0" collapsed="false">
      <c r="A659" s="0" t="n">
        <v>1999</v>
      </c>
      <c r="B659" s="0" t="s">
        <v>42</v>
      </c>
      <c r="D659" s="0" t="n">
        <v>141.666666666667</v>
      </c>
      <c r="E659" s="1" t="n">
        <v>124.75</v>
      </c>
      <c r="F659" s="4" t="n">
        <v>0.006047777</v>
      </c>
      <c r="G659" s="0" t="n">
        <v>3.73</v>
      </c>
      <c r="H659" s="0" t="n">
        <f aca="false">1.44*EXP(-F659*(A659-1956))</f>
        <v>1.1102538718902</v>
      </c>
      <c r="I659" s="0" t="n">
        <v>785</v>
      </c>
      <c r="J659" s="0" t="n">
        <f aca="false">I659*H659</f>
        <v>871.549289433805</v>
      </c>
      <c r="K659" s="5" t="n">
        <f aca="false">K644+D644-J644-E659</f>
        <v>2757753.52644186</v>
      </c>
      <c r="L659" s="5" t="n">
        <f aca="false">H659*(100-G659/0.5)*20000</f>
        <v>2054857.86609438</v>
      </c>
      <c r="M659" s="5" t="n">
        <f aca="false">K659-L659</f>
        <v>702895.660347484</v>
      </c>
      <c r="N659" s="6" t="n">
        <f aca="false">1.6+0.5185/(2009-1956)*(A659-1956)</f>
        <v>2.02066981132075</v>
      </c>
      <c r="O659" s="7" t="n">
        <v>1.3</v>
      </c>
      <c r="P659" s="5" t="n">
        <f aca="false">O659*(100-N659/0.5)*5000</f>
        <v>623731.29245283</v>
      </c>
      <c r="Q659" s="7" t="n">
        <f aca="false">N659</f>
        <v>2.02066981132075</v>
      </c>
      <c r="R659" s="5" t="n">
        <f aca="false">1.49*(100-Q659/0.5)*5000</f>
        <v>714892.019811321</v>
      </c>
      <c r="S659" s="5" t="n">
        <f aca="false">IF(P659&lt;M659,M659-P659," ")</f>
        <v>79164.3678946535</v>
      </c>
      <c r="T659" s="8" t="n">
        <f aca="false">M659*5/P659</f>
        <v>5.63460314443531</v>
      </c>
      <c r="U659" s="8" t="n">
        <f aca="false">IF(T659&gt;5,S659*5/R659+5,T659)+20</f>
        <v>25.553680595816</v>
      </c>
      <c r="V659" s="9" t="n">
        <f aca="false">G659/0.5*H659*20000</f>
        <v>165649.877686017</v>
      </c>
      <c r="W659" s="9" t="n">
        <f aca="false">H659*G659*20*1000</f>
        <v>82824.9388430087</v>
      </c>
      <c r="X659" s="5" t="n">
        <f aca="false">G659*H659*MIN(20,U659)*1000</f>
        <v>82824.9388430087</v>
      </c>
      <c r="Y659" s="5" t="n">
        <f aca="false">IF(20&lt;U659,N659*O659*MIN(5,U659-20)*1000,0)</f>
        <v>13134.3537735849</v>
      </c>
      <c r="Z659" s="5" t="n">
        <f aca="false">IF(U659&gt;25,(U659-25)*Q659*1.49*1000,0)</f>
        <v>1667.02044096856</v>
      </c>
      <c r="AA659" s="5" t="n">
        <f aca="false">X659+Y659+Z659</f>
        <v>97626.3130575622</v>
      </c>
    </row>
    <row r="660" customFormat="false" ht="15" hidden="false" customHeight="false" outlineLevel="0" collapsed="false">
      <c r="A660" s="0" t="n">
        <v>1999</v>
      </c>
      <c r="B660" s="0" t="s">
        <v>43</v>
      </c>
      <c r="D660" s="0" t="n">
        <v>64.6464646464647</v>
      </c>
      <c r="E660" s="1" t="n">
        <v>78.785625</v>
      </c>
      <c r="F660" s="4" t="n">
        <v>0.003047486</v>
      </c>
      <c r="G660" s="0" t="n">
        <v>2.1</v>
      </c>
      <c r="H660" s="0" t="n">
        <f aca="false">1.44*EXP(-F660*(A660-1956))</f>
        <v>1.26314067094657</v>
      </c>
      <c r="I660" s="0" t="n">
        <v>785</v>
      </c>
      <c r="J660" s="0" t="n">
        <f aca="false">I660*H660</f>
        <v>991.565426693058</v>
      </c>
      <c r="K660" s="5" t="n">
        <f aca="false">K645+D645-J645-E660</f>
        <v>2754764.47474698</v>
      </c>
      <c r="L660" s="5" t="n">
        <f aca="false">H660*(100-G660/0.5)*20000</f>
        <v>2420177.52553363</v>
      </c>
      <c r="M660" s="5" t="n">
        <f aca="false">K660-L660</f>
        <v>334586.949213349</v>
      </c>
      <c r="N660" s="6" t="n">
        <f aca="false">1.6-0.4298/(2009-1956)*(A660-1956)</f>
        <v>1.25129433962264</v>
      </c>
      <c r="O660" s="7" t="n">
        <v>1.3</v>
      </c>
      <c r="P660" s="5" t="n">
        <f aca="false">O660*(100-N660/0.5)*5000</f>
        <v>633733.173584906</v>
      </c>
      <c r="Q660" s="7" t="n">
        <f aca="false">N660</f>
        <v>1.25129433962264</v>
      </c>
      <c r="R660" s="5" t="n">
        <f aca="false">1.49*(100-Q660/0.5)*5000</f>
        <v>726355.714339623</v>
      </c>
      <c r="S660" s="5" t="str">
        <f aca="false">IF(P660&lt;M660,M660-P660," ")</f>
        <v> </v>
      </c>
      <c r="T660" s="8" t="n">
        <f aca="false">M660*5/P660</f>
        <v>2.63980933269325</v>
      </c>
      <c r="U660" s="8" t="n">
        <f aca="false">IF(T660&gt;5,S660*5/R660+5,T660)+20</f>
        <v>22.6398093326932</v>
      </c>
      <c r="V660" s="9" t="n">
        <f aca="false">G660/0.5*H660*20000</f>
        <v>106103.816359512</v>
      </c>
      <c r="W660" s="9" t="n">
        <f aca="false">H660*G660*20*1000</f>
        <v>53051.908179756</v>
      </c>
      <c r="X660" s="5" t="n">
        <f aca="false">G660*H660*MIN(20,U660)*1000</f>
        <v>53051.908179756</v>
      </c>
      <c r="Y660" s="5" t="n">
        <f aca="false">IF(20&lt;U660,N660*O660*MIN(5,U660-20)*1000,0)</f>
        <v>4294.13201838671</v>
      </c>
      <c r="Z660" s="5" t="n">
        <f aca="false">IF(U660&gt;25,(U660-25)*Q660*1.49*1000,0)</f>
        <v>0</v>
      </c>
      <c r="AA660" s="5" t="n">
        <f aca="false">X660+Y660+Z660</f>
        <v>57346.0401981427</v>
      </c>
    </row>
    <row r="661" customFormat="false" ht="15" hidden="false" customHeight="false" outlineLevel="0" collapsed="false">
      <c r="A661" s="0" t="n">
        <v>1999</v>
      </c>
      <c r="B661" s="0" t="s">
        <v>44</v>
      </c>
      <c r="D661" s="0" t="n">
        <v>4815.6862745098</v>
      </c>
      <c r="E661" s="1" t="n">
        <v>147.156875</v>
      </c>
      <c r="F661" s="4" t="n">
        <v>0.006595146</v>
      </c>
      <c r="G661" s="0" t="n">
        <v>2.86</v>
      </c>
      <c r="H661" s="0" t="n">
        <f aca="false">1.44*EXP(-F661*(A661-1956))</f>
        <v>1.08442710702653</v>
      </c>
      <c r="I661" s="0" t="n">
        <v>785</v>
      </c>
      <c r="J661" s="0" t="n">
        <f aca="false">I661*H661</f>
        <v>851.275279015829</v>
      </c>
      <c r="K661" s="5" t="n">
        <f aca="false">K646+D646-J646-E661</f>
        <v>2834652.92665116</v>
      </c>
      <c r="L661" s="5" t="n">
        <f aca="false">H661*(100-G661/0.5)*20000</f>
        <v>2044795.75300923</v>
      </c>
      <c r="M661" s="5" t="n">
        <f aca="false">K661-L661</f>
        <v>789857.173641931</v>
      </c>
      <c r="N661" s="6" t="n">
        <f aca="false">1.6+0.062/(2009-1956)*(A661-1956)</f>
        <v>1.65030188679245</v>
      </c>
      <c r="O661" s="7" t="n">
        <v>1.3</v>
      </c>
      <c r="P661" s="5" t="n">
        <f aca="false">O661*(100-N661/0.5)*5000</f>
        <v>628546.075471698</v>
      </c>
      <c r="Q661" s="7" t="n">
        <f aca="false">N661</f>
        <v>1.65030188679245</v>
      </c>
      <c r="R661" s="5" t="n">
        <f aca="false">1.49*(100-Q661/0.5)*5000</f>
        <v>720410.501886792</v>
      </c>
      <c r="S661" s="5" t="n">
        <f aca="false">IF(P661&lt;M661,M661-P661," ")</f>
        <v>161311.098170233</v>
      </c>
      <c r="T661" s="8" t="n">
        <f aca="false">M661*5/P661</f>
        <v>6.28320822025001</v>
      </c>
      <c r="U661" s="8" t="n">
        <f aca="false">IF(T661&gt;5,S661*5/R661+5,T661)+20</f>
        <v>26.1195776418289</v>
      </c>
      <c r="V661" s="9" t="n">
        <f aca="false">G661/0.5*H661*20000</f>
        <v>124058.461043835</v>
      </c>
      <c r="W661" s="9" t="n">
        <f aca="false">H661*G661*20*1000</f>
        <v>62029.2305219177</v>
      </c>
      <c r="X661" s="5" t="n">
        <f aca="false">G661*H661*MIN(20,U661)*1000</f>
        <v>62029.2305219177</v>
      </c>
      <c r="Y661" s="5" t="n">
        <f aca="false">IF(20&lt;U661,N661*O661*MIN(5,U661-20)*1000,0)</f>
        <v>10726.9622641509</v>
      </c>
      <c r="Z661" s="5" t="n">
        <f aca="false">IF(U661&gt;25,(U661-25)*Q661*1.49*1000,0)</f>
        <v>2752.98523113402</v>
      </c>
      <c r="AA661" s="5" t="n">
        <f aca="false">X661+Y661+Z661</f>
        <v>75509.1780172027</v>
      </c>
    </row>
    <row r="662" customFormat="false" ht="15" hidden="false" customHeight="false" outlineLevel="0" collapsed="false">
      <c r="A662" s="0" t="n">
        <v>2000</v>
      </c>
      <c r="B662" s="0" t="s">
        <v>30</v>
      </c>
      <c r="D662" s="0" t="n">
        <v>0</v>
      </c>
      <c r="E662" s="1" t="n">
        <v>0</v>
      </c>
      <c r="F662" s="4" t="n">
        <v>0.000106134</v>
      </c>
      <c r="G662" s="0" t="n">
        <v>0.975</v>
      </c>
      <c r="H662" s="0" t="n">
        <f aca="false">1.44*EXP(-F662*(A662-1956))</f>
        <v>1.43329102705536</v>
      </c>
      <c r="I662" s="0" t="n">
        <v>785</v>
      </c>
      <c r="J662" s="0" t="n">
        <f aca="false">I662*H662</f>
        <v>1125.13345623845</v>
      </c>
      <c r="K662" s="5" t="n">
        <f aca="false">K647+D647-J647-E662</f>
        <v>2758638.73959434</v>
      </c>
      <c r="L662" s="5" t="n">
        <f aca="false">H662*(100-G662/0.5)*20000</f>
        <v>2810683.70405555</v>
      </c>
      <c r="M662" s="5" t="n">
        <f aca="false">K662-L662</f>
        <v>-52044.9644612055</v>
      </c>
      <c r="N662" s="6" t="n">
        <f aca="false">1.6-0.6824/(2009-1956)*(A662-1956)</f>
        <v>1.03347924528302</v>
      </c>
      <c r="O662" s="7" t="n">
        <v>1.3</v>
      </c>
      <c r="P662" s="5" t="n">
        <f aca="false">O662*(100-N662/0.5)*5000</f>
        <v>636564.769811321</v>
      </c>
      <c r="Q662" s="7" t="n">
        <f aca="false">N662</f>
        <v>1.03347924528302</v>
      </c>
      <c r="R662" s="5" t="n">
        <f aca="false">1.49*(100-Q662/0.5)*5000</f>
        <v>729601.159245283</v>
      </c>
      <c r="S662" s="5" t="str">
        <f aca="false">IF(P662&lt;M662,M662-P662," ")</f>
        <v> </v>
      </c>
      <c r="T662" s="8" t="n">
        <f aca="false">M662*5/P662</f>
        <v>-0.40879551405768</v>
      </c>
      <c r="U662" s="8" t="n">
        <f aca="false">IF(T662&gt;5,S662*5/R662+5,T662)+20</f>
        <v>19.5912044859423</v>
      </c>
      <c r="V662" s="9" t="n">
        <f aca="false">G662/0.5*H662*20000</f>
        <v>55898.3500551588</v>
      </c>
      <c r="W662" s="9" t="n">
        <f aca="false">H662*G662*20*1000</f>
        <v>27949.1750275794</v>
      </c>
      <c r="X662" s="5" t="n">
        <f aca="false">G662*H662*MIN(20,U662)*1000</f>
        <v>27377.9001589351</v>
      </c>
      <c r="Y662" s="5" t="n">
        <f aca="false">IF(20&lt;U662,N662*O662*MIN(5,U662-20)*1000,0)</f>
        <v>0</v>
      </c>
      <c r="Z662" s="5" t="n">
        <f aca="false">IF(U662&gt;25,(U662-25)*Q662*1.49*1000,0)</f>
        <v>0</v>
      </c>
      <c r="AA662" s="5" t="n">
        <f aca="false">X662+Y662+Z662</f>
        <v>27377.9001589351</v>
      </c>
    </row>
    <row r="663" customFormat="false" ht="15" hidden="false" customHeight="false" outlineLevel="0" collapsed="false">
      <c r="A663" s="0" t="n">
        <v>2000</v>
      </c>
      <c r="B663" s="0" t="s">
        <v>31</v>
      </c>
      <c r="D663" s="0" t="n">
        <v>0</v>
      </c>
      <c r="E663" s="1" t="n">
        <v>129.9625775</v>
      </c>
      <c r="F663" s="4" t="n">
        <v>0.00054519</v>
      </c>
      <c r="G663" s="0" t="n">
        <v>1.16</v>
      </c>
      <c r="H663" s="0" t="n">
        <f aca="false">1.44*EXP(-F663*(A663-1956))</f>
        <v>1.40586778625718</v>
      </c>
      <c r="I663" s="0" t="n">
        <v>785</v>
      </c>
      <c r="J663" s="0" t="n">
        <f aca="false">I663*H663</f>
        <v>1103.60621221189</v>
      </c>
      <c r="K663" s="5" t="n">
        <f aca="false">K648+D648-J648-E663</f>
        <v>2754047.43883891</v>
      </c>
      <c r="L663" s="5" t="n">
        <f aca="false">H663*(100-G663/0.5)*20000</f>
        <v>2746503.30723203</v>
      </c>
      <c r="M663" s="5" t="n">
        <f aca="false">K663-L663</f>
        <v>7544.13160688151</v>
      </c>
      <c r="N663" s="6" t="n">
        <f aca="false">1.6-0.6216/(2009-1956)*(A663-1956)</f>
        <v>1.08395471698113</v>
      </c>
      <c r="O663" s="7" t="n">
        <v>1.3</v>
      </c>
      <c r="P663" s="5" t="n">
        <f aca="false">O663*(100-N663/0.5)*5000</f>
        <v>635908.588679245</v>
      </c>
      <c r="Q663" s="7" t="n">
        <f aca="false">N663</f>
        <v>1.08395471698113</v>
      </c>
      <c r="R663" s="5" t="n">
        <f aca="false">1.49*(100-Q663/0.5)*5000</f>
        <v>728849.074716981</v>
      </c>
      <c r="S663" s="5" t="str">
        <f aca="false">IF(P663&lt;M663,M663-P663," ")</f>
        <v> </v>
      </c>
      <c r="T663" s="8" t="n">
        <f aca="false">M663*5/P663</f>
        <v>0.05931773639471</v>
      </c>
      <c r="U663" s="8" t="n">
        <f aca="false">IF(T663&gt;5,S663*5/R663+5,T663)+20</f>
        <v>20.0593177363947</v>
      </c>
      <c r="V663" s="9" t="n">
        <f aca="false">G663/0.5*H663*20000</f>
        <v>65232.2652823332</v>
      </c>
      <c r="W663" s="9" t="n">
        <f aca="false">H663*G663*20*1000</f>
        <v>32616.1326411666</v>
      </c>
      <c r="X663" s="5" t="n">
        <f aca="false">G663*H663*MIN(20,U663)*1000</f>
        <v>32616.1326411666</v>
      </c>
      <c r="Y663" s="5" t="n">
        <f aca="false">IF(20&lt;U663,N663*O663*MIN(5,U663-20)*1000,0)</f>
        <v>83.5870622153969</v>
      </c>
      <c r="Z663" s="5" t="n">
        <f aca="false">IF(U663&gt;25,(U663-25)*Q663*1.49*1000,0)</f>
        <v>0</v>
      </c>
      <c r="AA663" s="5" t="n">
        <f aca="false">X663+Y663+Z663</f>
        <v>32699.719703382</v>
      </c>
    </row>
    <row r="664" customFormat="false" ht="15" hidden="false" customHeight="false" outlineLevel="0" collapsed="false">
      <c r="A664" s="0" t="n">
        <v>2000</v>
      </c>
      <c r="B664" s="0" t="s">
        <v>32</v>
      </c>
      <c r="D664" s="0" t="n">
        <v>0</v>
      </c>
      <c r="E664" s="1" t="n">
        <v>269.286758125</v>
      </c>
      <c r="F664" s="4" t="n">
        <v>0.002161032</v>
      </c>
      <c r="G664" s="0" t="n">
        <v>1.36</v>
      </c>
      <c r="H664" s="0" t="n">
        <f aca="false">1.44*EXP(-F664*(A664-1956))</f>
        <v>1.30938518888823</v>
      </c>
      <c r="I664" s="0" t="n">
        <v>785</v>
      </c>
      <c r="J664" s="0" t="n">
        <f aca="false">I664*H664</f>
        <v>1027.86737327726</v>
      </c>
      <c r="K664" s="5" t="n">
        <f aca="false">K649+D649-J649-E664</f>
        <v>2751231.95496864</v>
      </c>
      <c r="L664" s="5" t="n">
        <f aca="false">H664*(100-G664/0.5)*20000</f>
        <v>2547539.82350094</v>
      </c>
      <c r="M664" s="5" t="n">
        <f aca="false">K664-L664</f>
        <v>203692.131467696</v>
      </c>
      <c r="N664" s="6" t="n">
        <f aca="false">1.6-0.5691/(2009-1956)*(A664-1956)</f>
        <v>1.12753962264151</v>
      </c>
      <c r="O664" s="7" t="n">
        <v>1.3</v>
      </c>
      <c r="P664" s="5" t="n">
        <f aca="false">O664*(100-N664/0.5)*5000</f>
        <v>635341.98490566</v>
      </c>
      <c r="Q664" s="7" t="n">
        <f aca="false">N664</f>
        <v>1.12753962264151</v>
      </c>
      <c r="R664" s="5" t="n">
        <f aca="false">1.49*(100-Q664/0.5)*5000</f>
        <v>728199.659622642</v>
      </c>
      <c r="S664" s="5" t="str">
        <f aca="false">IF(P664&lt;M664,M664-P664," ")</f>
        <v> </v>
      </c>
      <c r="T664" s="8" t="n">
        <f aca="false">M664*5/P664</f>
        <v>1.60301173467972</v>
      </c>
      <c r="U664" s="8" t="n">
        <f aca="false">IF(T664&gt;5,S664*5/R664+5,T664)+20</f>
        <v>21.6030117346797</v>
      </c>
      <c r="V664" s="9" t="n">
        <f aca="false">G664/0.5*H664*20000</f>
        <v>71230.5542755198</v>
      </c>
      <c r="W664" s="9" t="n">
        <f aca="false">H664*G664*20*1000</f>
        <v>35615.2771377599</v>
      </c>
      <c r="X664" s="5" t="n">
        <f aca="false">G664*H664*MIN(20,U664)*1000</f>
        <v>35615.2771377599</v>
      </c>
      <c r="Y664" s="5" t="n">
        <f aca="false">IF(20&lt;U664,N664*O664*MIN(5,U664-20)*1000,0)</f>
        <v>2349.69702033389</v>
      </c>
      <c r="Z664" s="5" t="n">
        <f aca="false">IF(U664&gt;25,(U664-25)*Q664*1.49*1000,0)</f>
        <v>0</v>
      </c>
      <c r="AA664" s="5" t="n">
        <f aca="false">X664+Y664+Z664</f>
        <v>37964.9741580938</v>
      </c>
    </row>
    <row r="665" customFormat="false" ht="15" hidden="false" customHeight="false" outlineLevel="0" collapsed="false">
      <c r="A665" s="0" t="n">
        <v>2000</v>
      </c>
      <c r="B665" s="0" t="s">
        <v>33</v>
      </c>
      <c r="D665" s="0" t="n">
        <v>0</v>
      </c>
      <c r="E665" s="1" t="n">
        <v>192.9543575</v>
      </c>
      <c r="F665" s="4" t="n">
        <v>0.003311821</v>
      </c>
      <c r="G665" s="0" t="n">
        <v>1.34</v>
      </c>
      <c r="H665" s="0" t="n">
        <f aca="false">1.44*EXP(-F665*(A665-1956))</f>
        <v>1.24473541540914</v>
      </c>
      <c r="I665" s="0" t="n">
        <v>785</v>
      </c>
      <c r="J665" s="0" t="n">
        <f aca="false">I665*H665</f>
        <v>977.117301096172</v>
      </c>
      <c r="K665" s="5" t="n">
        <f aca="false">K650+D650-J650-E665</f>
        <v>2754001.89189031</v>
      </c>
      <c r="L665" s="5" t="n">
        <f aca="false">H665*(100-G665/0.5)*20000</f>
        <v>2422753.01255234</v>
      </c>
      <c r="M665" s="5" t="n">
        <f aca="false">K665-L665</f>
        <v>331248.879337967</v>
      </c>
      <c r="N665" s="6" t="n">
        <f aca="false">1.6-0.6/(2009-1956)*(A665-1956)</f>
        <v>1.10188679245283</v>
      </c>
      <c r="O665" s="7" t="n">
        <v>1.3</v>
      </c>
      <c r="P665" s="5" t="n">
        <f aca="false">O665*(100-N665/0.5)*5000</f>
        <v>635675.471698113</v>
      </c>
      <c r="Q665" s="7" t="n">
        <f aca="false">N665</f>
        <v>1.10188679245283</v>
      </c>
      <c r="R665" s="5" t="n">
        <f aca="false">1.49*(100-Q665/0.5)*5000</f>
        <v>728581.886792453</v>
      </c>
      <c r="S665" s="5" t="str">
        <f aca="false">IF(P665&lt;M665,M665-P665," ")</f>
        <v> </v>
      </c>
      <c r="T665" s="8" t="n">
        <f aca="false">M665*5/P665</f>
        <v>2.6054873444549</v>
      </c>
      <c r="U665" s="8" t="n">
        <f aca="false">IF(T665&gt;5,S665*5/R665+5,T665)+20</f>
        <v>22.6054873444549</v>
      </c>
      <c r="V665" s="9" t="n">
        <f aca="false">G665/0.5*H665*20000</f>
        <v>66717.8182659297</v>
      </c>
      <c r="W665" s="9" t="n">
        <f aca="false">H665*G665*20*1000</f>
        <v>33358.9091329648</v>
      </c>
      <c r="X665" s="5" t="n">
        <f aca="false">G665*H665*MIN(20,U665)*1000</f>
        <v>33358.9091329648</v>
      </c>
      <c r="Y665" s="5" t="n">
        <f aca="false">IF(20&lt;U665,N665*O665*MIN(5,U665-20)*1000,0)</f>
        <v>3732.23772058521</v>
      </c>
      <c r="Z665" s="5" t="n">
        <f aca="false">IF(U665&gt;25,(U665-25)*Q665*1.49*1000,0)</f>
        <v>0</v>
      </c>
      <c r="AA665" s="5" t="n">
        <f aca="false">X665+Y665+Z665</f>
        <v>37091.1468535501</v>
      </c>
    </row>
    <row r="666" customFormat="false" ht="15" hidden="false" customHeight="false" outlineLevel="0" collapsed="false">
      <c r="A666" s="0" t="n">
        <v>2000</v>
      </c>
      <c r="B666" s="0" t="s">
        <v>34</v>
      </c>
      <c r="D666" s="0" t="n">
        <v>0</v>
      </c>
      <c r="E666" s="1" t="n">
        <v>236.319648125</v>
      </c>
      <c r="F666" s="4" t="n">
        <v>0.003564392</v>
      </c>
      <c r="G666" s="0" t="n">
        <v>1.435</v>
      </c>
      <c r="H666" s="0" t="n">
        <f aca="false">1.44*EXP(-F666*(A666-1956))</f>
        <v>1.23097909581016</v>
      </c>
      <c r="I666" s="0" t="n">
        <v>785</v>
      </c>
      <c r="J666" s="0" t="n">
        <f aca="false">I666*H666</f>
        <v>966.318590210975</v>
      </c>
      <c r="K666" s="5" t="n">
        <f aca="false">K651+D651-J651-E666</f>
        <v>2753129.865944</v>
      </c>
      <c r="L666" s="5" t="n">
        <f aca="false">H666*(100-G666/0.5)*20000</f>
        <v>2391299.99152081</v>
      </c>
      <c r="M666" s="5" t="n">
        <f aca="false">K666-L666</f>
        <v>361829.874423183</v>
      </c>
      <c r="N666" s="6" t="n">
        <f aca="false">1.6-0.5/(2009-1956)*(A666-1956)</f>
        <v>1.18490566037736</v>
      </c>
      <c r="O666" s="7" t="n">
        <v>1.3</v>
      </c>
      <c r="P666" s="5" t="n">
        <f aca="false">O666*(100-N666/0.5)*5000</f>
        <v>634596.226415094</v>
      </c>
      <c r="Q666" s="7" t="n">
        <f aca="false">N666</f>
        <v>1.18490566037736</v>
      </c>
      <c r="R666" s="5" t="n">
        <f aca="false">1.49*(100-Q666/0.5)*5000</f>
        <v>727344.905660377</v>
      </c>
      <c r="S666" s="5" t="str">
        <f aca="false">IF(P666&lt;M666,M666-P666," ")</f>
        <v> </v>
      </c>
      <c r="T666" s="8" t="n">
        <f aca="false">M666*5/P666</f>
        <v>2.85086689269491</v>
      </c>
      <c r="U666" s="8" t="n">
        <f aca="false">IF(T666&gt;5,S666*5/R666+5,T666)+20</f>
        <v>22.8508668926949</v>
      </c>
      <c r="V666" s="9" t="n">
        <f aca="false">G666/0.5*H666*20000</f>
        <v>70658.2000995031</v>
      </c>
      <c r="W666" s="9" t="n">
        <f aca="false">H666*G666*20*1000</f>
        <v>35329.1000497516</v>
      </c>
      <c r="X666" s="5" t="n">
        <f aca="false">G666*H666*MIN(20,U666)*1000</f>
        <v>35329.1000497516</v>
      </c>
      <c r="Y666" s="5" t="n">
        <f aca="false">IF(20&lt;U666,N666*O666*MIN(5,U666-20)*1000,0)</f>
        <v>4391.41081357759</v>
      </c>
      <c r="Z666" s="5" t="n">
        <f aca="false">IF(U666&gt;25,(U666-25)*Q666*1.49*1000,0)</f>
        <v>0</v>
      </c>
      <c r="AA666" s="5" t="n">
        <f aca="false">X666+Y666+Z666</f>
        <v>39720.5108633292</v>
      </c>
    </row>
    <row r="667" customFormat="false" ht="15" hidden="false" customHeight="false" outlineLevel="0" collapsed="false">
      <c r="A667" s="0" t="n">
        <v>2000</v>
      </c>
      <c r="B667" s="0" t="s">
        <v>35</v>
      </c>
      <c r="D667" s="0" t="n">
        <v>0</v>
      </c>
      <c r="E667" s="1" t="n">
        <v>118.14828125</v>
      </c>
      <c r="F667" s="4" t="n">
        <v>0.00095987</v>
      </c>
      <c r="G667" s="0" t="n">
        <v>1.535</v>
      </c>
      <c r="H667" s="0" t="n">
        <f aca="false">1.44*EXP(-F667*(A667-1956))</f>
        <v>1.38044903453717</v>
      </c>
      <c r="I667" s="0" t="n">
        <v>785</v>
      </c>
      <c r="J667" s="0" t="n">
        <f aca="false">I667*H667</f>
        <v>1083.65249211168</v>
      </c>
      <c r="K667" s="5" t="n">
        <f aca="false">K652+D652-J652-E667</f>
        <v>2766625.34592409</v>
      </c>
      <c r="L667" s="5" t="n">
        <f aca="false">H667*(100-G667/0.5)*20000</f>
        <v>2676138.49835376</v>
      </c>
      <c r="M667" s="5" t="n">
        <f aca="false">K667-L667</f>
        <v>90486.8475703271</v>
      </c>
      <c r="N667" s="6" t="n">
        <f aca="false">1.6-0.5691/(2009-1956)*(A667-1956)</f>
        <v>1.12753962264151</v>
      </c>
      <c r="O667" s="7" t="n">
        <v>1.3</v>
      </c>
      <c r="P667" s="5" t="n">
        <f aca="false">O667*(100-N667/0.5)*5000</f>
        <v>635341.98490566</v>
      </c>
      <c r="Q667" s="7" t="n">
        <f aca="false">N667</f>
        <v>1.12753962264151</v>
      </c>
      <c r="R667" s="5" t="n">
        <f aca="false">1.49*(100-Q667/0.5)*5000</f>
        <v>728199.659622642</v>
      </c>
      <c r="S667" s="5" t="str">
        <f aca="false">IF(P667&lt;M667,M667-P667," ")</f>
        <v> </v>
      </c>
      <c r="T667" s="8" t="n">
        <f aca="false">M667*5/P667</f>
        <v>0.712111348849102</v>
      </c>
      <c r="U667" s="8" t="n">
        <f aca="false">IF(T667&gt;5,S667*5/R667+5,T667)+20</f>
        <v>20.7121113488491</v>
      </c>
      <c r="V667" s="9" t="n">
        <f aca="false">G667/0.5*H667*20000</f>
        <v>84759.5707205824</v>
      </c>
      <c r="W667" s="9" t="n">
        <f aca="false">H667*G667*20*1000</f>
        <v>42379.7853602912</v>
      </c>
      <c r="X667" s="5" t="n">
        <f aca="false">G667*H667*MIN(20,U667)*1000</f>
        <v>42379.7853602912</v>
      </c>
      <c r="Y667" s="5" t="n">
        <f aca="false">IF(20&lt;U667,N667*O667*MIN(5,U667-20)*1000,0)</f>
        <v>1043.81389002807</v>
      </c>
      <c r="Z667" s="5" t="n">
        <f aca="false">IF(U667&gt;25,(U667-25)*Q667*1.49*1000,0)</f>
        <v>0</v>
      </c>
      <c r="AA667" s="5" t="n">
        <f aca="false">X667+Y667+Z667</f>
        <v>43423.5992503193</v>
      </c>
    </row>
    <row r="668" customFormat="false" ht="15" hidden="false" customHeight="false" outlineLevel="0" collapsed="false">
      <c r="A668" s="0" t="n">
        <v>2000</v>
      </c>
      <c r="B668" s="0" t="s">
        <v>36</v>
      </c>
      <c r="D668" s="0" t="n">
        <v>0</v>
      </c>
      <c r="E668" s="1" t="n">
        <v>347.2240375</v>
      </c>
      <c r="F668" s="4" t="n">
        <v>0.003306066</v>
      </c>
      <c r="G668" s="0" t="n">
        <v>1.91</v>
      </c>
      <c r="H668" s="0" t="n">
        <f aca="false">1.44*EXP(-F668*(A668-1956))</f>
        <v>1.24505064722084</v>
      </c>
      <c r="I668" s="0" t="n">
        <v>785</v>
      </c>
      <c r="J668" s="0" t="n">
        <f aca="false">I668*H668</f>
        <v>977.36475806836</v>
      </c>
      <c r="K668" s="5" t="n">
        <f aca="false">K653+D653-J653-E668</f>
        <v>2764270.0282665</v>
      </c>
      <c r="L668" s="5" t="n">
        <f aca="false">H668*(100-G668/0.5)*20000</f>
        <v>2394979.42499401</v>
      </c>
      <c r="M668" s="5" t="n">
        <f aca="false">K668-L668</f>
        <v>369290.603272488</v>
      </c>
      <c r="N668" s="6" t="n">
        <f aca="false">1.6-0.5691/(2009-1956)*(A668-1956)</f>
        <v>1.12753962264151</v>
      </c>
      <c r="O668" s="7" t="n">
        <v>1.3</v>
      </c>
      <c r="P668" s="5" t="n">
        <f aca="false">O668*(100-N668/0.5)*5000</f>
        <v>635341.98490566</v>
      </c>
      <c r="Q668" s="7" t="n">
        <f aca="false">N668</f>
        <v>1.12753962264151</v>
      </c>
      <c r="R668" s="5" t="n">
        <f aca="false">1.49*(100-Q668/0.5)*5000</f>
        <v>728199.659622642</v>
      </c>
      <c r="S668" s="5" t="str">
        <f aca="false">IF(P668&lt;M668,M668-P668," ")</f>
        <v> </v>
      </c>
      <c r="T668" s="8" t="n">
        <f aca="false">M668*5/P668</f>
        <v>2.90623484710618</v>
      </c>
      <c r="U668" s="8" t="n">
        <f aca="false">IF(T668&gt;5,S668*5/R668+5,T668)+20</f>
        <v>22.9062348471062</v>
      </c>
      <c r="V668" s="9" t="n">
        <f aca="false">G668/0.5*H668*20000</f>
        <v>95121.8694476722</v>
      </c>
      <c r="W668" s="9" t="n">
        <f aca="false">H668*G668*20*1000</f>
        <v>47560.9347238361</v>
      </c>
      <c r="X668" s="5" t="n">
        <f aca="false">G668*H668*MIN(20,U668)*1000</f>
        <v>47560.9347238361</v>
      </c>
      <c r="Y668" s="5" t="n">
        <f aca="false">IF(20&lt;U668,N668*O668*MIN(5,U668-20)*1000,0)</f>
        <v>4259.96342565783</v>
      </c>
      <c r="Z668" s="5" t="n">
        <f aca="false">IF(U668&gt;25,(U668-25)*Q668*1.49*1000,0)</f>
        <v>0</v>
      </c>
      <c r="AA668" s="5" t="n">
        <f aca="false">X668+Y668+Z668</f>
        <v>51820.898149494</v>
      </c>
    </row>
    <row r="669" customFormat="false" ht="15" hidden="false" customHeight="false" outlineLevel="0" collapsed="false">
      <c r="A669" s="0" t="n">
        <v>2000</v>
      </c>
      <c r="B669" s="0" t="s">
        <v>37</v>
      </c>
      <c r="D669" s="0" t="n">
        <v>0</v>
      </c>
      <c r="E669" s="1" t="n">
        <v>261.31608875</v>
      </c>
      <c r="F669" s="4" t="n">
        <v>0.001301856</v>
      </c>
      <c r="G669" s="0" t="n">
        <v>1.66</v>
      </c>
      <c r="H669" s="0" t="n">
        <f aca="false">1.44*EXP(-F669*(A669-1956))</f>
        <v>1.35983239011152</v>
      </c>
      <c r="I669" s="0" t="n">
        <v>785</v>
      </c>
      <c r="J669" s="0" t="n">
        <f aca="false">I669*H669</f>
        <v>1067.46842623754</v>
      </c>
      <c r="K669" s="5" t="n">
        <f aca="false">K654+D654-J654-E669</f>
        <v>2764204.29702526</v>
      </c>
      <c r="L669" s="5" t="n">
        <f aca="false">H669*(100-G669/0.5)*20000</f>
        <v>2629371.90951963</v>
      </c>
      <c r="M669" s="5" t="n">
        <f aca="false">K669-L669</f>
        <v>134832.387505634</v>
      </c>
      <c r="N669" s="6" t="n">
        <f aca="false">1.6-0.5691/(2009-1956)*(A669-1956)</f>
        <v>1.12753962264151</v>
      </c>
      <c r="O669" s="7" t="n">
        <v>1.3</v>
      </c>
      <c r="P669" s="5" t="n">
        <f aca="false">O669*(100-N669/0.5)*5000</f>
        <v>635341.98490566</v>
      </c>
      <c r="Q669" s="7" t="n">
        <f aca="false">N669</f>
        <v>1.12753962264151</v>
      </c>
      <c r="R669" s="5" t="n">
        <f aca="false">1.49*(100-Q669/0.5)*5000</f>
        <v>728199.659622642</v>
      </c>
      <c r="S669" s="5" t="str">
        <f aca="false">IF(P669&lt;M669,M669-P669," ")</f>
        <v> </v>
      </c>
      <c r="T669" s="8" t="n">
        <f aca="false">M669*5/P669</f>
        <v>1.06110087723586</v>
      </c>
      <c r="U669" s="8" t="n">
        <f aca="false">IF(T669&gt;5,S669*5/R669+5,T669)+20</f>
        <v>21.0611008772359</v>
      </c>
      <c r="V669" s="9" t="n">
        <f aca="false">G669/0.5*H669*20000</f>
        <v>90292.8707034046</v>
      </c>
      <c r="W669" s="9" t="n">
        <f aca="false">H669*G669*20*1000</f>
        <v>45146.4353517023</v>
      </c>
      <c r="X669" s="5" t="n">
        <f aca="false">G669*H669*MIN(20,U669)*1000</f>
        <v>45146.4353517023</v>
      </c>
      <c r="Y669" s="5" t="n">
        <f aca="false">IF(20&lt;U669,N669*O669*MIN(5,U669-20)*1000,0)</f>
        <v>1555.36326751403</v>
      </c>
      <c r="Z669" s="5" t="n">
        <f aca="false">IF(U669&gt;25,(U669-25)*Q669*1.49*1000,0)</f>
        <v>0</v>
      </c>
      <c r="AA669" s="5" t="n">
        <f aca="false">X669+Y669+Z669</f>
        <v>46701.7986192163</v>
      </c>
    </row>
    <row r="670" customFormat="false" ht="15" hidden="false" customHeight="false" outlineLevel="0" collapsed="false">
      <c r="A670" s="0" t="n">
        <v>2000</v>
      </c>
      <c r="B670" s="0" t="s">
        <v>38</v>
      </c>
      <c r="D670" s="0" t="n">
        <v>0</v>
      </c>
      <c r="E670" s="1" t="n">
        <v>161.445239375</v>
      </c>
      <c r="F670" s="4" t="n">
        <v>0.00474323</v>
      </c>
      <c r="G670" s="0" t="n">
        <v>3.065</v>
      </c>
      <c r="H670" s="0" t="n">
        <f aca="false">1.44*EXP(-F670*(A670-1956))</f>
        <v>1.16875723688401</v>
      </c>
      <c r="I670" s="0" t="n">
        <v>785</v>
      </c>
      <c r="J670" s="0" t="n">
        <f aca="false">I670*H670</f>
        <v>917.474430953949</v>
      </c>
      <c r="K670" s="5" t="n">
        <f aca="false">K655+D655-J655-E670</f>
        <v>2761200.26755183</v>
      </c>
      <c r="L670" s="5" t="n">
        <f aca="false">H670*(100-G670/0.5)*20000</f>
        <v>2194224.83652604</v>
      </c>
      <c r="M670" s="5" t="n">
        <f aca="false">K670-L670</f>
        <v>566975.43102579</v>
      </c>
      <c r="N670" s="6" t="n">
        <f aca="false">1.6+0.3/(2009-1956)*(A670-1956)</f>
        <v>1.84905660377359</v>
      </c>
      <c r="O670" s="7" t="n">
        <v>1.3</v>
      </c>
      <c r="P670" s="5" t="n">
        <f aca="false">O670*(100-N670/0.5)*5000</f>
        <v>625962.264150943</v>
      </c>
      <c r="Q670" s="7" t="n">
        <f aca="false">N670</f>
        <v>1.84905660377359</v>
      </c>
      <c r="R670" s="5" t="n">
        <f aca="false">1.49*(100-Q670/0.5)*5000</f>
        <v>717449.056603774</v>
      </c>
      <c r="S670" s="5" t="str">
        <f aca="false">IF(P670&lt;M670,M670-P670," ")</f>
        <v> </v>
      </c>
      <c r="T670" s="8" t="n">
        <f aca="false">M670*5/P670</f>
        <v>4.52883075783199</v>
      </c>
      <c r="U670" s="8" t="n">
        <f aca="false">IF(T670&gt;5,S670*5/R670+5,T670)+20</f>
        <v>24.528830757832</v>
      </c>
      <c r="V670" s="9" t="n">
        <f aca="false">G670/0.5*H670*20000</f>
        <v>143289.63724198</v>
      </c>
      <c r="W670" s="9" t="n">
        <f aca="false">H670*G670*20*1000</f>
        <v>71644.8186209899</v>
      </c>
      <c r="X670" s="5" t="n">
        <f aca="false">G670*H670*MIN(20,U670)*1000</f>
        <v>71644.8186209899</v>
      </c>
      <c r="Y670" s="5" t="n">
        <f aca="false">IF(20&lt;U670,N670*O670*MIN(5,U670-20)*1000,0)</f>
        <v>10886.2837461848</v>
      </c>
      <c r="Z670" s="5" t="n">
        <f aca="false">IF(U670&gt;25,(U670-25)*Q670*1.49*1000,0)</f>
        <v>0</v>
      </c>
      <c r="AA670" s="5" t="n">
        <f aca="false">X670+Y670+Z670</f>
        <v>82531.1023671747</v>
      </c>
    </row>
    <row r="671" customFormat="false" ht="15" hidden="false" customHeight="false" outlineLevel="0" collapsed="false">
      <c r="A671" s="0" t="n">
        <v>2000</v>
      </c>
      <c r="B671" s="0" t="s">
        <v>39</v>
      </c>
      <c r="D671" s="0" t="n">
        <v>0</v>
      </c>
      <c r="E671" s="1" t="n">
        <v>360.964806875</v>
      </c>
      <c r="F671" s="4" t="n">
        <v>0.00288361</v>
      </c>
      <c r="G671" s="0" t="n">
        <v>2.105</v>
      </c>
      <c r="H671" s="0" t="n">
        <f aca="false">1.44*EXP(-F671*(A671-1956))</f>
        <v>1.26841015980527</v>
      </c>
      <c r="I671" s="0" t="n">
        <v>785</v>
      </c>
      <c r="J671" s="0" t="n">
        <f aca="false">I671*H671</f>
        <v>995.701975447141</v>
      </c>
      <c r="K671" s="5" t="n">
        <f aca="false">K656+D656-J656-E671</f>
        <v>2781380.88378462</v>
      </c>
      <c r="L671" s="5" t="n">
        <f aca="false">H671*(100-G671/0.5)*20000</f>
        <v>2430020.18415494</v>
      </c>
      <c r="M671" s="5" t="n">
        <f aca="false">K671-L671</f>
        <v>351360.699629678</v>
      </c>
      <c r="N671" s="6" t="n">
        <f aca="false">1.6-0.5691/(2009-1956)*(A671-1956)</f>
        <v>1.12753962264151</v>
      </c>
      <c r="O671" s="7" t="n">
        <v>1.3</v>
      </c>
      <c r="P671" s="5" t="n">
        <f aca="false">O671*(100-N671/0.5)*5000</f>
        <v>635341.98490566</v>
      </c>
      <c r="Q671" s="7" t="n">
        <f aca="false">N671</f>
        <v>1.12753962264151</v>
      </c>
      <c r="R671" s="5" t="n">
        <f aca="false">1.49*(100-Q671/0.5)*5000</f>
        <v>728199.659622642</v>
      </c>
      <c r="S671" s="5" t="str">
        <f aca="false">IF(P671&lt;M671,M671-P671," ")</f>
        <v> </v>
      </c>
      <c r="T671" s="8" t="n">
        <f aca="false">M671*5/P671</f>
        <v>2.7651304964668</v>
      </c>
      <c r="U671" s="8" t="n">
        <f aca="false">IF(T671&gt;5,S671*5/R671+5,T671)+20</f>
        <v>22.7651304964668</v>
      </c>
      <c r="V671" s="9" t="n">
        <f aca="false">G671/0.5*H671*20000</f>
        <v>106800.135455604</v>
      </c>
      <c r="W671" s="9" t="n">
        <f aca="false">H671*G671*20*1000</f>
        <v>53400.0677278021</v>
      </c>
      <c r="X671" s="5" t="n">
        <f aca="false">G671*H671*MIN(20,U671)*1000</f>
        <v>53400.0677278021</v>
      </c>
      <c r="Y671" s="5" t="n">
        <f aca="false">IF(20&lt;U671,N671*O671*MIN(5,U671-20)*1000,0)</f>
        <v>4053.13245550292</v>
      </c>
      <c r="Z671" s="5" t="n">
        <f aca="false">IF(U671&gt;25,(U671-25)*Q671*1.49*1000,0)</f>
        <v>0</v>
      </c>
      <c r="AA671" s="5" t="n">
        <f aca="false">X671+Y671+Z671</f>
        <v>57453.200183305</v>
      </c>
    </row>
    <row r="672" customFormat="false" ht="15" hidden="false" customHeight="false" outlineLevel="0" collapsed="false">
      <c r="A672" s="0" t="n">
        <v>2000</v>
      </c>
      <c r="B672" s="0" t="s">
        <v>40</v>
      </c>
      <c r="D672" s="0" t="n">
        <v>0</v>
      </c>
      <c r="E672" s="1" t="n">
        <v>308.17283375</v>
      </c>
      <c r="F672" s="4" t="n">
        <v>0.003435973</v>
      </c>
      <c r="G672" s="0" t="n">
        <v>2.165</v>
      </c>
      <c r="H672" s="0" t="n">
        <f aca="false">1.44*EXP(-F672*(A672-1956))</f>
        <v>1.23795435247055</v>
      </c>
      <c r="I672" s="0" t="n">
        <v>785</v>
      </c>
      <c r="J672" s="0" t="n">
        <f aca="false">I672*H672</f>
        <v>971.794166689384</v>
      </c>
      <c r="K672" s="5" t="n">
        <f aca="false">K657+D657-J657-E672</f>
        <v>2782296.40916453</v>
      </c>
      <c r="L672" s="5" t="n">
        <f aca="false">H672*(100-G672/0.5)*20000</f>
        <v>2368701.85801716</v>
      </c>
      <c r="M672" s="5" t="n">
        <f aca="false">K672-L672</f>
        <v>413594.551147373</v>
      </c>
      <c r="N672" s="6" t="n">
        <f aca="false">1.6+0.1/(2009-1956)*(A672-1956)</f>
        <v>1.68301886792453</v>
      </c>
      <c r="O672" s="7" t="n">
        <v>1.3</v>
      </c>
      <c r="P672" s="5" t="n">
        <f aca="false">O672*(100-N672/0.5)*5000</f>
        <v>628120.754716981</v>
      </c>
      <c r="Q672" s="7" t="n">
        <f aca="false">N672</f>
        <v>1.68301886792453</v>
      </c>
      <c r="R672" s="5" t="n">
        <f aca="false">1.49*(100-Q672/0.5)*5000</f>
        <v>719923.018867925</v>
      </c>
      <c r="S672" s="5" t="str">
        <f aca="false">IF(P672&lt;M672,M672-P672," ")</f>
        <v> </v>
      </c>
      <c r="T672" s="8" t="n">
        <f aca="false">M672*5/P672</f>
        <v>3.29231718615739</v>
      </c>
      <c r="U672" s="8" t="n">
        <f aca="false">IF(T672&gt;5,S672*5/R672+5,T672)+20</f>
        <v>23.2923171861574</v>
      </c>
      <c r="V672" s="9" t="n">
        <f aca="false">G672/0.5*H672*20000</f>
        <v>107206.84692395</v>
      </c>
      <c r="W672" s="9" t="n">
        <f aca="false">H672*G672*20*1000</f>
        <v>53603.423461975</v>
      </c>
      <c r="X672" s="5" t="n">
        <f aca="false">G672*H672*MIN(20,U672)*1000</f>
        <v>53603.423461975</v>
      </c>
      <c r="Y672" s="5" t="n">
        <f aca="false">IF(20&lt;U672,N672*O672*MIN(5,U672-20)*1000,0)</f>
        <v>7203.34152654359</v>
      </c>
      <c r="Z672" s="5" t="n">
        <f aca="false">IF(U672&gt;25,(U672-25)*Q672*1.49*1000,0)</f>
        <v>0</v>
      </c>
      <c r="AA672" s="5" t="n">
        <f aca="false">X672+Y672+Z672</f>
        <v>60806.7649885186</v>
      </c>
    </row>
    <row r="673" customFormat="false" ht="15" hidden="false" customHeight="false" outlineLevel="0" collapsed="false">
      <c r="A673" s="0" t="n">
        <v>2000</v>
      </c>
      <c r="B673" s="0" t="s">
        <v>41</v>
      </c>
      <c r="D673" s="0" t="n">
        <v>0</v>
      </c>
      <c r="E673" s="1" t="n">
        <v>77.275575</v>
      </c>
      <c r="F673" s="4" t="n">
        <v>0.002290988</v>
      </c>
      <c r="G673" s="0" t="n">
        <v>1.925</v>
      </c>
      <c r="H673" s="0" t="n">
        <f aca="false">1.44*EXP(-F673*(A673-1956))</f>
        <v>1.3019194058321</v>
      </c>
      <c r="I673" s="0" t="n">
        <v>785</v>
      </c>
      <c r="J673" s="0" t="n">
        <f aca="false">I673*H673</f>
        <v>1022.0067335782</v>
      </c>
      <c r="K673" s="5" t="n">
        <f aca="false">K658+D658-J658-E673</f>
        <v>2758298.08904686</v>
      </c>
      <c r="L673" s="5" t="n">
        <f aca="false">H673*(100-G673/0.5)*20000</f>
        <v>2503591.01741512</v>
      </c>
      <c r="M673" s="5" t="n">
        <f aca="false">K673-L673</f>
        <v>254707.071631731</v>
      </c>
      <c r="N673" s="6" t="n">
        <f aca="false">1.6-0.4/(2009-1956)*(A673-1956)</f>
        <v>1.26792452830189</v>
      </c>
      <c r="O673" s="7" t="n">
        <v>1.3</v>
      </c>
      <c r="P673" s="5" t="n">
        <f aca="false">O673*(100-N673/0.5)*5000</f>
        <v>633516.981132075</v>
      </c>
      <c r="Q673" s="7" t="n">
        <f aca="false">N673</f>
        <v>1.26792452830189</v>
      </c>
      <c r="R673" s="5" t="n">
        <f aca="false">1.49*(100-Q673/0.5)*5000</f>
        <v>726107.924528302</v>
      </c>
      <c r="S673" s="5" t="str">
        <f aca="false">IF(P673&lt;M673,M673-P673," ")</f>
        <v> </v>
      </c>
      <c r="T673" s="8" t="n">
        <f aca="false">M673*5/P673</f>
        <v>2.01026238615244</v>
      </c>
      <c r="U673" s="8" t="n">
        <f aca="false">IF(T673&gt;5,S673*5/R673+5,T673)+20</f>
        <v>22.0102623861524</v>
      </c>
      <c r="V673" s="9" t="n">
        <f aca="false">G673/0.5*H673*20000</f>
        <v>100247.794249072</v>
      </c>
      <c r="W673" s="9" t="n">
        <f aca="false">H673*G673*20*1000</f>
        <v>50123.8971245358</v>
      </c>
      <c r="X673" s="5" t="n">
        <f aca="false">G673*H673*MIN(20,U673)*1000</f>
        <v>50123.8971245358</v>
      </c>
      <c r="Y673" s="5" t="n">
        <f aca="false">IF(20&lt;U673,N673*O673*MIN(5,U673-20)*1000,0)</f>
        <v>3313.51928404297</v>
      </c>
      <c r="Z673" s="5" t="n">
        <f aca="false">IF(U673&gt;25,(U673-25)*Q673*1.49*1000,0)</f>
        <v>0</v>
      </c>
      <c r="AA673" s="5" t="n">
        <f aca="false">X673+Y673+Z673</f>
        <v>53437.4164085788</v>
      </c>
    </row>
    <row r="674" customFormat="false" ht="15" hidden="false" customHeight="false" outlineLevel="0" collapsed="false">
      <c r="A674" s="0" t="n">
        <v>2000</v>
      </c>
      <c r="B674" s="0" t="s">
        <v>42</v>
      </c>
      <c r="D674" s="0" t="n">
        <v>0</v>
      </c>
      <c r="E674" s="1" t="n">
        <v>324.21982625</v>
      </c>
      <c r="F674" s="4" t="n">
        <v>0.006047777</v>
      </c>
      <c r="G674" s="0" t="n">
        <v>3.85</v>
      </c>
      <c r="H674" s="0" t="n">
        <f aca="false">1.44*EXP(-F674*(A674-1956))</f>
        <v>1.10355956729431</v>
      </c>
      <c r="I674" s="0" t="n">
        <v>785</v>
      </c>
      <c r="J674" s="0" t="n">
        <f aca="false">I674*H674</f>
        <v>866.294260326034</v>
      </c>
      <c r="K674" s="5" t="n">
        <f aca="false">K659+D659-J659-E674</f>
        <v>2756699.42399284</v>
      </c>
      <c r="L674" s="5" t="n">
        <f aca="false">H674*(100-G674/0.5)*20000</f>
        <v>2037170.9612253</v>
      </c>
      <c r="M674" s="5" t="n">
        <f aca="false">K674-L674</f>
        <v>719528.462767547</v>
      </c>
      <c r="N674" s="6" t="n">
        <f aca="false">1.6+0.5185/(2009-1956)*(A674-1956)</f>
        <v>2.03045283018868</v>
      </c>
      <c r="O674" s="7" t="n">
        <v>1.3</v>
      </c>
      <c r="P674" s="5" t="n">
        <f aca="false">O674*(100-N674/0.5)*5000</f>
        <v>623604.113207547</v>
      </c>
      <c r="Q674" s="7" t="n">
        <f aca="false">N674</f>
        <v>2.03045283018868</v>
      </c>
      <c r="R674" s="5" t="n">
        <f aca="false">1.49*(100-Q674/0.5)*5000</f>
        <v>714746.252830189</v>
      </c>
      <c r="S674" s="5" t="n">
        <f aca="false">IF(P674&lt;M674,M674-P674," ")</f>
        <v>95924.3495599998</v>
      </c>
      <c r="T674" s="8" t="n">
        <f aca="false">M674*5/P674</f>
        <v>5.76911254695392</v>
      </c>
      <c r="U674" s="8" t="n">
        <f aca="false">IF(T674&gt;5,S674*5/R674+5,T674)+20</f>
        <v>25.6710377926444</v>
      </c>
      <c r="V674" s="9" t="n">
        <f aca="false">G674/0.5*H674*20000</f>
        <v>169948.173363324</v>
      </c>
      <c r="W674" s="9" t="n">
        <f aca="false">H674*G674*20*1000</f>
        <v>84974.0866816619</v>
      </c>
      <c r="X674" s="5" t="n">
        <f aca="false">G674*H674*MIN(20,U674)*1000</f>
        <v>84974.0866816619</v>
      </c>
      <c r="Y674" s="5" t="n">
        <f aca="false">IF(20&lt;U674,N674*O674*MIN(5,U674-20)*1000,0)</f>
        <v>13197.9433962264</v>
      </c>
      <c r="Z674" s="5" t="n">
        <f aca="false">IF(U674&gt;25,(U674-25)*Q674*1.49*1000,0)</f>
        <v>2030.14077200508</v>
      </c>
      <c r="AA674" s="5" t="n">
        <f aca="false">X674+Y674+Z674</f>
        <v>100202.170849893</v>
      </c>
    </row>
    <row r="675" customFormat="false" ht="15" hidden="false" customHeight="false" outlineLevel="0" collapsed="false">
      <c r="A675" s="0" t="n">
        <v>2000</v>
      </c>
      <c r="B675" s="0" t="s">
        <v>43</v>
      </c>
      <c r="D675" s="0" t="n">
        <v>0</v>
      </c>
      <c r="E675" s="1" t="n">
        <v>306.785519375</v>
      </c>
      <c r="F675" s="4" t="n">
        <v>0.003047486</v>
      </c>
      <c r="G675" s="0" t="n">
        <v>2.15</v>
      </c>
      <c r="H675" s="0" t="n">
        <f aca="false">1.44*EXP(-F675*(A675-1956))</f>
        <v>1.25929712698368</v>
      </c>
      <c r="I675" s="0" t="n">
        <v>785</v>
      </c>
      <c r="J675" s="0" t="n">
        <f aca="false">I675*H675</f>
        <v>988.548244682186</v>
      </c>
      <c r="K675" s="5" t="n">
        <f aca="false">K660+D660-J660-E675</f>
        <v>2753530.77026556</v>
      </c>
      <c r="L675" s="5" t="n">
        <f aca="false">H675*(100-G675/0.5)*20000</f>
        <v>2410294.70104676</v>
      </c>
      <c r="M675" s="5" t="n">
        <f aca="false">K675-L675</f>
        <v>343236.069218801</v>
      </c>
      <c r="N675" s="6" t="n">
        <f aca="false">1.6-0.4298/(2009-1956)*(A675-1956)</f>
        <v>1.24318490566038</v>
      </c>
      <c r="O675" s="7" t="n">
        <v>1.3</v>
      </c>
      <c r="P675" s="5" t="n">
        <f aca="false">O675*(100-N675/0.5)*5000</f>
        <v>633838.596226415</v>
      </c>
      <c r="Q675" s="7" t="n">
        <f aca="false">N675</f>
        <v>1.24318490566038</v>
      </c>
      <c r="R675" s="5" t="n">
        <f aca="false">1.49*(100-Q675/0.5)*5000</f>
        <v>726476.54490566</v>
      </c>
      <c r="S675" s="5" t="str">
        <f aca="false">IF(P675&lt;M675,M675-P675," ")</f>
        <v> </v>
      </c>
      <c r="T675" s="8" t="n">
        <f aca="false">M675*5/P675</f>
        <v>2.70759836386007</v>
      </c>
      <c r="U675" s="8" t="n">
        <f aca="false">IF(T675&gt;5,S675*5/R675+5,T675)+20</f>
        <v>22.7075983638601</v>
      </c>
      <c r="V675" s="9" t="n">
        <f aca="false">G675/0.5*H675*20000</f>
        <v>108299.552920596</v>
      </c>
      <c r="W675" s="9" t="n">
        <f aca="false">H675*G675*20*1000</f>
        <v>54149.7764602981</v>
      </c>
      <c r="X675" s="5" t="n">
        <f aca="false">G675*H675*MIN(20,U675)*1000</f>
        <v>54149.7764602981</v>
      </c>
      <c r="Y675" s="5" t="n">
        <f aca="false">IF(20&lt;U675,N675*O675*MIN(5,U675-20)*1000,0)</f>
        <v>4375.85904150404</v>
      </c>
      <c r="Z675" s="5" t="n">
        <f aca="false">IF(U675&gt;25,(U675-25)*Q675*1.49*1000,0)</f>
        <v>0</v>
      </c>
      <c r="AA675" s="5" t="n">
        <f aca="false">X675+Y675+Z675</f>
        <v>58525.6355018021</v>
      </c>
    </row>
    <row r="676" customFormat="false" ht="15" hidden="false" customHeight="false" outlineLevel="0" collapsed="false">
      <c r="A676" s="0" t="n">
        <v>2000</v>
      </c>
      <c r="B676" s="0" t="s">
        <v>44</v>
      </c>
      <c r="D676" s="0" t="n">
        <v>0</v>
      </c>
      <c r="E676" s="1" t="n">
        <v>338.508353125</v>
      </c>
      <c r="F676" s="4" t="n">
        <v>0.006595146</v>
      </c>
      <c r="G676" s="0" t="n">
        <v>2.84</v>
      </c>
      <c r="H676" s="0" t="n">
        <f aca="false">1.44*EXP(-F676*(A676-1956))</f>
        <v>1.07729868426189</v>
      </c>
      <c r="I676" s="0" t="n">
        <v>785</v>
      </c>
      <c r="J676" s="0" t="n">
        <f aca="false">I676*H676</f>
        <v>845.679467145581</v>
      </c>
      <c r="K676" s="5" t="n">
        <f aca="false">K661+D661-J661-E676</f>
        <v>2838278.82929353</v>
      </c>
      <c r="L676" s="5" t="n">
        <f aca="false">H676*(100-G676/0.5)*20000</f>
        <v>2032216.23799162</v>
      </c>
      <c r="M676" s="5" t="n">
        <f aca="false">K676-L676</f>
        <v>806062.591301911</v>
      </c>
      <c r="N676" s="6" t="n">
        <f aca="false">1.6+0.062/(2009-1956)*(A676-1956)</f>
        <v>1.65147169811321</v>
      </c>
      <c r="O676" s="7" t="n">
        <v>1.3</v>
      </c>
      <c r="P676" s="5" t="n">
        <f aca="false">O676*(100-N676/0.5)*5000</f>
        <v>628530.867924528</v>
      </c>
      <c r="Q676" s="7" t="n">
        <f aca="false">N676</f>
        <v>1.65147169811321</v>
      </c>
      <c r="R676" s="5" t="n">
        <f aca="false">1.49*(100-Q676/0.5)*5000</f>
        <v>720393.071698113</v>
      </c>
      <c r="S676" s="5" t="n">
        <f aca="false">IF(P676&lt;M676,M676-P676," ")</f>
        <v>177531.723377383</v>
      </c>
      <c r="T676" s="8" t="n">
        <f aca="false">M676*5/P676</f>
        <v>6.41227529495576</v>
      </c>
      <c r="U676" s="8" t="n">
        <f aca="false">IF(T676&gt;5,S676*5/R676+5,T676)+20</f>
        <v>26.2321864989547</v>
      </c>
      <c r="V676" s="9" t="n">
        <f aca="false">G676/0.5*H676*20000</f>
        <v>122381.13053215</v>
      </c>
      <c r="W676" s="9" t="n">
        <f aca="false">H676*G676*20*1000</f>
        <v>61190.5652660751</v>
      </c>
      <c r="X676" s="5" t="n">
        <f aca="false">G676*H676*MIN(20,U676)*1000</f>
        <v>61190.5652660751</v>
      </c>
      <c r="Y676" s="5" t="n">
        <f aca="false">IF(20&lt;U676,N676*O676*MIN(5,U676-20)*1000,0)</f>
        <v>10734.5660377358</v>
      </c>
      <c r="Z676" s="5" t="n">
        <f aca="false">IF(U676&gt;25,(U676-25)*Q676*1.49*1000,0)</f>
        <v>3032.0324834331</v>
      </c>
      <c r="AA676" s="5" t="n">
        <f aca="false">X676+Y676+Z676</f>
        <v>74957.1637872441</v>
      </c>
    </row>
    <row r="677" customFormat="false" ht="15" hidden="false" customHeight="false" outlineLevel="0" collapsed="false">
      <c r="A677" s="0" t="n">
        <v>2001</v>
      </c>
      <c r="B677" s="0" t="s">
        <v>30</v>
      </c>
      <c r="D677" s="0" t="n">
        <v>0</v>
      </c>
      <c r="E677" s="1" t="n">
        <v>0</v>
      </c>
      <c r="F677" s="4" t="n">
        <v>0.000106134</v>
      </c>
      <c r="G677" s="0" t="n">
        <v>0.95</v>
      </c>
      <c r="H677" s="0" t="n">
        <f aca="false">1.44*EXP(-F677*(A677-1956))</f>
        <v>1.4331389142178</v>
      </c>
      <c r="I677" s="0" t="n">
        <v>785</v>
      </c>
      <c r="J677" s="0" t="n">
        <f aca="false">I677*H677</f>
        <v>1125.01404766098</v>
      </c>
      <c r="K677" s="5" t="n">
        <f aca="false">K662+D662-J662-E677</f>
        <v>2757513.60613811</v>
      </c>
      <c r="L677" s="5" t="n">
        <f aca="false">H677*(100-G677/0.5)*20000</f>
        <v>2811818.54969533</v>
      </c>
      <c r="M677" s="5" t="n">
        <f aca="false">K677-L677</f>
        <v>-54304.9435572252</v>
      </c>
      <c r="N677" s="6" t="n">
        <f aca="false">1.6-0.6824/(2009-1956)*(A677-1956)</f>
        <v>1.02060377358491</v>
      </c>
      <c r="O677" s="7" t="n">
        <v>1.3</v>
      </c>
      <c r="P677" s="5" t="n">
        <f aca="false">O677*(100-N677/0.5)*5000</f>
        <v>636732.150943396</v>
      </c>
      <c r="Q677" s="7" t="n">
        <f aca="false">N677</f>
        <v>1.02060377358491</v>
      </c>
      <c r="R677" s="5" t="n">
        <f aca="false">1.49*(100-Q677/0.5)*5000</f>
        <v>729793.003773585</v>
      </c>
      <c r="S677" s="5" t="str">
        <f aca="false">IF(P677&lt;M677,M677-P677," ")</f>
        <v> </v>
      </c>
      <c r="T677" s="8" t="n">
        <f aca="false">M677*5/P677</f>
        <v>-0.42643475342627</v>
      </c>
      <c r="U677" s="8" t="n">
        <f aca="false">IF(T677&gt;5,S677*5/R677+5,T677)+20</f>
        <v>19.5735652465737</v>
      </c>
      <c r="V677" s="9" t="n">
        <f aca="false">G677/0.5*H677*20000</f>
        <v>54459.2787402766</v>
      </c>
      <c r="W677" s="9" t="n">
        <f aca="false">H677*G677*20*1000</f>
        <v>27229.6393701383</v>
      </c>
      <c r="X677" s="5" t="n">
        <f aca="false">G677*H677*MIN(20,U677)*1000</f>
        <v>26649.0561426037</v>
      </c>
      <c r="Y677" s="5" t="n">
        <f aca="false">IF(20&lt;U677,N677*O677*MIN(5,U677-20)*1000,0)</f>
        <v>0</v>
      </c>
      <c r="Z677" s="5" t="n">
        <f aca="false">IF(U677&gt;25,(U677-25)*Q677*1.49*1000,0)</f>
        <v>0</v>
      </c>
      <c r="AA677" s="5" t="n">
        <f aca="false">X677+Y677+Z677</f>
        <v>26649.0561426037</v>
      </c>
    </row>
    <row r="678" customFormat="false" ht="15" hidden="false" customHeight="false" outlineLevel="0" collapsed="false">
      <c r="A678" s="0" t="n">
        <v>2001</v>
      </c>
      <c r="B678" s="0" t="s">
        <v>31</v>
      </c>
      <c r="D678" s="0" t="n">
        <v>0</v>
      </c>
      <c r="E678" s="1" t="n">
        <v>78.501794375</v>
      </c>
      <c r="F678" s="4" t="n">
        <v>0.00054519</v>
      </c>
      <c r="G678" s="0" t="n">
        <v>1.13</v>
      </c>
      <c r="H678" s="0" t="n">
        <f aca="false">1.44*EXP(-F678*(A678-1956))</f>
        <v>1.40510153009537</v>
      </c>
      <c r="I678" s="0" t="n">
        <v>785</v>
      </c>
      <c r="J678" s="0" t="n">
        <f aca="false">I678*H678</f>
        <v>1103.00470112487</v>
      </c>
      <c r="K678" s="5" t="n">
        <f aca="false">K663+D663-J663-E678</f>
        <v>2752865.33083232</v>
      </c>
      <c r="L678" s="5" t="n">
        <f aca="false">H678*(100-G678/0.5)*20000</f>
        <v>2746692.47103043</v>
      </c>
      <c r="M678" s="5" t="n">
        <f aca="false">K678-L678</f>
        <v>6172.85980189592</v>
      </c>
      <c r="N678" s="6" t="n">
        <f aca="false">1.6-0.6216/(2009-1956)*(A678-1956)</f>
        <v>1.07222641509434</v>
      </c>
      <c r="O678" s="7" t="n">
        <v>1.3</v>
      </c>
      <c r="P678" s="5" t="n">
        <f aca="false">O678*(100-N678/0.5)*5000</f>
        <v>636061.056603774</v>
      </c>
      <c r="Q678" s="7" t="n">
        <f aca="false">N678</f>
        <v>1.07222641509434</v>
      </c>
      <c r="R678" s="5" t="n">
        <f aca="false">1.49*(100-Q678/0.5)*5000</f>
        <v>729023.826415094</v>
      </c>
      <c r="S678" s="5" t="str">
        <f aca="false">IF(P678&lt;M678,M678-P678," ")</f>
        <v> </v>
      </c>
      <c r="T678" s="8" t="n">
        <f aca="false">M678*5/P678</f>
        <v>0.0485241136665063</v>
      </c>
      <c r="U678" s="8" t="n">
        <f aca="false">IF(T678&gt;5,S678*5/R678+5,T678)+20</f>
        <v>20.0485241136665</v>
      </c>
      <c r="V678" s="9" t="n">
        <f aca="false">G678/0.5*H678*20000</f>
        <v>63510.5891603107</v>
      </c>
      <c r="W678" s="9" t="n">
        <f aca="false">H678*G678*20*1000</f>
        <v>31755.2945801554</v>
      </c>
      <c r="X678" s="5" t="n">
        <f aca="false">G678*H678*MIN(20,U678)*1000</f>
        <v>31755.2945801554</v>
      </c>
      <c r="Y678" s="5" t="n">
        <f aca="false">IF(20&lt;U678,N678*O678*MIN(5,U678-20)*1000,0)</f>
        <v>67.6374873749484</v>
      </c>
      <c r="Z678" s="5" t="n">
        <f aca="false">IF(U678&gt;25,(U678-25)*Q678*1.49*1000,0)</f>
        <v>0</v>
      </c>
      <c r="AA678" s="5" t="n">
        <f aca="false">X678+Y678+Z678</f>
        <v>31822.9320675303</v>
      </c>
    </row>
    <row r="679" customFormat="false" ht="15" hidden="false" customHeight="false" outlineLevel="0" collapsed="false">
      <c r="A679" s="0" t="n">
        <v>2001</v>
      </c>
      <c r="B679" s="0" t="s">
        <v>32</v>
      </c>
      <c r="D679" s="0" t="n">
        <v>0</v>
      </c>
      <c r="E679" s="1" t="n">
        <v>177.81173375</v>
      </c>
      <c r="F679" s="4" t="n">
        <v>0.002161032</v>
      </c>
      <c r="G679" s="0" t="n">
        <v>1.32</v>
      </c>
      <c r="H679" s="0" t="n">
        <f aca="false">1.44*EXP(-F679*(A679-1956))</f>
        <v>1.30655862084673</v>
      </c>
      <c r="I679" s="0" t="n">
        <v>785</v>
      </c>
      <c r="J679" s="0" t="n">
        <f aca="false">I679*H679</f>
        <v>1025.64851736469</v>
      </c>
      <c r="K679" s="5" t="n">
        <f aca="false">K664+D664-J664-E679</f>
        <v>2750026.27586161</v>
      </c>
      <c r="L679" s="5" t="n">
        <f aca="false">H679*(100-G679/0.5)*20000</f>
        <v>2544130.94651276</v>
      </c>
      <c r="M679" s="5" t="n">
        <f aca="false">K679-L679</f>
        <v>205895.329348855</v>
      </c>
      <c r="N679" s="6" t="n">
        <f aca="false">1.6-0.5691/(2009-1956)*(A679-1956)</f>
        <v>1.11680188679245</v>
      </c>
      <c r="O679" s="7" t="n">
        <v>1.3</v>
      </c>
      <c r="P679" s="5" t="n">
        <f aca="false">O679*(100-N679/0.5)*5000</f>
        <v>635481.575471698</v>
      </c>
      <c r="Q679" s="7" t="n">
        <f aca="false">N679</f>
        <v>1.11680188679245</v>
      </c>
      <c r="R679" s="5" t="n">
        <f aca="false">1.49*(100-Q679/0.5)*5000</f>
        <v>728359.651886793</v>
      </c>
      <c r="S679" s="5" t="str">
        <f aca="false">IF(P679&lt;M679,M679-P679," ")</f>
        <v> </v>
      </c>
      <c r="T679" s="8" t="n">
        <f aca="false">M679*5/P679</f>
        <v>1.61999448367976</v>
      </c>
      <c r="U679" s="8" t="n">
        <f aca="false">IF(T679&gt;5,S679*5/R679+5,T679)+20</f>
        <v>21.6199944836798</v>
      </c>
      <c r="V679" s="9" t="n">
        <f aca="false">G679/0.5*H679*20000</f>
        <v>68986.2951807075</v>
      </c>
      <c r="W679" s="9" t="n">
        <f aca="false">H679*G679*20*1000</f>
        <v>34493.1475903537</v>
      </c>
      <c r="X679" s="5" t="n">
        <f aca="false">G679*H679*MIN(20,U679)*1000</f>
        <v>34493.1475903537</v>
      </c>
      <c r="Y679" s="5" t="n">
        <f aca="false">IF(20&lt;U679,N679*O679*MIN(5,U679-20)*1000,0)</f>
        <v>2351.976764757</v>
      </c>
      <c r="Z679" s="5" t="n">
        <f aca="false">IF(U679&gt;25,(U679-25)*Q679*1.49*1000,0)</f>
        <v>0</v>
      </c>
      <c r="AA679" s="5" t="n">
        <f aca="false">X679+Y679+Z679</f>
        <v>36845.1243551107</v>
      </c>
    </row>
    <row r="680" customFormat="false" ht="15" hidden="false" customHeight="false" outlineLevel="0" collapsed="false">
      <c r="A680" s="0" t="n">
        <v>2001</v>
      </c>
      <c r="B680" s="0" t="s">
        <v>33</v>
      </c>
      <c r="D680" s="0" t="n">
        <v>0</v>
      </c>
      <c r="E680" s="1" t="n">
        <v>113.30297625</v>
      </c>
      <c r="F680" s="4" t="n">
        <v>0.003311821</v>
      </c>
      <c r="G680" s="0" t="n">
        <v>1.37</v>
      </c>
      <c r="H680" s="0" t="n">
        <f aca="false">1.44*EXP(-F680*(A680-1956))</f>
        <v>1.24061989321899</v>
      </c>
      <c r="I680" s="0" t="n">
        <v>785</v>
      </c>
      <c r="J680" s="0" t="n">
        <f aca="false">I680*H680</f>
        <v>973.886616176906</v>
      </c>
      <c r="K680" s="5" t="n">
        <f aca="false">K665+D665-J665-E680</f>
        <v>2752911.47161296</v>
      </c>
      <c r="L680" s="5" t="n">
        <f aca="false">H680*(100-G680/0.5)*20000</f>
        <v>2413253.81628958</v>
      </c>
      <c r="M680" s="5" t="n">
        <f aca="false">K680-L680</f>
        <v>339657.655323386</v>
      </c>
      <c r="N680" s="6" t="n">
        <f aca="false">1.6-0.6/(2009-1956)*(A680-1956)</f>
        <v>1.09056603773585</v>
      </c>
      <c r="O680" s="7" t="n">
        <v>1.3</v>
      </c>
      <c r="P680" s="5" t="n">
        <f aca="false">O680*(100-N680/0.5)*5000</f>
        <v>635822.641509434</v>
      </c>
      <c r="Q680" s="7" t="n">
        <f aca="false">N680</f>
        <v>1.09056603773585</v>
      </c>
      <c r="R680" s="5" t="n">
        <f aca="false">1.49*(100-Q680/0.5)*5000</f>
        <v>728750.566037736</v>
      </c>
      <c r="S680" s="5" t="str">
        <f aca="false">IF(P680&lt;M680,M680-P680," ")</f>
        <v> </v>
      </c>
      <c r="T680" s="8" t="n">
        <f aca="false">M680*5/P680</f>
        <v>2.67100943839498</v>
      </c>
      <c r="U680" s="8" t="n">
        <f aca="false">IF(T680&gt;5,S680*5/R680+5,T680)+20</f>
        <v>22.671009438395</v>
      </c>
      <c r="V680" s="9" t="n">
        <f aca="false">G680/0.5*H680*20000</f>
        <v>67985.9701484006</v>
      </c>
      <c r="W680" s="9" t="n">
        <f aca="false">H680*G680*20*1000</f>
        <v>33992.9850742003</v>
      </c>
      <c r="X680" s="5" t="n">
        <f aca="false">G680*H680*MIN(20,U680)*1000</f>
        <v>33992.9850742003</v>
      </c>
      <c r="Y680" s="5" t="n">
        <f aca="false">IF(20&lt;U680,N680*O680*MIN(5,U680-20)*1000,0)</f>
        <v>3786.78583398111</v>
      </c>
      <c r="Z680" s="5" t="n">
        <f aca="false">IF(U680&gt;25,(U680-25)*Q680*1.49*1000,0)</f>
        <v>0</v>
      </c>
      <c r="AA680" s="5" t="n">
        <f aca="false">X680+Y680+Z680</f>
        <v>37779.7709081814</v>
      </c>
    </row>
    <row r="681" customFormat="false" ht="15" hidden="false" customHeight="false" outlineLevel="0" collapsed="false">
      <c r="A681" s="0" t="n">
        <v>2001</v>
      </c>
      <c r="B681" s="0" t="s">
        <v>34</v>
      </c>
      <c r="D681" s="0" t="n">
        <v>0</v>
      </c>
      <c r="E681" s="1" t="n">
        <v>187.20062125</v>
      </c>
      <c r="F681" s="4" t="n">
        <v>0.003564392</v>
      </c>
      <c r="G681" s="0" t="n">
        <v>1.4</v>
      </c>
      <c r="H681" s="0" t="n">
        <f aca="false">1.44*EXP(-F681*(A681-1956))</f>
        <v>1.22659921421351</v>
      </c>
      <c r="I681" s="0" t="n">
        <v>785</v>
      </c>
      <c r="J681" s="0" t="n">
        <f aca="false">I681*H681</f>
        <v>962.880383157603</v>
      </c>
      <c r="K681" s="5" t="n">
        <f aca="false">K666+D666-J666-E681</f>
        <v>2751976.34673254</v>
      </c>
      <c r="L681" s="5" t="n">
        <f aca="false">H681*(100-G681/0.5)*20000</f>
        <v>2384508.87243106</v>
      </c>
      <c r="M681" s="5" t="n">
        <f aca="false">K681-L681</f>
        <v>367467.47430148</v>
      </c>
      <c r="N681" s="6" t="n">
        <f aca="false">1.6-0.5/(2009-1956)*(A681-1956)</f>
        <v>1.17547169811321</v>
      </c>
      <c r="O681" s="7" t="n">
        <v>1.3</v>
      </c>
      <c r="P681" s="5" t="n">
        <f aca="false">O681*(100-N681/0.5)*5000</f>
        <v>634718.867924528</v>
      </c>
      <c r="Q681" s="7" t="n">
        <f aca="false">N681</f>
        <v>1.17547169811321</v>
      </c>
      <c r="R681" s="5" t="n">
        <f aca="false">1.49*(100-Q681/0.5)*5000</f>
        <v>727485.471698113</v>
      </c>
      <c r="S681" s="5" t="str">
        <f aca="false">IF(P681&lt;M681,M681-P681," ")</f>
        <v> </v>
      </c>
      <c r="T681" s="8" t="n">
        <f aca="false">M681*5/P681</f>
        <v>2.89472625497225</v>
      </c>
      <c r="U681" s="8" t="n">
        <f aca="false">IF(T681&gt;5,S681*5/R681+5,T681)+20</f>
        <v>22.8947262549723</v>
      </c>
      <c r="V681" s="9" t="n">
        <f aca="false">G681/0.5*H681*20000</f>
        <v>68689.5559959564</v>
      </c>
      <c r="W681" s="9" t="n">
        <f aca="false">H681*G681*20*1000</f>
        <v>34344.7779979782</v>
      </c>
      <c r="X681" s="5" t="n">
        <f aca="false">G681*H681*MIN(20,U681)*1000</f>
        <v>34344.7779979782</v>
      </c>
      <c r="Y681" s="5" t="n">
        <f aca="false">IF(20&lt;U681,N681*O681*MIN(5,U681-20)*1000,0)</f>
        <v>4423.46942245666</v>
      </c>
      <c r="Z681" s="5" t="n">
        <f aca="false">IF(U681&gt;25,(U681-25)*Q681*1.49*1000,0)</f>
        <v>0</v>
      </c>
      <c r="AA681" s="5" t="n">
        <f aca="false">X681+Y681+Z681</f>
        <v>38768.2474204348</v>
      </c>
    </row>
    <row r="682" customFormat="false" ht="15" hidden="false" customHeight="false" outlineLevel="0" collapsed="false">
      <c r="A682" s="0" t="n">
        <v>2001</v>
      </c>
      <c r="B682" s="0" t="s">
        <v>35</v>
      </c>
      <c r="D682" s="0" t="n">
        <v>584.727272727273</v>
      </c>
      <c r="E682" s="1" t="n">
        <v>113.3317</v>
      </c>
      <c r="F682" s="4" t="n">
        <v>0.00095987</v>
      </c>
      <c r="G682" s="0" t="n">
        <v>1.52</v>
      </c>
      <c r="H682" s="0" t="n">
        <f aca="false">1.44*EXP(-F682*(A682-1956))</f>
        <v>1.37912461865761</v>
      </c>
      <c r="I682" s="0" t="n">
        <v>785</v>
      </c>
      <c r="J682" s="0" t="n">
        <f aca="false">I682*H682</f>
        <v>1082.61282564623</v>
      </c>
      <c r="K682" s="5" t="n">
        <f aca="false">K667+D667-J667-E682</f>
        <v>2765428.36173198</v>
      </c>
      <c r="L682" s="5" t="n">
        <f aca="false">H682*(100-G682/0.5)*20000</f>
        <v>2674398.46050085</v>
      </c>
      <c r="M682" s="5" t="n">
        <f aca="false">K682-L682</f>
        <v>91029.9012311324</v>
      </c>
      <c r="N682" s="6" t="n">
        <f aca="false">1.6-0.5691/(2009-1956)*(A682-1956)</f>
        <v>1.11680188679245</v>
      </c>
      <c r="O682" s="7" t="n">
        <v>1.3</v>
      </c>
      <c r="P682" s="5" t="n">
        <f aca="false">O682*(100-N682/0.5)*5000</f>
        <v>635481.575471698</v>
      </c>
      <c r="Q682" s="7" t="n">
        <f aca="false">N682</f>
        <v>1.11680188679245</v>
      </c>
      <c r="R682" s="5" t="n">
        <f aca="false">1.49*(100-Q682/0.5)*5000</f>
        <v>728359.651886793</v>
      </c>
      <c r="S682" s="5" t="str">
        <f aca="false">IF(P682&lt;M682,M682-P682," ")</f>
        <v> </v>
      </c>
      <c r="T682" s="8" t="n">
        <f aca="false">M682*5/P682</f>
        <v>0.716227698368468</v>
      </c>
      <c r="U682" s="8" t="n">
        <f aca="false">IF(T682&gt;5,S682*5/R682+5,T682)+20</f>
        <v>20.7162276983685</v>
      </c>
      <c r="V682" s="9" t="n">
        <f aca="false">G682/0.5*H682*20000</f>
        <v>83850.776814383</v>
      </c>
      <c r="W682" s="9" t="n">
        <f aca="false">H682*G682*20*1000</f>
        <v>41925.3884071915</v>
      </c>
      <c r="X682" s="5" t="n">
        <f aca="false">G682*H682*MIN(20,U682)*1000</f>
        <v>41925.3884071915</v>
      </c>
      <c r="Y682" s="5" t="n">
        <f aca="false">IF(20&lt;U682,N682*O682*MIN(5,U682-20)*1000,0)</f>
        <v>1039.8497783842</v>
      </c>
      <c r="Z682" s="5" t="n">
        <f aca="false">IF(U682&gt;25,(U682-25)*Q682*1.49*1000,0)</f>
        <v>0</v>
      </c>
      <c r="AA682" s="5" t="n">
        <f aca="false">X682+Y682+Z682</f>
        <v>42965.2381855757</v>
      </c>
    </row>
    <row r="683" customFormat="false" ht="15" hidden="false" customHeight="false" outlineLevel="0" collapsed="false">
      <c r="A683" s="0" t="n">
        <v>2001</v>
      </c>
      <c r="B683" s="0" t="s">
        <v>36</v>
      </c>
      <c r="D683" s="0" t="n">
        <v>584.727272727273</v>
      </c>
      <c r="E683" s="1" t="n">
        <v>197.604909375</v>
      </c>
      <c r="F683" s="4" t="n">
        <v>0.003306066</v>
      </c>
      <c r="G683" s="0" t="n">
        <v>1.92</v>
      </c>
      <c r="H683" s="0" t="n">
        <f aca="false">1.44*EXP(-F683*(A683-1956))</f>
        <v>1.24094122436241</v>
      </c>
      <c r="I683" s="0" t="n">
        <v>785</v>
      </c>
      <c r="J683" s="0" t="n">
        <f aca="false">I683*H683</f>
        <v>974.138861124488</v>
      </c>
      <c r="K683" s="5" t="n">
        <f aca="false">K668+D668-J668-E683</f>
        <v>2763095.05859905</v>
      </c>
      <c r="L683" s="5" t="n">
        <f aca="false">H683*(100-G683/0.5)*20000</f>
        <v>2386578.16269378</v>
      </c>
      <c r="M683" s="5" t="n">
        <f aca="false">K683-L683</f>
        <v>376516.895905276</v>
      </c>
      <c r="N683" s="6" t="n">
        <f aca="false">1.6-0.5691/(2009-1956)*(A683-1956)</f>
        <v>1.11680188679245</v>
      </c>
      <c r="O683" s="7" t="n">
        <v>1.3</v>
      </c>
      <c r="P683" s="5" t="n">
        <f aca="false">O683*(100-N683/0.5)*5000</f>
        <v>635481.575471698</v>
      </c>
      <c r="Q683" s="7" t="n">
        <f aca="false">N683</f>
        <v>1.11680188679245</v>
      </c>
      <c r="R683" s="5" t="n">
        <f aca="false">1.49*(100-Q683/0.5)*5000</f>
        <v>728359.651886793</v>
      </c>
      <c r="S683" s="5" t="str">
        <f aca="false">IF(P683&lt;M683,M683-P683," ")</f>
        <v> </v>
      </c>
      <c r="T683" s="8" t="n">
        <f aca="false">M683*5/P683</f>
        <v>2.96245328297519</v>
      </c>
      <c r="U683" s="8" t="n">
        <f aca="false">IF(T683&gt;5,S683*5/R683+5,T683)+20</f>
        <v>22.9624532829752</v>
      </c>
      <c r="V683" s="9" t="n">
        <f aca="false">G683/0.5*H683*20000</f>
        <v>95304.2860310327</v>
      </c>
      <c r="W683" s="9" t="n">
        <f aca="false">H683*G683*20*1000</f>
        <v>47652.1430155164</v>
      </c>
      <c r="X683" s="5" t="n">
        <f aca="false">G683*H683*MIN(20,U683)*1000</f>
        <v>47652.1430155164</v>
      </c>
      <c r="Y683" s="5" t="n">
        <f aca="false">IF(20&lt;U683,N683*O683*MIN(5,U683-20)*1000,0)</f>
        <v>4301.01544074955</v>
      </c>
      <c r="Z683" s="5" t="n">
        <f aca="false">IF(U683&gt;25,(U683-25)*Q683*1.49*1000,0)</f>
        <v>0</v>
      </c>
      <c r="AA683" s="5" t="n">
        <f aca="false">X683+Y683+Z683</f>
        <v>51953.1584562659</v>
      </c>
    </row>
    <row r="684" customFormat="false" ht="15" hidden="false" customHeight="false" outlineLevel="0" collapsed="false">
      <c r="A684" s="0" t="n">
        <v>2001</v>
      </c>
      <c r="B684" s="0" t="s">
        <v>37</v>
      </c>
      <c r="D684" s="0" t="n">
        <v>578.723404255319</v>
      </c>
      <c r="E684" s="1" t="n">
        <v>160.811841875</v>
      </c>
      <c r="F684" s="4" t="n">
        <v>0.001301856</v>
      </c>
      <c r="G684" s="0" t="n">
        <v>1.69</v>
      </c>
      <c r="H684" s="0" t="n">
        <f aca="false">1.44*EXP(-F684*(A684-1956))</f>
        <v>1.35806323599727</v>
      </c>
      <c r="I684" s="0" t="n">
        <v>785</v>
      </c>
      <c r="J684" s="0" t="n">
        <f aca="false">I684*H684</f>
        <v>1066.07964025786</v>
      </c>
      <c r="K684" s="5" t="n">
        <f aca="false">K669+D669-J669-E684</f>
        <v>2762976.01675715</v>
      </c>
      <c r="L684" s="5" t="n">
        <f aca="false">H684*(100-G684/0.5)*20000</f>
        <v>2624321.39724113</v>
      </c>
      <c r="M684" s="5" t="n">
        <f aca="false">K684-L684</f>
        <v>138654.619516021</v>
      </c>
      <c r="N684" s="6" t="n">
        <f aca="false">1.6-0.5691/(2009-1956)*(A684-1956)</f>
        <v>1.11680188679245</v>
      </c>
      <c r="O684" s="7" t="n">
        <v>1.3</v>
      </c>
      <c r="P684" s="5" t="n">
        <f aca="false">O684*(100-N684/0.5)*5000</f>
        <v>635481.575471698</v>
      </c>
      <c r="Q684" s="7" t="n">
        <f aca="false">N684</f>
        <v>1.11680188679245</v>
      </c>
      <c r="R684" s="5" t="n">
        <f aca="false">1.49*(100-Q684/0.5)*5000</f>
        <v>728359.651886793</v>
      </c>
      <c r="S684" s="5" t="str">
        <f aca="false">IF(P684&lt;M684,M684-P684," ")</f>
        <v> </v>
      </c>
      <c r="T684" s="8" t="n">
        <f aca="false">M684*5/P684</f>
        <v>1.09094130237452</v>
      </c>
      <c r="U684" s="8" t="n">
        <f aca="false">IF(T684&gt;5,S684*5/R684+5,T684)+20</f>
        <v>21.0909413023745</v>
      </c>
      <c r="V684" s="9" t="n">
        <f aca="false">G684/0.5*H684*20000</f>
        <v>91805.0747534155</v>
      </c>
      <c r="W684" s="9" t="n">
        <f aca="false">H684*G684*20*1000</f>
        <v>45902.5373767078</v>
      </c>
      <c r="X684" s="5" t="n">
        <f aca="false">G684*H684*MIN(20,U684)*1000</f>
        <v>45902.5373767078</v>
      </c>
      <c r="Y684" s="5" t="n">
        <f aca="false">IF(20&lt;U684,N684*O684*MIN(5,U684-20)*1000,0)</f>
        <v>1583.87489633318</v>
      </c>
      <c r="Z684" s="5" t="n">
        <f aca="false">IF(U684&gt;25,(U684-25)*Q684*1.49*1000,0)</f>
        <v>0</v>
      </c>
      <c r="AA684" s="5" t="n">
        <f aca="false">X684+Y684+Z684</f>
        <v>47486.4122730409</v>
      </c>
    </row>
    <row r="685" customFormat="false" ht="15" hidden="false" customHeight="false" outlineLevel="0" collapsed="false">
      <c r="A685" s="0" t="n">
        <v>2001</v>
      </c>
      <c r="B685" s="0" t="s">
        <v>38</v>
      </c>
      <c r="D685" s="0" t="n">
        <v>143.661971830986</v>
      </c>
      <c r="E685" s="1" t="n">
        <v>122.1399475</v>
      </c>
      <c r="F685" s="4" t="n">
        <v>0.00474323</v>
      </c>
      <c r="G685" s="0" t="n">
        <v>3.14</v>
      </c>
      <c r="H685" s="0" t="n">
        <f aca="false">1.44*EXP(-F685*(A685-1956))</f>
        <v>1.1632266792178</v>
      </c>
      <c r="I685" s="0" t="n">
        <v>785</v>
      </c>
      <c r="J685" s="0" t="n">
        <f aca="false">I685*H685</f>
        <v>913.132943185975</v>
      </c>
      <c r="K685" s="5" t="n">
        <f aca="false">K670+D670-J670-E685</f>
        <v>2760160.65317338</v>
      </c>
      <c r="L685" s="5" t="n">
        <f aca="false">H685*(100-G685/0.5)*20000</f>
        <v>2180352.08752585</v>
      </c>
      <c r="M685" s="5" t="n">
        <f aca="false">K685-L685</f>
        <v>579808.56564753</v>
      </c>
      <c r="N685" s="6" t="n">
        <f aca="false">1.6+0.3/(2009-1956)*(A685-1956)</f>
        <v>1.85471698113208</v>
      </c>
      <c r="O685" s="7" t="n">
        <v>1.3</v>
      </c>
      <c r="P685" s="5" t="n">
        <f aca="false">O685*(100-N685/0.5)*5000</f>
        <v>625888.679245283</v>
      </c>
      <c r="Q685" s="7" t="n">
        <f aca="false">N685</f>
        <v>1.85471698113208</v>
      </c>
      <c r="R685" s="5" t="n">
        <f aca="false">1.49*(100-Q685/0.5)*5000</f>
        <v>717364.716981132</v>
      </c>
      <c r="S685" s="5" t="str">
        <f aca="false">IF(P685&lt;M685,M685-P685," ")</f>
        <v> </v>
      </c>
      <c r="T685" s="8" t="n">
        <f aca="false">M685*5/P685</f>
        <v>4.63188251261137</v>
      </c>
      <c r="U685" s="8" t="n">
        <f aca="false">IF(T685&gt;5,S685*5/R685+5,T685)+20</f>
        <v>24.6318825126114</v>
      </c>
      <c r="V685" s="9" t="n">
        <f aca="false">G685/0.5*H685*20000</f>
        <v>146101.270909756</v>
      </c>
      <c r="W685" s="9" t="n">
        <f aca="false">H685*G685*20*1000</f>
        <v>73050.635454878</v>
      </c>
      <c r="X685" s="5" t="n">
        <f aca="false">G685*H685*MIN(20,U685)*1000</f>
        <v>73050.635454878</v>
      </c>
      <c r="Y685" s="5" t="n">
        <f aca="false">IF(20&lt;U685,N685*O685*MIN(5,U685-20)*1000,0)</f>
        <v>11168.0804959737</v>
      </c>
      <c r="Z685" s="5" t="n">
        <f aca="false">IF(U685&gt;25,(U685-25)*Q685*1.49*1000,0)</f>
        <v>0</v>
      </c>
      <c r="AA685" s="5" t="n">
        <f aca="false">X685+Y685+Z685</f>
        <v>84218.7159508517</v>
      </c>
    </row>
    <row r="686" customFormat="false" ht="15" hidden="false" customHeight="false" outlineLevel="0" collapsed="false">
      <c r="A686" s="0" t="n">
        <v>2001</v>
      </c>
      <c r="B686" s="0" t="s">
        <v>39</v>
      </c>
      <c r="D686" s="0" t="n">
        <v>1411.15879828326</v>
      </c>
      <c r="E686" s="1" t="n">
        <v>169.238741875</v>
      </c>
      <c r="F686" s="4" t="n">
        <v>0.00288361</v>
      </c>
      <c r="G686" s="0" t="n">
        <v>2.09</v>
      </c>
      <c r="H686" s="0" t="n">
        <f aca="false">1.44*EXP(-F686*(A686-1956))</f>
        <v>1.26475782806535</v>
      </c>
      <c r="I686" s="0" t="n">
        <v>785</v>
      </c>
      <c r="J686" s="0" t="n">
        <f aca="false">I686*H686</f>
        <v>992.834895031298</v>
      </c>
      <c r="K686" s="5" t="n">
        <f aca="false">K671+D671-J671-E686</f>
        <v>2780215.9430673</v>
      </c>
      <c r="L686" s="5" t="n">
        <f aca="false">H686*(100-G686/0.5)*20000</f>
        <v>2423781.90170443</v>
      </c>
      <c r="M686" s="5" t="n">
        <f aca="false">K686-L686</f>
        <v>356434.04136287</v>
      </c>
      <c r="N686" s="6" t="n">
        <f aca="false">1.6-0.5691/(2009-1956)*(A686-1956)</f>
        <v>1.11680188679245</v>
      </c>
      <c r="O686" s="7" t="n">
        <v>1.3</v>
      </c>
      <c r="P686" s="5" t="n">
        <f aca="false">O686*(100-N686/0.5)*5000</f>
        <v>635481.575471698</v>
      </c>
      <c r="Q686" s="7" t="n">
        <f aca="false">N686</f>
        <v>1.11680188679245</v>
      </c>
      <c r="R686" s="5" t="n">
        <f aca="false">1.49*(100-Q686/0.5)*5000</f>
        <v>728359.651886793</v>
      </c>
      <c r="S686" s="5" t="str">
        <f aca="false">IF(P686&lt;M686,M686-P686," ")</f>
        <v> </v>
      </c>
      <c r="T686" s="8" t="n">
        <f aca="false">M686*5/P686</f>
        <v>2.80444040488743</v>
      </c>
      <c r="U686" s="8" t="n">
        <f aca="false">IF(T686&gt;5,S686*5/R686+5,T686)+20</f>
        <v>22.8044404048874</v>
      </c>
      <c r="V686" s="9" t="n">
        <f aca="false">G686/0.5*H686*20000</f>
        <v>105733.754426263</v>
      </c>
      <c r="W686" s="9" t="n">
        <f aca="false">H686*G686*20*1000</f>
        <v>52866.8772131315</v>
      </c>
      <c r="X686" s="5" t="n">
        <f aca="false">G686*H686*MIN(20,U686)*1000</f>
        <v>52866.8772131315</v>
      </c>
      <c r="Y686" s="5" t="n">
        <f aca="false">IF(20&lt;U686,N686*O686*MIN(5,U686-20)*1000,0)</f>
        <v>4071.60563624785</v>
      </c>
      <c r="Z686" s="5" t="n">
        <f aca="false">IF(U686&gt;25,(U686-25)*Q686*1.49*1000,0)</f>
        <v>0</v>
      </c>
      <c r="AA686" s="5" t="n">
        <f aca="false">X686+Y686+Z686</f>
        <v>56938.4828493794</v>
      </c>
    </row>
    <row r="687" customFormat="false" ht="15" hidden="false" customHeight="false" outlineLevel="0" collapsed="false">
      <c r="A687" s="0" t="n">
        <v>2001</v>
      </c>
      <c r="B687" s="0" t="s">
        <v>40</v>
      </c>
      <c r="D687" s="0" t="n">
        <v>1411.15879828326</v>
      </c>
      <c r="E687" s="1" t="n">
        <v>173.75518625</v>
      </c>
      <c r="F687" s="4" t="n">
        <v>0.003435973</v>
      </c>
      <c r="G687" s="0" t="n">
        <v>2.2</v>
      </c>
      <c r="H687" s="0" t="n">
        <f aca="false">1.44*EXP(-F687*(A687-1956))</f>
        <v>1.23370807396697</v>
      </c>
      <c r="I687" s="0" t="n">
        <v>785</v>
      </c>
      <c r="J687" s="0" t="n">
        <f aca="false">I687*H687</f>
        <v>968.460838064075</v>
      </c>
      <c r="K687" s="5" t="n">
        <f aca="false">K672+D672-J672-E687</f>
        <v>2781150.85981159</v>
      </c>
      <c r="L687" s="5" t="n">
        <f aca="false">H687*(100-G687/0.5)*20000</f>
        <v>2358849.83742485</v>
      </c>
      <c r="M687" s="5" t="n">
        <f aca="false">K687-L687</f>
        <v>422301.022386736</v>
      </c>
      <c r="N687" s="6" t="n">
        <f aca="false">1.6+0.1/(2009-1956)*(A687-1956)</f>
        <v>1.68490566037736</v>
      </c>
      <c r="O687" s="7" t="n">
        <v>1.3</v>
      </c>
      <c r="P687" s="5" t="n">
        <f aca="false">O687*(100-N687/0.5)*5000</f>
        <v>628096.226415094</v>
      </c>
      <c r="Q687" s="7" t="n">
        <f aca="false">N687</f>
        <v>1.68490566037736</v>
      </c>
      <c r="R687" s="5" t="n">
        <f aca="false">1.49*(100-Q687/0.5)*5000</f>
        <v>719894.905660377</v>
      </c>
      <c r="S687" s="5" t="str">
        <f aca="false">IF(P687&lt;M687,M687-P687," ")</f>
        <v> </v>
      </c>
      <c r="T687" s="8" t="n">
        <f aca="false">M687*5/P687</f>
        <v>3.36175417576579</v>
      </c>
      <c r="U687" s="8" t="n">
        <f aca="false">IF(T687&gt;5,S687*5/R687+5,T687)+20</f>
        <v>23.3617541757658</v>
      </c>
      <c r="V687" s="9" t="n">
        <f aca="false">G687/0.5*H687*20000</f>
        <v>108566.310509094</v>
      </c>
      <c r="W687" s="9" t="n">
        <f aca="false">H687*G687*20*1000</f>
        <v>54283.1552545469</v>
      </c>
      <c r="X687" s="5" t="n">
        <f aca="false">G687*H687*MIN(20,U687)*1000</f>
        <v>54283.1552545469</v>
      </c>
      <c r="Y687" s="5" t="n">
        <f aca="false">IF(20&lt;U687,N687*O687*MIN(5,U687-20)*1000,0)</f>
        <v>7363.5102314085</v>
      </c>
      <c r="Z687" s="5" t="n">
        <f aca="false">IF(U687&gt;25,(U687-25)*Q687*1.49*1000,0)</f>
        <v>0</v>
      </c>
      <c r="AA687" s="5" t="n">
        <f aca="false">X687+Y687+Z687</f>
        <v>61646.6654859554</v>
      </c>
    </row>
    <row r="688" customFormat="false" ht="15" hidden="false" customHeight="false" outlineLevel="0" collapsed="false">
      <c r="A688" s="0" t="n">
        <v>2001</v>
      </c>
      <c r="B688" s="0" t="s">
        <v>41</v>
      </c>
      <c r="D688" s="0" t="n">
        <v>64.5595158036315</v>
      </c>
      <c r="E688" s="1" t="n">
        <v>96.5281025</v>
      </c>
      <c r="F688" s="4" t="n">
        <v>0.002290988</v>
      </c>
      <c r="G688" s="0" t="n">
        <v>1.91</v>
      </c>
      <c r="H688" s="0" t="n">
        <f aca="false">1.44*EXP(-F688*(A688-1956))</f>
        <v>1.29894013813273</v>
      </c>
      <c r="I688" s="0" t="n">
        <v>785</v>
      </c>
      <c r="J688" s="0" t="n">
        <f aca="false">I688*H688</f>
        <v>1019.66800843419</v>
      </c>
      <c r="K688" s="5" t="n">
        <f aca="false">K673+D673-J673-E688</f>
        <v>2757179.55421078</v>
      </c>
      <c r="L688" s="5" t="n">
        <f aca="false">H688*(100-G688/0.5)*20000</f>
        <v>2498641.24971212</v>
      </c>
      <c r="M688" s="5" t="n">
        <f aca="false">K688-L688</f>
        <v>258538.304498655</v>
      </c>
      <c r="N688" s="6" t="n">
        <f aca="false">1.6-0.4/(2009-1956)*(A688-1956)</f>
        <v>1.26037735849057</v>
      </c>
      <c r="O688" s="7" t="n">
        <v>1.3</v>
      </c>
      <c r="P688" s="5" t="n">
        <f aca="false">O688*(100-N688/0.5)*5000</f>
        <v>633615.094339623</v>
      </c>
      <c r="Q688" s="7" t="n">
        <f aca="false">N688</f>
        <v>1.26037735849057</v>
      </c>
      <c r="R688" s="5" t="n">
        <f aca="false">1.49*(100-Q688/0.5)*5000</f>
        <v>726220.377358491</v>
      </c>
      <c r="S688" s="5" t="str">
        <f aca="false">IF(P688&lt;M688,M688-P688," ")</f>
        <v> </v>
      </c>
      <c r="T688" s="8" t="n">
        <f aca="false">M688*5/P688</f>
        <v>2.04018422862947</v>
      </c>
      <c r="U688" s="8" t="n">
        <f aca="false">IF(T688&gt;5,S688*5/R688+5,T688)+20</f>
        <v>22.0401842286295</v>
      </c>
      <c r="V688" s="9" t="n">
        <f aca="false">G688/0.5*H688*20000</f>
        <v>99239.0265533408</v>
      </c>
      <c r="W688" s="9" t="n">
        <f aca="false">H688*G688*20*1000</f>
        <v>49619.5132766704</v>
      </c>
      <c r="X688" s="5" t="n">
        <f aca="false">G688*H688*MIN(20,U688)*1000</f>
        <v>49619.5132766704</v>
      </c>
      <c r="Y688" s="5" t="n">
        <f aca="false">IF(20&lt;U688,N688*O688*MIN(5,U688-20)*1000,0)</f>
        <v>3342.82261158837</v>
      </c>
      <c r="Z688" s="5" t="n">
        <f aca="false">IF(U688&gt;25,(U688-25)*Q688*1.49*1000,0)</f>
        <v>0</v>
      </c>
      <c r="AA688" s="5" t="n">
        <f aca="false">X688+Y688+Z688</f>
        <v>52962.3358882587</v>
      </c>
    </row>
    <row r="689" customFormat="false" ht="15" hidden="false" customHeight="false" outlineLevel="0" collapsed="false">
      <c r="A689" s="0" t="n">
        <v>2001</v>
      </c>
      <c r="B689" s="0" t="s">
        <v>42</v>
      </c>
      <c r="D689" s="0" t="n">
        <v>143.661971830986</v>
      </c>
      <c r="E689" s="1" t="n">
        <v>268.71757375</v>
      </c>
      <c r="F689" s="4" t="n">
        <v>0.006047777</v>
      </c>
      <c r="G689" s="0" t="n">
        <v>3.97</v>
      </c>
      <c r="H689" s="0" t="n">
        <f aca="false">1.44*EXP(-F689*(A689-1956))</f>
        <v>1.09690562618209</v>
      </c>
      <c r="I689" s="0" t="n">
        <v>785</v>
      </c>
      <c r="J689" s="0" t="n">
        <f aca="false">I689*H689</f>
        <v>861.07091655294</v>
      </c>
      <c r="K689" s="5" t="n">
        <f aca="false">K674+D674-J674-E689</f>
        <v>2755564.41215877</v>
      </c>
      <c r="L689" s="5" t="n">
        <f aca="false">H689*(100-G689/0.5)*20000</f>
        <v>2019622.63892646</v>
      </c>
      <c r="M689" s="5" t="n">
        <f aca="false">K689-L689</f>
        <v>735941.773232306</v>
      </c>
      <c r="N689" s="6" t="n">
        <f aca="false">1.6+0.5185/(2009-1956)*(A689-1956)</f>
        <v>2.0402358490566</v>
      </c>
      <c r="O689" s="7" t="n">
        <v>1.3</v>
      </c>
      <c r="P689" s="5" t="n">
        <f aca="false">O689*(100-N689/0.5)*5000</f>
        <v>623476.933962264</v>
      </c>
      <c r="Q689" s="7" t="n">
        <f aca="false">N689</f>
        <v>2.0402358490566</v>
      </c>
      <c r="R689" s="5" t="n">
        <f aca="false">1.49*(100-Q689/0.5)*5000</f>
        <v>714600.485849057</v>
      </c>
      <c r="S689" s="5" t="n">
        <f aca="false">IF(P689&lt;M689,M689-P689," ")</f>
        <v>112464.839270042</v>
      </c>
      <c r="T689" s="8" t="n">
        <f aca="false">M689*5/P689</f>
        <v>5.90191659982764</v>
      </c>
      <c r="U689" s="8" t="n">
        <f aca="false">IF(T689&gt;5,S689*5/R689+5,T689)+20</f>
        <v>25.7869071005208</v>
      </c>
      <c r="V689" s="9" t="n">
        <f aca="false">G689/0.5*H689*20000</f>
        <v>174188.613437716</v>
      </c>
      <c r="W689" s="9" t="n">
        <f aca="false">H689*G689*20*1000</f>
        <v>87094.3067188579</v>
      </c>
      <c r="X689" s="5" t="n">
        <f aca="false">G689*H689*MIN(20,U689)*1000</f>
        <v>87094.3067188579</v>
      </c>
      <c r="Y689" s="5" t="n">
        <f aca="false">IF(20&lt;U689,N689*O689*MIN(5,U689-20)*1000,0)</f>
        <v>13261.5330188679</v>
      </c>
      <c r="Z689" s="5" t="n">
        <f aca="false">IF(U689&gt;25,(U689-25)*Q689*1.49*1000,0)</f>
        <v>2392.15935377588</v>
      </c>
      <c r="AA689" s="5" t="n">
        <f aca="false">X689+Y689+Z689</f>
        <v>102747.999091502</v>
      </c>
    </row>
    <row r="690" customFormat="false" ht="15" hidden="false" customHeight="false" outlineLevel="0" collapsed="false">
      <c r="A690" s="0" t="n">
        <v>2001</v>
      </c>
      <c r="B690" s="0" t="s">
        <v>43</v>
      </c>
      <c r="D690" s="0" t="n">
        <v>64.5595158036315</v>
      </c>
      <c r="E690" s="1" t="n">
        <v>224.632776875</v>
      </c>
      <c r="F690" s="4" t="n">
        <v>0.003047486</v>
      </c>
      <c r="G690" s="0" t="n">
        <v>2.2</v>
      </c>
      <c r="H690" s="0" t="n">
        <f aca="false">1.44*EXP(-F690*(A690-1956))</f>
        <v>1.25546527833749</v>
      </c>
      <c r="I690" s="0" t="n">
        <v>785</v>
      </c>
      <c r="J690" s="0" t="n">
        <f aca="false">I690*H690</f>
        <v>985.54024349493</v>
      </c>
      <c r="K690" s="5" t="n">
        <f aca="false">K675+D675-J675-E690</f>
        <v>2752317.589244</v>
      </c>
      <c r="L690" s="5" t="n">
        <f aca="false">H690*(100-G690/0.5)*20000</f>
        <v>2400449.61218128</v>
      </c>
      <c r="M690" s="5" t="n">
        <f aca="false">K690-L690</f>
        <v>351867.977062718</v>
      </c>
      <c r="N690" s="6" t="n">
        <f aca="false">1.6-0.4298/(2009-1956)*(A690-1956)</f>
        <v>1.23507547169811</v>
      </c>
      <c r="O690" s="7" t="n">
        <v>1.3</v>
      </c>
      <c r="P690" s="5" t="n">
        <f aca="false">O690*(100-N690/0.5)*5000</f>
        <v>633944.018867925</v>
      </c>
      <c r="Q690" s="7" t="n">
        <f aca="false">N690</f>
        <v>1.23507547169811</v>
      </c>
      <c r="R690" s="5" t="n">
        <f aca="false">1.49*(100-Q690/0.5)*5000</f>
        <v>726597.375471698</v>
      </c>
      <c r="S690" s="5" t="str">
        <f aca="false">IF(P690&lt;M690,M690-P690," ")</f>
        <v> </v>
      </c>
      <c r="T690" s="8" t="n">
        <f aca="false">M690*5/P690</f>
        <v>2.77522909429031</v>
      </c>
      <c r="U690" s="8" t="n">
        <f aca="false">IF(T690&gt;5,S690*5/R690+5,T690)+20</f>
        <v>22.7752290942903</v>
      </c>
      <c r="V690" s="9" t="n">
        <f aca="false">G690/0.5*H690*20000</f>
        <v>110480.944493699</v>
      </c>
      <c r="W690" s="9" t="n">
        <f aca="false">H690*G690*20*1000</f>
        <v>55240.4722468496</v>
      </c>
      <c r="X690" s="5" t="n">
        <f aca="false">G690*H690*MIN(20,U690)*1000</f>
        <v>55240.4722468496</v>
      </c>
      <c r="Y690" s="5" t="n">
        <f aca="false">IF(20&lt;U690,N690*O690*MIN(5,U690-20)*1000,0)</f>
        <v>4455.90259751121</v>
      </c>
      <c r="Z690" s="5" t="n">
        <f aca="false">IF(U690&gt;25,(U690-25)*Q690*1.49*1000,0)</f>
        <v>0</v>
      </c>
      <c r="AA690" s="5" t="n">
        <f aca="false">X690+Y690+Z690</f>
        <v>59696.3748443608</v>
      </c>
    </row>
    <row r="691" customFormat="false" ht="15" hidden="false" customHeight="false" outlineLevel="0" collapsed="false">
      <c r="A691" s="0" t="n">
        <v>2001</v>
      </c>
      <c r="B691" s="0" t="s">
        <v>44</v>
      </c>
      <c r="D691" s="0" t="n">
        <v>4283.72093023256</v>
      </c>
      <c r="E691" s="1" t="n">
        <v>315.33573375</v>
      </c>
      <c r="F691" s="4" t="n">
        <v>0.006595146</v>
      </c>
      <c r="G691" s="0" t="n">
        <v>2.82</v>
      </c>
      <c r="H691" s="0" t="n">
        <f aca="false">1.44*EXP(-F691*(A691-1956))</f>
        <v>1.07021711979761</v>
      </c>
      <c r="I691" s="0" t="n">
        <v>785</v>
      </c>
      <c r="J691" s="0" t="n">
        <f aca="false">I691*H691</f>
        <v>840.120439041123</v>
      </c>
      <c r="K691" s="5" t="n">
        <f aca="false">K676+D676-J676-E691</f>
        <v>2837117.81409264</v>
      </c>
      <c r="L691" s="5" t="n">
        <f aca="false">H691*(100-G691/0.5)*20000</f>
        <v>2019713.74848205</v>
      </c>
      <c r="M691" s="5" t="n">
        <f aca="false">K691-L691</f>
        <v>817404.06561059</v>
      </c>
      <c r="N691" s="6" t="n">
        <f aca="false">1.6+0.062/(2009-1956)*(A691-1956)</f>
        <v>1.65264150943396</v>
      </c>
      <c r="O691" s="7" t="n">
        <v>1.3</v>
      </c>
      <c r="P691" s="5" t="n">
        <f aca="false">O691*(100-N691/0.5)*5000</f>
        <v>628515.660377359</v>
      </c>
      <c r="Q691" s="7" t="n">
        <f aca="false">N691</f>
        <v>1.65264150943396</v>
      </c>
      <c r="R691" s="5" t="n">
        <f aca="false">1.49*(100-Q691/0.5)*5000</f>
        <v>720375.641509434</v>
      </c>
      <c r="S691" s="5" t="n">
        <f aca="false">IF(P691&lt;M691,M691-P691," ")</f>
        <v>188888.405233231</v>
      </c>
      <c r="T691" s="8" t="n">
        <f aca="false">M691*5/P691</f>
        <v>6.50265472398749</v>
      </c>
      <c r="U691" s="8" t="n">
        <f aca="false">IF(T691&gt;5,S691*5/R691+5,T691)+20</f>
        <v>26.3110410343515</v>
      </c>
      <c r="V691" s="9" t="n">
        <f aca="false">G691/0.5*H691*20000</f>
        <v>120720.49111317</v>
      </c>
      <c r="W691" s="9" t="n">
        <f aca="false">H691*G691*20*1000</f>
        <v>60360.2455565852</v>
      </c>
      <c r="X691" s="5" t="n">
        <f aca="false">G691*H691*MIN(20,U691)*1000</f>
        <v>60360.2455565852</v>
      </c>
      <c r="Y691" s="5" t="n">
        <f aca="false">IF(20&lt;U691,N691*O691*MIN(5,U691-20)*1000,0)</f>
        <v>10742.1698113208</v>
      </c>
      <c r="Z691" s="5" t="n">
        <f aca="false">IF(U691&gt;25,(U691-25)*Q691*1.49*1000,0)</f>
        <v>3228.35444257139</v>
      </c>
      <c r="AA691" s="5" t="n">
        <f aca="false">X691+Y691+Z691</f>
        <v>74330.7698104773</v>
      </c>
    </row>
    <row r="692" customFormat="false" ht="15" hidden="false" customHeight="false" outlineLevel="0" collapsed="false">
      <c r="A692" s="0" t="n">
        <v>2002</v>
      </c>
      <c r="B692" s="0" t="s">
        <v>30</v>
      </c>
      <c r="D692" s="0" t="n">
        <v>0</v>
      </c>
      <c r="E692" s="1" t="n">
        <v>0</v>
      </c>
      <c r="F692" s="4" t="n">
        <v>0.000106134</v>
      </c>
      <c r="G692" s="0" t="n">
        <v>0.942</v>
      </c>
      <c r="H692" s="0" t="n">
        <f aca="false">1.44*EXP(-F692*(A692-1956))</f>
        <v>1.43298681752374</v>
      </c>
      <c r="I692" s="0" t="n">
        <v>785</v>
      </c>
      <c r="J692" s="0" t="n">
        <f aca="false">I692*H692</f>
        <v>1124.89465175614</v>
      </c>
      <c r="K692" s="5" t="n">
        <f aca="false">K677+D677-J677-E692</f>
        <v>2756388.59209045</v>
      </c>
      <c r="L692" s="5" t="n">
        <f aca="false">H692*(100-G692/0.5)*20000</f>
        <v>2811978.69176319</v>
      </c>
      <c r="M692" s="5" t="n">
        <f aca="false">K692-L692</f>
        <v>-55590.0996727408</v>
      </c>
      <c r="N692" s="6" t="n">
        <f aca="false">1.6-0.6824/(2009-1956)*(A692-1956)</f>
        <v>1.00772830188679</v>
      </c>
      <c r="O692" s="7" t="n">
        <v>1.3</v>
      </c>
      <c r="P692" s="5" t="n">
        <f aca="false">O692*(100-N692/0.5)*5000</f>
        <v>636899.532075472</v>
      </c>
      <c r="Q692" s="7" t="n">
        <f aca="false">N692</f>
        <v>1.00772830188679</v>
      </c>
      <c r="R692" s="5" t="n">
        <f aca="false">1.49*(100-Q692/0.5)*5000</f>
        <v>729984.848301887</v>
      </c>
      <c r="S692" s="5" t="str">
        <f aca="false">IF(P692&lt;M692,M692-P692," ")</f>
        <v> </v>
      </c>
      <c r="T692" s="8" t="n">
        <f aca="false">M692*5/P692</f>
        <v>-0.436411842630726</v>
      </c>
      <c r="U692" s="8" t="n">
        <f aca="false">IF(T692&gt;5,S692*5/R692+5,T692)+20</f>
        <v>19.5635881573693</v>
      </c>
      <c r="V692" s="9" t="n">
        <f aca="false">G692/0.5*H692*20000</f>
        <v>53994.9432842946</v>
      </c>
      <c r="W692" s="9" t="n">
        <f aca="false">H692*G692*20*1000</f>
        <v>26997.4716421473</v>
      </c>
      <c r="X692" s="5" t="n">
        <f aca="false">G692*H692*MIN(20,U692)*1000</f>
        <v>26408.3708248613</v>
      </c>
      <c r="Y692" s="5" t="n">
        <f aca="false">IF(20&lt;U692,N692*O692*MIN(5,U692-20)*1000,0)</f>
        <v>0</v>
      </c>
      <c r="Z692" s="5" t="n">
        <f aca="false">IF(U692&gt;25,(U692-25)*Q692*1.49*1000,0)</f>
        <v>0</v>
      </c>
      <c r="AA692" s="5" t="n">
        <f aca="false">X692+Y692+Z692</f>
        <v>26408.3708248613</v>
      </c>
    </row>
    <row r="693" customFormat="false" ht="15" hidden="false" customHeight="false" outlineLevel="0" collapsed="false">
      <c r="A693" s="0" t="n">
        <v>2002</v>
      </c>
      <c r="B693" s="0" t="s">
        <v>31</v>
      </c>
      <c r="D693" s="0" t="n">
        <v>0</v>
      </c>
      <c r="E693" s="1" t="n">
        <v>187.2278125</v>
      </c>
      <c r="F693" s="4" t="n">
        <v>0.00054519</v>
      </c>
      <c r="G693" s="0" t="n">
        <v>1.11</v>
      </c>
      <c r="H693" s="0" t="n">
        <f aca="false">1.44*EXP(-F693*(A693-1956))</f>
        <v>1.4043356915749</v>
      </c>
      <c r="I693" s="0" t="n">
        <v>785</v>
      </c>
      <c r="J693" s="0" t="n">
        <f aca="false">I693*H693</f>
        <v>1102.4035178863</v>
      </c>
      <c r="K693" s="5" t="n">
        <f aca="false">K678+D678-J678-E693</f>
        <v>2751575.0983187</v>
      </c>
      <c r="L693" s="5" t="n">
        <f aca="false">H693*(100-G693/0.5)*20000</f>
        <v>2746318.87844387</v>
      </c>
      <c r="M693" s="5" t="n">
        <f aca="false">K693-L693</f>
        <v>5256.21987482859</v>
      </c>
      <c r="N693" s="6" t="n">
        <f aca="false">1.6-0.6216/(2009-1956)*(A693-1956)</f>
        <v>1.06049811320755</v>
      </c>
      <c r="O693" s="7" t="n">
        <v>1.3</v>
      </c>
      <c r="P693" s="5" t="n">
        <f aca="false">O693*(100-N693/0.5)*5000</f>
        <v>636213.524528302</v>
      </c>
      <c r="Q693" s="7" t="n">
        <f aca="false">N693</f>
        <v>1.06049811320755</v>
      </c>
      <c r="R693" s="5" t="n">
        <f aca="false">1.49*(100-Q693/0.5)*5000</f>
        <v>729198.578113208</v>
      </c>
      <c r="S693" s="5" t="str">
        <f aca="false">IF(P693&lt;M693,M693-P693," ")</f>
        <v> </v>
      </c>
      <c r="T693" s="8" t="n">
        <f aca="false">M693*5/P693</f>
        <v>0.0413086147353251</v>
      </c>
      <c r="U693" s="8" t="n">
        <f aca="false">IF(T693&gt;5,S693*5/R693+5,T693)+20</f>
        <v>20.0413086147353</v>
      </c>
      <c r="V693" s="9" t="n">
        <f aca="false">G693/0.5*H693*20000</f>
        <v>62352.5047059255</v>
      </c>
      <c r="W693" s="9" t="n">
        <f aca="false">H693*G693*20*1000</f>
        <v>31176.2523529627</v>
      </c>
      <c r="X693" s="5" t="n">
        <f aca="false">G693*H693*MIN(20,U693)*1000</f>
        <v>31176.2523529627</v>
      </c>
      <c r="Y693" s="5" t="n">
        <f aca="false">IF(20&lt;U693,N693*O693*MIN(5,U693-20)*1000,0)</f>
        <v>56.9500203818382</v>
      </c>
      <c r="Z693" s="5" t="n">
        <f aca="false">IF(U693&gt;25,(U693-25)*Q693*1.49*1000,0)</f>
        <v>0</v>
      </c>
      <c r="AA693" s="5" t="n">
        <f aca="false">X693+Y693+Z693</f>
        <v>31233.2023733446</v>
      </c>
    </row>
    <row r="694" customFormat="false" ht="15" hidden="false" customHeight="false" outlineLevel="0" collapsed="false">
      <c r="A694" s="0" t="n">
        <v>2002</v>
      </c>
      <c r="B694" s="0" t="s">
        <v>32</v>
      </c>
      <c r="D694" s="0" t="n">
        <v>0</v>
      </c>
      <c r="E694" s="1" t="n">
        <v>282.614991875</v>
      </c>
      <c r="F694" s="4" t="n">
        <v>0.002161032</v>
      </c>
      <c r="G694" s="0" t="n">
        <v>1.316</v>
      </c>
      <c r="H694" s="0" t="n">
        <f aca="false">1.44*EXP(-F694*(A694-1956))</f>
        <v>1.30373815451385</v>
      </c>
      <c r="I694" s="0" t="n">
        <v>785</v>
      </c>
      <c r="J694" s="0" t="n">
        <f aca="false">I694*H694</f>
        <v>1023.43445129337</v>
      </c>
      <c r="K694" s="5" t="n">
        <f aca="false">K679+D679-J679-E694</f>
        <v>2748718.01235237</v>
      </c>
      <c r="L694" s="5" t="n">
        <f aca="false">H694*(100-G694/0.5)*20000</f>
        <v>2538847.5325741</v>
      </c>
      <c r="M694" s="5" t="n">
        <f aca="false">K694-L694</f>
        <v>209870.479778277</v>
      </c>
      <c r="N694" s="6" t="n">
        <f aca="false">1.6-0.5691/(2009-1956)*(A694-1956)</f>
        <v>1.1060641509434</v>
      </c>
      <c r="O694" s="7" t="n">
        <v>1.3</v>
      </c>
      <c r="P694" s="5" t="n">
        <f aca="false">O694*(100-N694/0.5)*5000</f>
        <v>635621.166037736</v>
      </c>
      <c r="Q694" s="7" t="n">
        <f aca="false">N694</f>
        <v>1.1060641509434</v>
      </c>
      <c r="R694" s="5" t="n">
        <f aca="false">1.49*(100-Q694/0.5)*5000</f>
        <v>728519.644150943</v>
      </c>
      <c r="S694" s="5" t="str">
        <f aca="false">IF(P694&lt;M694,M694-P694," ")</f>
        <v> </v>
      </c>
      <c r="T694" s="8" t="n">
        <f aca="false">M694*5/P694</f>
        <v>1.65090852060941</v>
      </c>
      <c r="U694" s="8" t="n">
        <f aca="false">IF(T694&gt;5,S694*5/R694+5,T694)+20</f>
        <v>21.6509085206094</v>
      </c>
      <c r="V694" s="9" t="n">
        <f aca="false">G694/0.5*H694*20000</f>
        <v>68628.7764536092</v>
      </c>
      <c r="W694" s="9" t="n">
        <f aca="false">H694*G694*20*1000</f>
        <v>34314.3882268046</v>
      </c>
      <c r="X694" s="5" t="n">
        <f aca="false">G694*H694*MIN(20,U694)*1000</f>
        <v>34314.3882268046</v>
      </c>
      <c r="Y694" s="5" t="n">
        <f aca="false">IF(20&lt;U694,N694*O694*MIN(5,U694-20)*1000,0)</f>
        <v>2373.81395047298</v>
      </c>
      <c r="Z694" s="5" t="n">
        <f aca="false">IF(U694&gt;25,(U694-25)*Q694*1.49*1000,0)</f>
        <v>0</v>
      </c>
      <c r="AA694" s="5" t="n">
        <f aca="false">X694+Y694+Z694</f>
        <v>36688.2021772776</v>
      </c>
    </row>
    <row r="695" customFormat="false" ht="15" hidden="false" customHeight="false" outlineLevel="0" collapsed="false">
      <c r="A695" s="0" t="n">
        <v>2002</v>
      </c>
      <c r="B695" s="0" t="s">
        <v>33</v>
      </c>
      <c r="D695" s="0" t="n">
        <v>0</v>
      </c>
      <c r="E695" s="1" t="n">
        <v>147.475765625</v>
      </c>
      <c r="F695" s="4" t="n">
        <v>0.003311821</v>
      </c>
      <c r="G695" s="0" t="n">
        <v>1.294</v>
      </c>
      <c r="H695" s="0" t="n">
        <f aca="false">1.44*EXP(-F695*(A695-1956))</f>
        <v>1.2365179783567</v>
      </c>
      <c r="I695" s="0" t="n">
        <v>785</v>
      </c>
      <c r="J695" s="0" t="n">
        <f aca="false">I695*H695</f>
        <v>970.666613010011</v>
      </c>
      <c r="K695" s="5" t="n">
        <f aca="false">K680+D680-J680-E695</f>
        <v>2751790.10923116</v>
      </c>
      <c r="L695" s="5" t="n">
        <f aca="false">H695*(100-G695/0.5)*20000</f>
        <v>2409033.78615366</v>
      </c>
      <c r="M695" s="5" t="n">
        <f aca="false">K695-L695</f>
        <v>342756.323077498</v>
      </c>
      <c r="N695" s="6" t="n">
        <f aca="false">1.6-0.6/(2009-1956)*(A695-1956)</f>
        <v>1.07924528301887</v>
      </c>
      <c r="O695" s="7" t="n">
        <v>1.3</v>
      </c>
      <c r="P695" s="5" t="n">
        <f aca="false">O695*(100-N695/0.5)*5000</f>
        <v>635969.811320755</v>
      </c>
      <c r="Q695" s="7" t="n">
        <f aca="false">N695</f>
        <v>1.07924528301887</v>
      </c>
      <c r="R695" s="5" t="n">
        <f aca="false">1.49*(100-Q695/0.5)*5000</f>
        <v>728919.245283019</v>
      </c>
      <c r="S695" s="5" t="str">
        <f aca="false">IF(P695&lt;M695,M695-P695," ")</f>
        <v> </v>
      </c>
      <c r="T695" s="8" t="n">
        <f aca="false">M695*5/P695</f>
        <v>2.69475309186199</v>
      </c>
      <c r="U695" s="8" t="n">
        <f aca="false">IF(T695&gt;5,S695*5/R695+5,T695)+20</f>
        <v>22.694753091862</v>
      </c>
      <c r="V695" s="9" t="n">
        <f aca="false">G695/0.5*H695*20000</f>
        <v>64002.1705597429</v>
      </c>
      <c r="W695" s="9" t="n">
        <f aca="false">H695*G695*20*1000</f>
        <v>32001.0852798715</v>
      </c>
      <c r="X695" s="5" t="n">
        <f aca="false">G695*H695*MIN(20,U695)*1000</f>
        <v>32001.0852798715</v>
      </c>
      <c r="Y695" s="5" t="n">
        <f aca="false">IF(20&lt;U695,N695*O695*MIN(5,U695-20)*1000,0)</f>
        <v>3780.78943228034</v>
      </c>
      <c r="Z695" s="5" t="n">
        <f aca="false">IF(U695&gt;25,(U695-25)*Q695*1.49*1000,0)</f>
        <v>0</v>
      </c>
      <c r="AA695" s="5" t="n">
        <f aca="false">X695+Y695+Z695</f>
        <v>35781.8747121518</v>
      </c>
    </row>
    <row r="696" customFormat="false" ht="15" hidden="false" customHeight="false" outlineLevel="0" collapsed="false">
      <c r="A696" s="0" t="n">
        <v>2002</v>
      </c>
      <c r="B696" s="0" t="s">
        <v>34</v>
      </c>
      <c r="D696" s="0" t="n">
        <v>0</v>
      </c>
      <c r="E696" s="1" t="n">
        <v>332.24784125</v>
      </c>
      <c r="F696" s="4" t="n">
        <v>0.003564392</v>
      </c>
      <c r="G696" s="0" t="n">
        <v>1.38</v>
      </c>
      <c r="H696" s="0" t="n">
        <f aca="false">1.44*EXP(-F696*(A696-1956))</f>
        <v>1.22223491644185</v>
      </c>
      <c r="I696" s="0" t="n">
        <v>785</v>
      </c>
      <c r="J696" s="0" t="n">
        <f aca="false">I696*H696</f>
        <v>959.454409406851</v>
      </c>
      <c r="K696" s="5" t="n">
        <f aca="false">K681+D681-J681-E696</f>
        <v>2750681.21850813</v>
      </c>
      <c r="L696" s="5" t="n">
        <f aca="false">H696*(100-G696/0.5)*20000</f>
        <v>2377002.46549611</v>
      </c>
      <c r="M696" s="5" t="n">
        <f aca="false">K696-L696</f>
        <v>373678.753012022</v>
      </c>
      <c r="N696" s="6" t="n">
        <f aca="false">1.6-0.5/(2009-1956)*(A696-1956)</f>
        <v>1.16603773584906</v>
      </c>
      <c r="O696" s="7" t="n">
        <v>1.3</v>
      </c>
      <c r="P696" s="5" t="n">
        <f aca="false">O696*(100-N696/0.5)*5000</f>
        <v>634841.509433962</v>
      </c>
      <c r="Q696" s="7" t="n">
        <f aca="false">N696</f>
        <v>1.16603773584906</v>
      </c>
      <c r="R696" s="5" t="n">
        <f aca="false">1.49*(100-Q696/0.5)*5000</f>
        <v>727626.037735849</v>
      </c>
      <c r="S696" s="5" t="str">
        <f aca="false">IF(P696&lt;M696,M696-P696," ")</f>
        <v> </v>
      </c>
      <c r="T696" s="8" t="n">
        <f aca="false">M696*5/P696</f>
        <v>2.94308695524023</v>
      </c>
      <c r="U696" s="8" t="n">
        <f aca="false">IF(T696&gt;5,S696*5/R696+5,T696)+20</f>
        <v>22.9430869552402</v>
      </c>
      <c r="V696" s="9" t="n">
        <f aca="false">G696/0.5*H696*20000</f>
        <v>67467.36738759</v>
      </c>
      <c r="W696" s="9" t="n">
        <f aca="false">H696*G696*20*1000</f>
        <v>33733.683693795</v>
      </c>
      <c r="X696" s="5" t="n">
        <f aca="false">G696*H696*MIN(20,U696)*1000</f>
        <v>33733.683693795</v>
      </c>
      <c r="Y696" s="5" t="n">
        <f aca="false">IF(20&lt;U696,N696*O696*MIN(5,U696-20)*1000,0)</f>
        <v>4461.27558460378</v>
      </c>
      <c r="Z696" s="5" t="n">
        <f aca="false">IF(U696&gt;25,(U696-25)*Q696*1.49*1000,0)</f>
        <v>0</v>
      </c>
      <c r="AA696" s="5" t="n">
        <f aca="false">X696+Y696+Z696</f>
        <v>38194.9592783988</v>
      </c>
    </row>
    <row r="697" customFormat="false" ht="15" hidden="false" customHeight="false" outlineLevel="0" collapsed="false">
      <c r="A697" s="0" t="n">
        <v>2002</v>
      </c>
      <c r="B697" s="0" t="s">
        <v>35</v>
      </c>
      <c r="D697" s="0" t="n">
        <v>0</v>
      </c>
      <c r="E697" s="1" t="n">
        <v>188.509839375</v>
      </c>
      <c r="F697" s="4" t="n">
        <v>0.00095987</v>
      </c>
      <c r="G697" s="0" t="n">
        <v>1.484</v>
      </c>
      <c r="H697" s="0" t="n">
        <f aca="false">1.44*EXP(-F697*(A697-1956))</f>
        <v>1.3778014734352</v>
      </c>
      <c r="I697" s="0" t="n">
        <v>785</v>
      </c>
      <c r="J697" s="0" t="n">
        <f aca="false">I697*H697</f>
        <v>1081.57415664663</v>
      </c>
      <c r="K697" s="5" t="n">
        <f aca="false">K682+D682-J682-E697</f>
        <v>2764741.96633968</v>
      </c>
      <c r="L697" s="5" t="n">
        <f aca="false">H697*(100-G697/0.5)*20000</f>
        <v>2673816.65140728</v>
      </c>
      <c r="M697" s="5" t="n">
        <f aca="false">K697-L697</f>
        <v>90925.3149324059</v>
      </c>
      <c r="N697" s="6" t="n">
        <f aca="false">1.6-0.5691/(2009-1956)*(A697-1956)</f>
        <v>1.1060641509434</v>
      </c>
      <c r="O697" s="7" t="n">
        <v>1.3</v>
      </c>
      <c r="P697" s="5" t="n">
        <f aca="false">O697*(100-N697/0.5)*5000</f>
        <v>635621.166037736</v>
      </c>
      <c r="Q697" s="7" t="n">
        <f aca="false">N697</f>
        <v>1.1060641509434</v>
      </c>
      <c r="R697" s="5" t="n">
        <f aca="false">1.49*(100-Q697/0.5)*5000</f>
        <v>728519.644150943</v>
      </c>
      <c r="S697" s="5" t="str">
        <f aca="false">IF(P697&lt;M697,M697-P697," ")</f>
        <v> </v>
      </c>
      <c r="T697" s="8" t="n">
        <f aca="false">M697*5/P697</f>
        <v>0.715247696196195</v>
      </c>
      <c r="U697" s="8" t="n">
        <f aca="false">IF(T697&gt;5,S697*5/R697+5,T697)+20</f>
        <v>20.7152476961962</v>
      </c>
      <c r="V697" s="9" t="n">
        <f aca="false">G697/0.5*H697*20000</f>
        <v>81786.2954631132</v>
      </c>
      <c r="W697" s="9" t="n">
        <f aca="false">H697*G697*20*1000</f>
        <v>40893.1477315566</v>
      </c>
      <c r="X697" s="5" t="n">
        <f aca="false">G697*H697*MIN(20,U697)*1000</f>
        <v>40893.1477315566</v>
      </c>
      <c r="Y697" s="5" t="n">
        <f aca="false">IF(20&lt;U697,N697*O697*MIN(5,U697-20)*1000,0)</f>
        <v>1028.4427865497</v>
      </c>
      <c r="Z697" s="5" t="n">
        <f aca="false">IF(U697&gt;25,(U697-25)*Q697*1.49*1000,0)</f>
        <v>0</v>
      </c>
      <c r="AA697" s="5" t="n">
        <f aca="false">X697+Y697+Z697</f>
        <v>41921.5905181063</v>
      </c>
    </row>
    <row r="698" customFormat="false" ht="15" hidden="false" customHeight="false" outlineLevel="0" collapsed="false">
      <c r="A698" s="0" t="n">
        <v>2002</v>
      </c>
      <c r="B698" s="0" t="s">
        <v>36</v>
      </c>
      <c r="D698" s="0" t="n">
        <v>0</v>
      </c>
      <c r="E698" s="1" t="n">
        <v>359.51636625</v>
      </c>
      <c r="F698" s="4" t="n">
        <v>0.003306066</v>
      </c>
      <c r="G698" s="0" t="n">
        <v>1.888</v>
      </c>
      <c r="H698" s="0" t="n">
        <f aca="false">1.44*EXP(-F698*(A698-1956))</f>
        <v>1.23684536509375</v>
      </c>
      <c r="I698" s="0" t="n">
        <v>785</v>
      </c>
      <c r="J698" s="0" t="n">
        <f aca="false">I698*H698</f>
        <v>970.923611598591</v>
      </c>
      <c r="K698" s="5" t="n">
        <f aca="false">K683+D683-J683-E698</f>
        <v>2762346.13064441</v>
      </c>
      <c r="L698" s="5" t="n">
        <f aca="false">H698*(100-G698/0.5)*20000</f>
        <v>2380284.16821561</v>
      </c>
      <c r="M698" s="5" t="n">
        <f aca="false">K698-L698</f>
        <v>382061.962428795</v>
      </c>
      <c r="N698" s="6" t="n">
        <f aca="false">1.6-0.5691/(2009-1956)*(A698-1956)</f>
        <v>1.1060641509434</v>
      </c>
      <c r="O698" s="7" t="n">
        <v>1.3</v>
      </c>
      <c r="P698" s="5" t="n">
        <f aca="false">O698*(100-N698/0.5)*5000</f>
        <v>635621.166037736</v>
      </c>
      <c r="Q698" s="7" t="n">
        <f aca="false">N698</f>
        <v>1.1060641509434</v>
      </c>
      <c r="R698" s="5" t="n">
        <f aca="false">1.49*(100-Q698/0.5)*5000</f>
        <v>728519.644150943</v>
      </c>
      <c r="S698" s="5" t="str">
        <f aca="false">IF(P698&lt;M698,M698-P698," ")</f>
        <v> </v>
      </c>
      <c r="T698" s="8" t="n">
        <f aca="false">M698*5/P698</f>
        <v>3.00542196234944</v>
      </c>
      <c r="U698" s="8" t="n">
        <f aca="false">IF(T698&gt;5,S698*5/R698+5,T698)+20</f>
        <v>23.0054219623494</v>
      </c>
      <c r="V698" s="9" t="n">
        <f aca="false">G698/0.5*H698*20000</f>
        <v>93406.5619718797</v>
      </c>
      <c r="W698" s="9" t="n">
        <f aca="false">H698*G698*20*1000</f>
        <v>46703.2809859399</v>
      </c>
      <c r="X698" s="5" t="n">
        <f aca="false">G698*H698*MIN(20,U698)*1000</f>
        <v>46703.2809859399</v>
      </c>
      <c r="Y698" s="5" t="n">
        <f aca="false">IF(20&lt;U698,N698*O698*MIN(5,U698-20)*1000,0)</f>
        <v>4321.44633831648</v>
      </c>
      <c r="Z698" s="5" t="n">
        <f aca="false">IF(U698&gt;25,(U698-25)*Q698*1.49*1000,0)</f>
        <v>0</v>
      </c>
      <c r="AA698" s="5" t="n">
        <f aca="false">X698+Y698+Z698</f>
        <v>51024.7273242563</v>
      </c>
    </row>
    <row r="699" customFormat="false" ht="15" hidden="false" customHeight="false" outlineLevel="0" collapsed="false">
      <c r="A699" s="0" t="n">
        <v>2002</v>
      </c>
      <c r="B699" s="0" t="s">
        <v>37</v>
      </c>
      <c r="D699" s="0" t="n">
        <v>0</v>
      </c>
      <c r="E699" s="1" t="n">
        <v>309.59386125</v>
      </c>
      <c r="F699" s="4" t="n">
        <v>0.001301856</v>
      </c>
      <c r="G699" s="0" t="n">
        <v>1.63</v>
      </c>
      <c r="H699" s="0" t="n">
        <f aca="false">1.44*EXP(-F699*(A699-1956))</f>
        <v>1.35629638356837</v>
      </c>
      <c r="I699" s="0" t="n">
        <v>785</v>
      </c>
      <c r="J699" s="0" t="n">
        <f aca="false">I699*H699</f>
        <v>1064.69266110117</v>
      </c>
      <c r="K699" s="5" t="n">
        <f aca="false">K684+D684-J684-E699</f>
        <v>2762179.06665989</v>
      </c>
      <c r="L699" s="5" t="n">
        <f aca="false">H699*(100-G699/0.5)*20000</f>
        <v>2624162.24292808</v>
      </c>
      <c r="M699" s="5" t="n">
        <f aca="false">K699-L699</f>
        <v>138016.823731815</v>
      </c>
      <c r="N699" s="6" t="n">
        <f aca="false">1.6-0.5691/(2009-1956)*(A699-1956)</f>
        <v>1.1060641509434</v>
      </c>
      <c r="O699" s="7" t="n">
        <v>1.3</v>
      </c>
      <c r="P699" s="5" t="n">
        <f aca="false">O699*(100-N699/0.5)*5000</f>
        <v>635621.166037736</v>
      </c>
      <c r="Q699" s="7" t="n">
        <f aca="false">N699</f>
        <v>1.1060641509434</v>
      </c>
      <c r="R699" s="5" t="n">
        <f aca="false">1.49*(100-Q699/0.5)*5000</f>
        <v>728519.644150943</v>
      </c>
      <c r="S699" s="5" t="str">
        <f aca="false">IF(P699&lt;M699,M699-P699," ")</f>
        <v> </v>
      </c>
      <c r="T699" s="8" t="n">
        <f aca="false">M699*5/P699</f>
        <v>1.08568461141853</v>
      </c>
      <c r="U699" s="8" t="n">
        <f aca="false">IF(T699&gt;5,S699*5/R699+5,T699)+20</f>
        <v>21.0856846114185</v>
      </c>
      <c r="V699" s="9" t="n">
        <f aca="false">G699/0.5*H699*20000</f>
        <v>88430.5242086577</v>
      </c>
      <c r="W699" s="9" t="n">
        <f aca="false">H699*G699*20*1000</f>
        <v>44215.2621043288</v>
      </c>
      <c r="X699" s="5" t="n">
        <f aca="false">G699*H699*MIN(20,U699)*1000</f>
        <v>44215.2621043288</v>
      </c>
      <c r="Y699" s="5" t="n">
        <f aca="false">IF(20&lt;U699,N699*O699*MIN(5,U699-20)*1000,0)</f>
        <v>1561.08787629723</v>
      </c>
      <c r="Z699" s="5" t="n">
        <f aca="false">IF(U699&gt;25,(U699-25)*Q699*1.49*1000,0)</f>
        <v>0</v>
      </c>
      <c r="AA699" s="5" t="n">
        <f aca="false">X699+Y699+Z699</f>
        <v>45776.3499806261</v>
      </c>
    </row>
    <row r="700" customFormat="false" ht="15" hidden="false" customHeight="false" outlineLevel="0" collapsed="false">
      <c r="A700" s="0" t="n">
        <v>2002</v>
      </c>
      <c r="B700" s="0" t="s">
        <v>38</v>
      </c>
      <c r="D700" s="0" t="n">
        <v>0</v>
      </c>
      <c r="E700" s="1" t="n">
        <v>238.066604375</v>
      </c>
      <c r="F700" s="4" t="n">
        <v>0.00474323</v>
      </c>
      <c r="G700" s="0" t="n">
        <v>3.072</v>
      </c>
      <c r="H700" s="0" t="n">
        <f aca="false">1.44*EXP(-F700*(A700-1956))</f>
        <v>1.157722292143</v>
      </c>
      <c r="I700" s="0" t="n">
        <v>785</v>
      </c>
      <c r="J700" s="0" t="n">
        <f aca="false">I700*H700</f>
        <v>908.811999332254</v>
      </c>
      <c r="K700" s="5" t="n">
        <f aca="false">K685+D685-J685-E700</f>
        <v>2759153.11559765</v>
      </c>
      <c r="L700" s="5" t="n">
        <f aca="false">H700*(100-G700/0.5)*20000</f>
        <v>2173183.66902746</v>
      </c>
      <c r="M700" s="5" t="n">
        <f aca="false">K700-L700</f>
        <v>585969.446570183</v>
      </c>
      <c r="N700" s="6" t="n">
        <f aca="false">1.6+0.3/(2009-1956)*(A700-1956)</f>
        <v>1.86037735849057</v>
      </c>
      <c r="O700" s="7" t="n">
        <v>1.3</v>
      </c>
      <c r="P700" s="5" t="n">
        <f aca="false">O700*(100-N700/0.5)*5000</f>
        <v>625815.094339623</v>
      </c>
      <c r="Q700" s="7" t="n">
        <f aca="false">N700</f>
        <v>1.86037735849057</v>
      </c>
      <c r="R700" s="5" t="n">
        <f aca="false">1.49*(100-Q700/0.5)*5000</f>
        <v>717280.377358491</v>
      </c>
      <c r="S700" s="5" t="str">
        <f aca="false">IF(P700&lt;M700,M700-P700," ")</f>
        <v> </v>
      </c>
      <c r="T700" s="8" t="n">
        <f aca="false">M700*5/P700</f>
        <v>4.68164999430474</v>
      </c>
      <c r="U700" s="8" t="n">
        <f aca="false">IF(T700&gt;5,S700*5/R700+5,T700)+20</f>
        <v>24.6816499943047</v>
      </c>
      <c r="V700" s="9" t="n">
        <f aca="false">G700/0.5*H700*20000</f>
        <v>142260.915258532</v>
      </c>
      <c r="W700" s="9" t="n">
        <f aca="false">H700*G700*20*1000</f>
        <v>71130.4576292658</v>
      </c>
      <c r="X700" s="5" t="n">
        <f aca="false">G700*H700*MIN(20,U700)*1000</f>
        <v>71130.4576292658</v>
      </c>
      <c r="Y700" s="5" t="n">
        <f aca="false">IF(20&lt;U700,N700*O700*MIN(5,U700-20)*1000,0)</f>
        <v>11322.5263447166</v>
      </c>
      <c r="Z700" s="5" t="n">
        <f aca="false">IF(U700&gt;25,(U700-25)*Q700*1.49*1000,0)</f>
        <v>0</v>
      </c>
      <c r="AA700" s="5" t="n">
        <f aca="false">X700+Y700+Z700</f>
        <v>82452.9839739825</v>
      </c>
    </row>
    <row r="701" customFormat="false" ht="15" hidden="false" customHeight="false" outlineLevel="0" collapsed="false">
      <c r="A701" s="0" t="n">
        <v>2002</v>
      </c>
      <c r="B701" s="0" t="s">
        <v>39</v>
      </c>
      <c r="D701" s="0" t="n">
        <v>0</v>
      </c>
      <c r="E701" s="1" t="n">
        <v>361.565221875</v>
      </c>
      <c r="F701" s="4" t="n">
        <v>0.00288361</v>
      </c>
      <c r="G701" s="0" t="n">
        <v>2.082</v>
      </c>
      <c r="H701" s="0" t="n">
        <f aca="false">1.44*EXP(-F701*(A701-1956))</f>
        <v>1.26111601305539</v>
      </c>
      <c r="I701" s="0" t="n">
        <v>785</v>
      </c>
      <c r="J701" s="0" t="n">
        <f aca="false">I701*H701</f>
        <v>989.976070248479</v>
      </c>
      <c r="K701" s="5" t="n">
        <f aca="false">K686+D686-J686-E701</f>
        <v>2780272.70174868</v>
      </c>
      <c r="L701" s="5" t="n">
        <f aca="false">H701*(100-G701/0.5)*20000</f>
        <v>2417206.28454352</v>
      </c>
      <c r="M701" s="5" t="n">
        <f aca="false">K701-L701</f>
        <v>363066.417205157</v>
      </c>
      <c r="N701" s="6" t="n">
        <f aca="false">1.6-0.5691/(2009-1956)*(A701-1956)</f>
        <v>1.1060641509434</v>
      </c>
      <c r="O701" s="7" t="n">
        <v>1.3</v>
      </c>
      <c r="P701" s="5" t="n">
        <f aca="false">O701*(100-N701/0.5)*5000</f>
        <v>635621.166037736</v>
      </c>
      <c r="Q701" s="7" t="n">
        <f aca="false">N701</f>
        <v>1.1060641509434</v>
      </c>
      <c r="R701" s="5" t="n">
        <f aca="false">1.49*(100-Q701/0.5)*5000</f>
        <v>728519.644150943</v>
      </c>
      <c r="S701" s="5" t="str">
        <f aca="false">IF(P701&lt;M701,M701-P701," ")</f>
        <v> </v>
      </c>
      <c r="T701" s="8" t="n">
        <f aca="false">M701*5/P701</f>
        <v>2.85599690982917</v>
      </c>
      <c r="U701" s="8" t="n">
        <f aca="false">IF(T701&gt;5,S701*5/R701+5,T701)+20</f>
        <v>22.8559969098292</v>
      </c>
      <c r="V701" s="9" t="n">
        <f aca="false">G701/0.5*H701*20000</f>
        <v>105025.741567253</v>
      </c>
      <c r="W701" s="9" t="n">
        <f aca="false">H701*G701*20*1000</f>
        <v>52512.8707836263</v>
      </c>
      <c r="X701" s="5" t="n">
        <f aca="false">G701*H701*MIN(20,U701)*1000</f>
        <v>52512.8707836263</v>
      </c>
      <c r="Y701" s="5" t="n">
        <f aca="false">IF(20&lt;U701,N701*O701*MIN(5,U701-20)*1000,0)</f>
        <v>4106.59053631731</v>
      </c>
      <c r="Z701" s="5" t="n">
        <f aca="false">IF(U701&gt;25,(U701-25)*Q701*1.49*1000,0)</f>
        <v>0</v>
      </c>
      <c r="AA701" s="5" t="n">
        <f aca="false">X701+Y701+Z701</f>
        <v>56619.4613199436</v>
      </c>
    </row>
    <row r="702" customFormat="false" ht="15" hidden="false" customHeight="false" outlineLevel="0" collapsed="false">
      <c r="A702" s="0" t="n">
        <v>2002</v>
      </c>
      <c r="B702" s="0" t="s">
        <v>40</v>
      </c>
      <c r="D702" s="0" t="n">
        <v>0</v>
      </c>
      <c r="E702" s="1" t="n">
        <v>333.000325625</v>
      </c>
      <c r="F702" s="4" t="n">
        <v>0.003435973</v>
      </c>
      <c r="G702" s="0" t="n">
        <v>2.168</v>
      </c>
      <c r="H702" s="0" t="n">
        <f aca="false">1.44*EXP(-F702*(A702-1956))</f>
        <v>1.22947636052478</v>
      </c>
      <c r="I702" s="0" t="n">
        <v>785</v>
      </c>
      <c r="J702" s="0" t="n">
        <f aca="false">I702*H702</f>
        <v>965.138943011949</v>
      </c>
      <c r="K702" s="5" t="n">
        <f aca="false">K687+D687-J687-E702</f>
        <v>2781260.55744618</v>
      </c>
      <c r="L702" s="5" t="n">
        <f aca="false">H702*(100-G702/0.5)*20000</f>
        <v>2352332.53106484</v>
      </c>
      <c r="M702" s="5" t="n">
        <f aca="false">K702-L702</f>
        <v>428928.026381342</v>
      </c>
      <c r="N702" s="6" t="n">
        <f aca="false">1.6+0.1/(2009-1956)*(A702-1956)</f>
        <v>1.68679245283019</v>
      </c>
      <c r="O702" s="7" t="n">
        <v>1.3</v>
      </c>
      <c r="P702" s="5" t="n">
        <f aca="false">O702*(100-N702/0.5)*5000</f>
        <v>628071.698113208</v>
      </c>
      <c r="Q702" s="7" t="n">
        <f aca="false">N702</f>
        <v>1.68679245283019</v>
      </c>
      <c r="R702" s="5" t="n">
        <f aca="false">1.49*(100-Q702/0.5)*5000</f>
        <v>719866.79245283</v>
      </c>
      <c r="S702" s="5" t="str">
        <f aca="false">IF(P702&lt;M702,M702-P702," ")</f>
        <v> </v>
      </c>
      <c r="T702" s="8" t="n">
        <f aca="false">M702*5/P702</f>
        <v>3.41464221099188</v>
      </c>
      <c r="U702" s="8" t="n">
        <f aca="false">IF(T702&gt;5,S702*5/R702+5,T702)+20</f>
        <v>23.4146422109919</v>
      </c>
      <c r="V702" s="9" t="n">
        <f aca="false">G702/0.5*H702*20000</f>
        <v>106620.189984709</v>
      </c>
      <c r="W702" s="9" t="n">
        <f aca="false">H702*G702*20*1000</f>
        <v>53310.0949923543</v>
      </c>
      <c r="X702" s="5" t="n">
        <f aca="false">G702*H702*MIN(20,U702)*1000</f>
        <v>53310.0949923543</v>
      </c>
      <c r="Y702" s="5" t="n">
        <f aca="false">IF(20&lt;U702,N702*O702*MIN(5,U702-20)*1000,0)</f>
        <v>7487.73052380144</v>
      </c>
      <c r="Z702" s="5" t="n">
        <f aca="false">IF(U702&gt;25,(U702-25)*Q702*1.49*1000,0)</f>
        <v>0</v>
      </c>
      <c r="AA702" s="5" t="n">
        <f aca="false">X702+Y702+Z702</f>
        <v>60797.8255161557</v>
      </c>
    </row>
    <row r="703" customFormat="false" ht="15" hidden="false" customHeight="false" outlineLevel="0" collapsed="false">
      <c r="A703" s="0" t="n">
        <v>2002</v>
      </c>
      <c r="B703" s="0" t="s">
        <v>41</v>
      </c>
      <c r="D703" s="0" t="n">
        <v>0</v>
      </c>
      <c r="E703" s="1" t="n">
        <v>129.943405</v>
      </c>
      <c r="F703" s="4" t="n">
        <v>0.002290988</v>
      </c>
      <c r="G703" s="0" t="n">
        <v>1.862</v>
      </c>
      <c r="H703" s="0" t="n">
        <f aca="false">1.44*EXP(-F703*(A703-1956))</f>
        <v>1.29596768808735</v>
      </c>
      <c r="I703" s="0" t="n">
        <v>785</v>
      </c>
      <c r="J703" s="0" t="n">
        <f aca="false">I703*H703</f>
        <v>1017.33463514857</v>
      </c>
      <c r="K703" s="5" t="n">
        <f aca="false">K688+D688-J688-E703</f>
        <v>2756094.50231315</v>
      </c>
      <c r="L703" s="5" t="n">
        <f aca="false">H703*(100-G703/0.5)*20000</f>
        <v>2495411.70276595</v>
      </c>
      <c r="M703" s="5" t="n">
        <f aca="false">K703-L703</f>
        <v>260682.799547193</v>
      </c>
      <c r="N703" s="6" t="n">
        <f aca="false">1.6-0.4/(2009-1956)*(A703-1956)</f>
        <v>1.25283018867925</v>
      </c>
      <c r="O703" s="7" t="n">
        <v>1.3</v>
      </c>
      <c r="P703" s="5" t="n">
        <f aca="false">O703*(100-N703/0.5)*5000</f>
        <v>633713.20754717</v>
      </c>
      <c r="Q703" s="7" t="n">
        <f aca="false">N703</f>
        <v>1.25283018867925</v>
      </c>
      <c r="R703" s="5" t="n">
        <f aca="false">1.49*(100-Q703/0.5)*5000</f>
        <v>726332.830188679</v>
      </c>
      <c r="S703" s="5" t="str">
        <f aca="false">IF(P703&lt;M703,M703-P703," ")</f>
        <v> </v>
      </c>
      <c r="T703" s="8" t="n">
        <f aca="false">M703*5/P703</f>
        <v>2.05678843712429</v>
      </c>
      <c r="U703" s="8" t="n">
        <f aca="false">IF(T703&gt;5,S703*5/R703+5,T703)+20</f>
        <v>22.0567884371243</v>
      </c>
      <c r="V703" s="9" t="n">
        <f aca="false">G703/0.5*H703*20000</f>
        <v>96523.6734087459</v>
      </c>
      <c r="W703" s="9" t="n">
        <f aca="false">H703*G703*20*1000</f>
        <v>48261.8367043729</v>
      </c>
      <c r="X703" s="5" t="n">
        <f aca="false">G703*H703*MIN(20,U703)*1000</f>
        <v>48261.8367043729</v>
      </c>
      <c r="Y703" s="5" t="n">
        <f aca="false">IF(20&lt;U703,N703*O703*MIN(5,U703-20)*1000,0)</f>
        <v>3349.84863948243</v>
      </c>
      <c r="Z703" s="5" t="n">
        <f aca="false">IF(U703&gt;25,(U703-25)*Q703*1.49*1000,0)</f>
        <v>0</v>
      </c>
      <c r="AA703" s="5" t="n">
        <f aca="false">X703+Y703+Z703</f>
        <v>51611.6853438554</v>
      </c>
    </row>
    <row r="704" customFormat="false" ht="15" hidden="false" customHeight="false" outlineLevel="0" collapsed="false">
      <c r="A704" s="0" t="n">
        <v>2002</v>
      </c>
      <c r="B704" s="0" t="s">
        <v>42</v>
      </c>
      <c r="D704" s="0" t="n">
        <v>0</v>
      </c>
      <c r="E704" s="1" t="n">
        <v>397.579356875</v>
      </c>
      <c r="F704" s="4" t="n">
        <v>0.006047777</v>
      </c>
      <c r="G704" s="0" t="n">
        <v>3.778</v>
      </c>
      <c r="H704" s="0" t="n">
        <f aca="false">1.44*EXP(-F704*(A704-1956))</f>
        <v>1.09029180518086</v>
      </c>
      <c r="I704" s="0" t="n">
        <v>785</v>
      </c>
      <c r="J704" s="0" t="n">
        <f aca="false">I704*H704</f>
        <v>855.879067066974</v>
      </c>
      <c r="K704" s="5" t="n">
        <f aca="false">K689+D689-J689-E704</f>
        <v>2754449.42385717</v>
      </c>
      <c r="L704" s="5" t="n">
        <f aca="false">H704*(100-G704/0.5)*20000</f>
        <v>2015818.71276279</v>
      </c>
      <c r="M704" s="5" t="n">
        <f aca="false">K704-L704</f>
        <v>738630.711094386</v>
      </c>
      <c r="N704" s="6" t="n">
        <f aca="false">1.6+0.5185/(2009-1956)*(A704-1956)</f>
        <v>2.05001886792453</v>
      </c>
      <c r="O704" s="7" t="n">
        <v>1.3</v>
      </c>
      <c r="P704" s="5" t="n">
        <f aca="false">O704*(100-N704/0.5)*5000</f>
        <v>623349.754716981</v>
      </c>
      <c r="Q704" s="7" t="n">
        <f aca="false">N704</f>
        <v>2.05001886792453</v>
      </c>
      <c r="R704" s="5" t="n">
        <f aca="false">1.49*(100-Q704/0.5)*5000</f>
        <v>714454.718867924</v>
      </c>
      <c r="S704" s="5" t="n">
        <f aca="false">IF(P704&lt;M704,M704-P704," ")</f>
        <v>115280.956377405</v>
      </c>
      <c r="T704" s="8" t="n">
        <f aca="false">M704*5/P704</f>
        <v>5.92468919338667</v>
      </c>
      <c r="U704" s="8" t="n">
        <f aca="false">IF(T704&gt;5,S704*5/R704+5,T704)+20</f>
        <v>25.8067758063105</v>
      </c>
      <c r="V704" s="9" t="n">
        <f aca="false">G704/0.5*H704*20000</f>
        <v>164764.897598931</v>
      </c>
      <c r="W704" s="9" t="n">
        <f aca="false">H704*G704*20*1000</f>
        <v>82382.4487994656</v>
      </c>
      <c r="X704" s="5" t="n">
        <f aca="false">G704*H704*MIN(20,U704)*1000</f>
        <v>82382.4487994656</v>
      </c>
      <c r="Y704" s="5" t="n">
        <f aca="false">IF(20&lt;U704,N704*O704*MIN(5,U704-20)*1000,0)</f>
        <v>13325.1226415094</v>
      </c>
      <c r="Z704" s="5" t="n">
        <f aca="false">IF(U704&gt;25,(U704-25)*Q704*1.49*1000,0)</f>
        <v>2464.31938143117</v>
      </c>
      <c r="AA704" s="5" t="n">
        <f aca="false">X704+Y704+Z704</f>
        <v>98171.8908224062</v>
      </c>
    </row>
    <row r="705" customFormat="false" ht="15" hidden="false" customHeight="false" outlineLevel="0" collapsed="false">
      <c r="A705" s="0" t="n">
        <v>2002</v>
      </c>
      <c r="B705" s="0" t="s">
        <v>43</v>
      </c>
      <c r="D705" s="0" t="n">
        <v>0</v>
      </c>
      <c r="E705" s="1" t="n">
        <v>291.336391875</v>
      </c>
      <c r="F705" s="4" t="n">
        <v>0.003047486</v>
      </c>
      <c r="G705" s="0" t="n">
        <v>2.156</v>
      </c>
      <c r="H705" s="0" t="n">
        <f aca="false">1.44*EXP(-F705*(A705-1956))</f>
        <v>1.25164508942095</v>
      </c>
      <c r="I705" s="0" t="n">
        <v>785</v>
      </c>
      <c r="J705" s="0" t="n">
        <f aca="false">I705*H705</f>
        <v>982.541395195448</v>
      </c>
      <c r="K705" s="5" t="n">
        <f aca="false">K690+D690-J690-E705</f>
        <v>2751105.27212443</v>
      </c>
      <c r="L705" s="5" t="n">
        <f aca="false">H705*(100-G705/0.5)*20000</f>
        <v>2395348.30633024</v>
      </c>
      <c r="M705" s="5" t="n">
        <f aca="false">K705-L705</f>
        <v>355756.96579419</v>
      </c>
      <c r="N705" s="6" t="n">
        <f aca="false">1.6-0.4298/(2009-1956)*(A705-1956)</f>
        <v>1.22696603773585</v>
      </c>
      <c r="O705" s="7" t="n">
        <v>1.3</v>
      </c>
      <c r="P705" s="5" t="n">
        <f aca="false">O705*(100-N705/0.5)*5000</f>
        <v>634049.441509434</v>
      </c>
      <c r="Q705" s="7" t="n">
        <f aca="false">N705</f>
        <v>1.22696603773585</v>
      </c>
      <c r="R705" s="5" t="n">
        <f aca="false">1.49*(100-Q705/0.5)*5000</f>
        <v>726718.206037736</v>
      </c>
      <c r="S705" s="5" t="str">
        <f aca="false">IF(P705&lt;M705,M705-P705," ")</f>
        <v> </v>
      </c>
      <c r="T705" s="8" t="n">
        <f aca="false">M705*5/P705</f>
        <v>2.80543552682001</v>
      </c>
      <c r="U705" s="8" t="n">
        <f aca="false">IF(T705&gt;5,S705*5/R705+5,T705)+20</f>
        <v>22.80543552682</v>
      </c>
      <c r="V705" s="9" t="n">
        <f aca="false">G705/0.5*H705*20000</f>
        <v>107941.872511663</v>
      </c>
      <c r="W705" s="9" t="n">
        <f aca="false">H705*G705*20*1000</f>
        <v>53970.9362558315</v>
      </c>
      <c r="X705" s="5" t="n">
        <f aca="false">G705*H705*MIN(20,U705)*1000</f>
        <v>53970.9362558315</v>
      </c>
      <c r="Y705" s="5" t="n">
        <f aca="false">IF(20&lt;U705,N705*O705*MIN(5,U705-20)*1000,0)</f>
        <v>4474.82634620545</v>
      </c>
      <c r="Z705" s="5" t="n">
        <f aca="false">IF(U705&gt;25,(U705-25)*Q705*1.49*1000,0)</f>
        <v>0</v>
      </c>
      <c r="AA705" s="5" t="n">
        <f aca="false">X705+Y705+Z705</f>
        <v>58445.7626020369</v>
      </c>
    </row>
    <row r="706" customFormat="false" ht="15" hidden="false" customHeight="false" outlineLevel="0" collapsed="false">
      <c r="A706" s="0" t="n">
        <v>2002</v>
      </c>
      <c r="B706" s="0" t="s">
        <v>44</v>
      </c>
      <c r="D706" s="0" t="n">
        <v>0</v>
      </c>
      <c r="E706" s="1" t="n">
        <v>380.359106875</v>
      </c>
      <c r="F706" s="4" t="n">
        <v>0.006595146</v>
      </c>
      <c r="G706" s="0" t="n">
        <v>2.732</v>
      </c>
      <c r="H706" s="0" t="n">
        <f aca="false">1.44*EXP(-F706*(A706-1956))</f>
        <v>1.06318210561321</v>
      </c>
      <c r="I706" s="0" t="n">
        <v>785</v>
      </c>
      <c r="J706" s="0" t="n">
        <f aca="false">I706*H706</f>
        <v>834.597952906368</v>
      </c>
      <c r="K706" s="5" t="n">
        <f aca="false">K691+D691-J691-E706</f>
        <v>2840181.05547695</v>
      </c>
      <c r="L706" s="5" t="n">
        <f aca="false">H706*(100-G706/0.5)*20000</f>
        <v>2010179.670725</v>
      </c>
      <c r="M706" s="5" t="n">
        <f aca="false">K706-L706</f>
        <v>830001.38475195</v>
      </c>
      <c r="N706" s="6" t="n">
        <f aca="false">1.6+0.062/(2009-1956)*(A706-1956)</f>
        <v>1.65381132075472</v>
      </c>
      <c r="O706" s="7" t="n">
        <v>1.3</v>
      </c>
      <c r="P706" s="5" t="n">
        <f aca="false">O706*(100-N706/0.5)*5000</f>
        <v>628500.452830189</v>
      </c>
      <c r="Q706" s="7" t="n">
        <f aca="false">N706</f>
        <v>1.65381132075472</v>
      </c>
      <c r="R706" s="5" t="n">
        <f aca="false">1.49*(100-Q706/0.5)*5000</f>
        <v>720358.211320755</v>
      </c>
      <c r="S706" s="5" t="n">
        <f aca="false">IF(P706&lt;M706,M706-P706," ")</f>
        <v>201500.931921761</v>
      </c>
      <c r="T706" s="8" t="n">
        <f aca="false">M706*5/P706</f>
        <v>6.60302932968772</v>
      </c>
      <c r="U706" s="8" t="n">
        <f aca="false">IF(T706&gt;5,S706*5/R706+5,T706)+20</f>
        <v>26.3986161936873</v>
      </c>
      <c r="V706" s="9" t="n">
        <f aca="false">G706/0.5*H706*20000</f>
        <v>116184.540501411</v>
      </c>
      <c r="W706" s="9" t="n">
        <f aca="false">H706*G706*20*1000</f>
        <v>58092.2702507057</v>
      </c>
      <c r="X706" s="5" t="n">
        <f aca="false">G706*H706*MIN(20,U706)*1000</f>
        <v>58092.2702507057</v>
      </c>
      <c r="Y706" s="5" t="n">
        <f aca="false">IF(20&lt;U706,N706*O706*MIN(5,U706-20)*1000,0)</f>
        <v>10749.7735849057</v>
      </c>
      <c r="Z706" s="5" t="n">
        <f aca="false">IF(U706&gt;25,(U706-25)*Q706*1.49*1000,0)</f>
        <v>3446.44046882122</v>
      </c>
      <c r="AA706" s="5" t="n">
        <f aca="false">X706+Y706+Z706</f>
        <v>72288.4843044326</v>
      </c>
    </row>
    <row r="707" customFormat="false" ht="15" hidden="false" customHeight="false" outlineLevel="0" collapsed="false">
      <c r="A707" s="0" t="n">
        <v>2003</v>
      </c>
      <c r="B707" s="0" t="s">
        <v>30</v>
      </c>
      <c r="D707" s="0" t="n">
        <v>0</v>
      </c>
      <c r="E707" s="1" t="n">
        <v>0</v>
      </c>
      <c r="F707" s="4" t="n">
        <v>0.000106134</v>
      </c>
      <c r="G707" s="0" t="n">
        <v>0.9428</v>
      </c>
      <c r="H707" s="0" t="n">
        <f aca="false">1.44*EXP(-F707*(A707-1956))</f>
        <v>1.43283473697145</v>
      </c>
      <c r="I707" s="0" t="n">
        <v>2000</v>
      </c>
      <c r="J707" s="0" t="n">
        <f aca="false">I707*H707</f>
        <v>2865.6694739429</v>
      </c>
      <c r="K707" s="5" t="n">
        <f aca="false">K692+D692-J692-E707</f>
        <v>2755263.69743869</v>
      </c>
      <c r="L707" s="5" t="n">
        <f aca="false">H707*(100-G707/0.5)*20000</f>
        <v>2811634.41034223</v>
      </c>
      <c r="M707" s="5" t="n">
        <f aca="false">K707-L707</f>
        <v>-56370.7129035457</v>
      </c>
      <c r="N707" s="6" t="n">
        <f aca="false">1.6-0.6824/(2009-1956)*(A707-1956)</f>
        <v>0.994852830188679</v>
      </c>
      <c r="O707" s="7" t="n">
        <v>1.3</v>
      </c>
      <c r="P707" s="5" t="n">
        <f aca="false">O707*(100-N707/0.5)*5000</f>
        <v>637066.913207547</v>
      </c>
      <c r="Q707" s="7" t="n">
        <f aca="false">N707</f>
        <v>0.994852830188679</v>
      </c>
      <c r="R707" s="5" t="n">
        <f aca="false">1.49*(100-Q707/0.5)*5000</f>
        <v>730176.692830189</v>
      </c>
      <c r="S707" s="5" t="str">
        <f aca="false">IF(P707&lt;M707,M707-P707," ")</f>
        <v> </v>
      </c>
      <c r="T707" s="8" t="n">
        <f aca="false">M707*5/P707</f>
        <v>-0.442423799877839</v>
      </c>
      <c r="U707" s="8" t="n">
        <f aca="false">IF(T707&gt;5,S707*5/R707+5,T707)+20</f>
        <v>19.5575762001222</v>
      </c>
      <c r="V707" s="9" t="n">
        <f aca="false">G707/0.5*H707*20000</f>
        <v>54035.0636006674</v>
      </c>
      <c r="W707" s="9" t="n">
        <f aca="false">H707*G707*20*1000</f>
        <v>27017.5318003337</v>
      </c>
      <c r="X707" s="5" t="n">
        <f aca="false">G707*H707*MIN(20,U707)*1000</f>
        <v>26419.8718462125</v>
      </c>
      <c r="Y707" s="5" t="n">
        <f aca="false">IF(20&lt;U707,N707*O707*MIN(5,U707-20)*1000,0)</f>
        <v>0</v>
      </c>
      <c r="Z707" s="5" t="n">
        <f aca="false">IF(U707&gt;25,(U707-25)*Q707*1.49*1000,0)</f>
        <v>0</v>
      </c>
      <c r="AA707" s="5" t="n">
        <f aca="false">X707+Y707+Z707</f>
        <v>26419.8718462125</v>
      </c>
    </row>
    <row r="708" customFormat="false" ht="15" hidden="false" customHeight="false" outlineLevel="0" collapsed="false">
      <c r="A708" s="0" t="n">
        <v>2003</v>
      </c>
      <c r="B708" s="0" t="s">
        <v>31</v>
      </c>
      <c r="D708" s="0" t="n">
        <v>0</v>
      </c>
      <c r="E708" s="1" t="n">
        <v>32.1021316666667</v>
      </c>
      <c r="F708" s="4" t="n">
        <v>0.00054519</v>
      </c>
      <c r="G708" s="0" t="n">
        <v>1.112</v>
      </c>
      <c r="H708" s="0" t="n">
        <f aca="false">1.44*EXP(-F708*(A708-1956))</f>
        <v>1.40357027046813</v>
      </c>
      <c r="I708" s="0" t="n">
        <v>2000</v>
      </c>
      <c r="J708" s="0" t="n">
        <f aca="false">I708*H708</f>
        <v>2807.14054093627</v>
      </c>
      <c r="K708" s="5" t="n">
        <f aca="false">K693+D693-J693-E708</f>
        <v>2750440.59266915</v>
      </c>
      <c r="L708" s="5" t="n">
        <f aca="false">H708*(100-G708/0.5)*20000</f>
        <v>2744709.73530585</v>
      </c>
      <c r="M708" s="5" t="n">
        <f aca="false">K708-L708</f>
        <v>5730.85736330133</v>
      </c>
      <c r="N708" s="6" t="n">
        <f aca="false">1.6-0.6216/(2009-1956)*(A708-1956)</f>
        <v>1.04876981132075</v>
      </c>
      <c r="O708" s="7" t="n">
        <v>1.3</v>
      </c>
      <c r="P708" s="5" t="n">
        <f aca="false">O708*(100-N708/0.5)*5000</f>
        <v>636365.99245283</v>
      </c>
      <c r="Q708" s="7" t="n">
        <f aca="false">N708</f>
        <v>1.04876981132075</v>
      </c>
      <c r="R708" s="5" t="n">
        <f aca="false">1.49*(100-Q708/0.5)*5000</f>
        <v>729373.329811321</v>
      </c>
      <c r="S708" s="5" t="str">
        <f aca="false">IF(P708&lt;M708,M708-P708," ")</f>
        <v> </v>
      </c>
      <c r="T708" s="8" t="n">
        <f aca="false">M708*5/P708</f>
        <v>0.0450279982845416</v>
      </c>
      <c r="U708" s="8" t="n">
        <f aca="false">IF(T708&gt;5,S708*5/R708+5,T708)+20</f>
        <v>20.0450279982845</v>
      </c>
      <c r="V708" s="9" t="n">
        <f aca="false">G708/0.5*H708*20000</f>
        <v>62430.8056304226</v>
      </c>
      <c r="W708" s="9" t="n">
        <f aca="false">H708*G708*20*1000</f>
        <v>31215.4028152113</v>
      </c>
      <c r="X708" s="5" t="n">
        <f aca="false">G708*H708*MIN(20,U708)*1000</f>
        <v>31215.4028152113</v>
      </c>
      <c r="Y708" s="5" t="n">
        <f aca="false">IF(20&lt;U708,N708*O708*MIN(5,U708-20)*1000,0)</f>
        <v>61.3912068445399</v>
      </c>
      <c r="Z708" s="5" t="n">
        <f aca="false">IF(U708&gt;25,(U708-25)*Q708*1.49*1000,0)</f>
        <v>0</v>
      </c>
      <c r="AA708" s="5" t="n">
        <f aca="false">X708+Y708+Z708</f>
        <v>31276.7940220558</v>
      </c>
    </row>
    <row r="709" customFormat="false" ht="15" hidden="false" customHeight="false" outlineLevel="0" collapsed="false">
      <c r="A709" s="0" t="n">
        <v>2003</v>
      </c>
      <c r="B709" s="0" t="s">
        <v>32</v>
      </c>
      <c r="D709" s="0" t="n">
        <v>0</v>
      </c>
      <c r="E709" s="1" t="n">
        <v>84.796675625</v>
      </c>
      <c r="F709" s="4" t="n">
        <v>0.002161032</v>
      </c>
      <c r="G709" s="0" t="n">
        <v>1.3164</v>
      </c>
      <c r="H709" s="0" t="n">
        <f aca="false">1.44*EXP(-F709*(A709-1956))</f>
        <v>1.30092377671784</v>
      </c>
      <c r="I709" s="0" t="n">
        <v>2000</v>
      </c>
      <c r="J709" s="0" t="n">
        <f aca="false">I709*H709</f>
        <v>2601.84755343568</v>
      </c>
      <c r="K709" s="5" t="n">
        <f aca="false">K694+D694-J694-E709</f>
        <v>2747609.78122546</v>
      </c>
      <c r="L709" s="5" t="n">
        <f aca="false">H709*(100-G709/0.5)*20000</f>
        <v>2533346.11104883</v>
      </c>
      <c r="M709" s="5" t="n">
        <f aca="false">K709-L709</f>
        <v>214263.670176626</v>
      </c>
      <c r="N709" s="6" t="n">
        <f aca="false">1.6-0.5691/(2009-1956)*(A709-1956)</f>
        <v>1.09532641509434</v>
      </c>
      <c r="O709" s="7" t="n">
        <v>1.3</v>
      </c>
      <c r="P709" s="5" t="n">
        <f aca="false">O709*(100-N709/0.5)*5000</f>
        <v>635760.756603774</v>
      </c>
      <c r="Q709" s="7" t="n">
        <f aca="false">N709</f>
        <v>1.09532641509434</v>
      </c>
      <c r="R709" s="5" t="n">
        <f aca="false">1.49*(100-Q709/0.5)*5000</f>
        <v>728679.636415094</v>
      </c>
      <c r="S709" s="5" t="str">
        <f aca="false">IF(P709&lt;M709,M709-P709," ")</f>
        <v> </v>
      </c>
      <c r="T709" s="8" t="n">
        <f aca="false">M709*5/P709</f>
        <v>1.68509669676075</v>
      </c>
      <c r="U709" s="8" t="n">
        <f aca="false">IF(T709&gt;5,S709*5/R709+5,T709)+20</f>
        <v>21.6850966967607</v>
      </c>
      <c r="V709" s="9" t="n">
        <f aca="false">G709/0.5*H709*20000</f>
        <v>68501.4423868547</v>
      </c>
      <c r="W709" s="9" t="n">
        <f aca="false">H709*G709*20*1000</f>
        <v>34250.7211934273</v>
      </c>
      <c r="X709" s="5" t="n">
        <f aca="false">G709*H709*MIN(20,U709)*1000</f>
        <v>34250.7211934273</v>
      </c>
      <c r="Y709" s="5" t="n">
        <f aca="false">IF(20&lt;U709,N709*O709*MIN(5,U709-20)*1000,0)</f>
        <v>2399.45020113534</v>
      </c>
      <c r="Z709" s="5" t="n">
        <f aca="false">IF(U709&gt;25,(U709-25)*Q709*1.49*1000,0)</f>
        <v>0</v>
      </c>
      <c r="AA709" s="5" t="n">
        <f aca="false">X709+Y709+Z709</f>
        <v>36650.1713945627</v>
      </c>
    </row>
    <row r="710" customFormat="false" ht="15" hidden="false" customHeight="false" outlineLevel="0" collapsed="false">
      <c r="A710" s="0" t="n">
        <v>2003</v>
      </c>
      <c r="B710" s="0" t="s">
        <v>33</v>
      </c>
      <c r="D710" s="0" t="n">
        <v>0</v>
      </c>
      <c r="E710" s="1" t="n">
        <v>37.3571675</v>
      </c>
      <c r="F710" s="4" t="n">
        <v>0.003311821</v>
      </c>
      <c r="G710" s="0" t="n">
        <v>1.3016</v>
      </c>
      <c r="H710" s="0" t="n">
        <f aca="false">1.44*EXP(-F710*(A710-1956))</f>
        <v>1.23242962583178</v>
      </c>
      <c r="I710" s="0" t="n">
        <v>2000</v>
      </c>
      <c r="J710" s="0" t="n">
        <f aca="false">I710*H710</f>
        <v>2464.85925166357</v>
      </c>
      <c r="K710" s="5" t="n">
        <f aca="false">K695+D695-J695-E710</f>
        <v>2750782.08545065</v>
      </c>
      <c r="L710" s="5" t="n">
        <f aca="false">H710*(100-G710/0.5)*20000</f>
        <v>2400694.03562426</v>
      </c>
      <c r="M710" s="5" t="n">
        <f aca="false">K710-L710</f>
        <v>350088.049826387</v>
      </c>
      <c r="N710" s="6" t="n">
        <f aca="false">1.6-0.6/(2009-1956)*(A710-1956)</f>
        <v>1.06792452830189</v>
      </c>
      <c r="O710" s="7" t="n">
        <v>1.3</v>
      </c>
      <c r="P710" s="5" t="n">
        <f aca="false">O710*(100-N710/0.5)*5000</f>
        <v>636116.981132076</v>
      </c>
      <c r="Q710" s="7" t="n">
        <f aca="false">N710</f>
        <v>1.06792452830189</v>
      </c>
      <c r="R710" s="5" t="n">
        <f aca="false">1.49*(100-Q710/0.5)*5000</f>
        <v>729087.924528302</v>
      </c>
      <c r="S710" s="5" t="str">
        <f aca="false">IF(P710&lt;M710,M710-P710," ")</f>
        <v> </v>
      </c>
      <c r="T710" s="8" t="n">
        <f aca="false">M710*5/P710</f>
        <v>2.75175840458895</v>
      </c>
      <c r="U710" s="8" t="n">
        <f aca="false">IF(T710&gt;5,S710*5/R710+5,T710)+20</f>
        <v>22.7517584045889</v>
      </c>
      <c r="V710" s="9" t="n">
        <f aca="false">G710/0.5*H710*20000</f>
        <v>64165.216039306</v>
      </c>
      <c r="W710" s="9" t="n">
        <f aca="false">H710*G710*20*1000</f>
        <v>32082.608019653</v>
      </c>
      <c r="X710" s="5" t="n">
        <f aca="false">G710*H710*MIN(20,U710)*1000</f>
        <v>32082.608019653</v>
      </c>
      <c r="Y710" s="5" t="n">
        <f aca="false">IF(20&lt;U710,N710*O710*MIN(5,U710-20)*1000,0)</f>
        <v>3820.27138508782</v>
      </c>
      <c r="Z710" s="5" t="n">
        <f aca="false">IF(U710&gt;25,(U710-25)*Q710*1.49*1000,0)</f>
        <v>0</v>
      </c>
      <c r="AA710" s="5" t="n">
        <f aca="false">X710+Y710+Z710</f>
        <v>35902.8794047408</v>
      </c>
    </row>
    <row r="711" customFormat="false" ht="15" hidden="false" customHeight="false" outlineLevel="0" collapsed="false">
      <c r="A711" s="0" t="n">
        <v>2003</v>
      </c>
      <c r="B711" s="0" t="s">
        <v>34</v>
      </c>
      <c r="D711" s="0" t="n">
        <v>0</v>
      </c>
      <c r="E711" s="1" t="n">
        <v>91.163211875</v>
      </c>
      <c r="F711" s="4" t="n">
        <v>0.003564392</v>
      </c>
      <c r="G711" s="0" t="n">
        <v>1.382</v>
      </c>
      <c r="H711" s="0" t="n">
        <f aca="false">1.44*EXP(-F711*(A711-1956))</f>
        <v>1.2178861470472</v>
      </c>
      <c r="I711" s="0" t="n">
        <v>2000</v>
      </c>
      <c r="J711" s="0" t="n">
        <f aca="false">I711*H711</f>
        <v>2435.7722940944</v>
      </c>
      <c r="K711" s="5" t="n">
        <f aca="false">K696+D696-J696-E711</f>
        <v>2749630.60088685</v>
      </c>
      <c r="L711" s="5" t="n">
        <f aca="false">H711*(100-G711/0.5)*20000</f>
        <v>2368447.54788563</v>
      </c>
      <c r="M711" s="5" t="n">
        <f aca="false">K711-L711</f>
        <v>381183.053001213</v>
      </c>
      <c r="N711" s="6" t="n">
        <f aca="false">1.6-0.5/(2009-1956)*(A711-1956)</f>
        <v>1.15660377358491</v>
      </c>
      <c r="O711" s="7" t="n">
        <v>1.3</v>
      </c>
      <c r="P711" s="5" t="n">
        <f aca="false">O711*(100-N711/0.5)*5000</f>
        <v>634964.150943396</v>
      </c>
      <c r="Q711" s="7" t="n">
        <f aca="false">N711</f>
        <v>1.15660377358491</v>
      </c>
      <c r="R711" s="5" t="n">
        <f aca="false">1.49*(100-Q711/0.5)*5000</f>
        <v>727766.603773585</v>
      </c>
      <c r="S711" s="5" t="str">
        <f aca="false">IF(P711&lt;M711,M711-P711," ")</f>
        <v> </v>
      </c>
      <c r="T711" s="8" t="n">
        <f aca="false">M711*5/P711</f>
        <v>3.00161081877513</v>
      </c>
      <c r="U711" s="8" t="n">
        <f aca="false">IF(T711&gt;5,S711*5/R711+5,T711)+20</f>
        <v>23.0016108187751</v>
      </c>
      <c r="V711" s="9" t="n">
        <f aca="false">G711/0.5*H711*20000</f>
        <v>67324.7462087693</v>
      </c>
      <c r="W711" s="9" t="n">
        <f aca="false">H711*G711*20*1000</f>
        <v>33662.3731043846</v>
      </c>
      <c r="X711" s="5" t="n">
        <f aca="false">G711*H711*MIN(20,U711)*1000</f>
        <v>33662.3731043846</v>
      </c>
      <c r="Y711" s="5" t="n">
        <f aca="false">IF(20&lt;U711,N711*O711*MIN(5,U711-20)*1000,0)</f>
        <v>4513.17671977718</v>
      </c>
      <c r="Z711" s="5" t="n">
        <f aca="false">IF(U711&gt;25,(U711-25)*Q711*1.49*1000,0)</f>
        <v>0</v>
      </c>
      <c r="AA711" s="5" t="n">
        <f aca="false">X711+Y711+Z711</f>
        <v>38175.5498241618</v>
      </c>
    </row>
    <row r="712" customFormat="false" ht="15" hidden="false" customHeight="false" outlineLevel="0" collapsed="false">
      <c r="A712" s="0" t="n">
        <v>2003</v>
      </c>
      <c r="B712" s="0" t="s">
        <v>35</v>
      </c>
      <c r="D712" s="0" t="n">
        <v>584.727272727273</v>
      </c>
      <c r="E712" s="1" t="n">
        <v>56.341273125</v>
      </c>
      <c r="F712" s="4" t="n">
        <v>0.00095987</v>
      </c>
      <c r="G712" s="0" t="n">
        <v>1.4876</v>
      </c>
      <c r="H712" s="0" t="n">
        <f aca="false">1.44*EXP(-F712*(A712-1956))</f>
        <v>1.37647959765084</v>
      </c>
      <c r="I712" s="0" t="n">
        <v>2000</v>
      </c>
      <c r="J712" s="0" t="n">
        <f aca="false">I712*H712</f>
        <v>2752.95919530167</v>
      </c>
      <c r="K712" s="5" t="n">
        <f aca="false">K697+D697-J697-E712</f>
        <v>2763604.05090991</v>
      </c>
      <c r="L712" s="5" t="n">
        <f aca="false">H712*(100-G712/0.5)*20000</f>
        <v>2671053.15332306</v>
      </c>
      <c r="M712" s="5" t="n">
        <f aca="false">K712-L712</f>
        <v>92550.8975868551</v>
      </c>
      <c r="N712" s="6" t="n">
        <f aca="false">1.6-0.5691/(2009-1956)*(A712-1956)</f>
        <v>1.09532641509434</v>
      </c>
      <c r="O712" s="7" t="n">
        <v>1.3</v>
      </c>
      <c r="P712" s="5" t="n">
        <f aca="false">O712*(100-N712/0.5)*5000</f>
        <v>635760.756603774</v>
      </c>
      <c r="Q712" s="7" t="n">
        <f aca="false">N712</f>
        <v>1.09532641509434</v>
      </c>
      <c r="R712" s="5" t="n">
        <f aca="false">1.49*(100-Q712/0.5)*5000</f>
        <v>728679.636415094</v>
      </c>
      <c r="S712" s="5" t="str">
        <f aca="false">IF(P712&lt;M712,M712-P712," ")</f>
        <v> </v>
      </c>
      <c r="T712" s="8" t="n">
        <f aca="false">M712*5/P712</f>
        <v>0.727875200108771</v>
      </c>
      <c r="U712" s="8" t="n">
        <f aca="false">IF(T712&gt;5,S712*5/R712+5,T712)+20</f>
        <v>20.7278752001088</v>
      </c>
      <c r="V712" s="9" t="n">
        <f aca="false">G712/0.5*H712*20000</f>
        <v>81906.0419786154</v>
      </c>
      <c r="W712" s="9" t="n">
        <f aca="false">H712*G712*20*1000</f>
        <v>40953.0209893077</v>
      </c>
      <c r="X712" s="5" t="n">
        <f aca="false">G712*H712*MIN(20,U712)*1000</f>
        <v>40953.0209893077</v>
      </c>
      <c r="Y712" s="5" t="n">
        <f aca="false">IF(20&lt;U712,N712*O712*MIN(5,U712-20)*1000,0)</f>
        <v>1036.43921364258</v>
      </c>
      <c r="Z712" s="5" t="n">
        <f aca="false">IF(U712&gt;25,(U712-25)*Q712*1.49*1000,0)</f>
        <v>0</v>
      </c>
      <c r="AA712" s="5" t="n">
        <f aca="false">X712+Y712+Z712</f>
        <v>41989.4602029503</v>
      </c>
    </row>
    <row r="713" customFormat="false" ht="15" hidden="false" customHeight="false" outlineLevel="0" collapsed="false">
      <c r="A713" s="0" t="n">
        <v>2003</v>
      </c>
      <c r="B713" s="0" t="s">
        <v>36</v>
      </c>
      <c r="D713" s="0" t="n">
        <v>584.727272727273</v>
      </c>
      <c r="E713" s="1" t="n">
        <v>113.708378125</v>
      </c>
      <c r="F713" s="4" t="n">
        <v>0.003306066</v>
      </c>
      <c r="G713" s="0" t="n">
        <v>1.8912</v>
      </c>
      <c r="H713" s="0" t="n">
        <f aca="false">1.44*EXP(-F713*(A713-1956))</f>
        <v>1.23276302464678</v>
      </c>
      <c r="I713" s="0" t="n">
        <v>2000</v>
      </c>
      <c r="J713" s="0" t="n">
        <f aca="false">I713*H713</f>
        <v>2465.52604929357</v>
      </c>
      <c r="K713" s="5" t="n">
        <f aca="false">K698+D698-J698-E713</f>
        <v>2761261.49865468</v>
      </c>
      <c r="L713" s="5" t="n">
        <f aca="false">H713*(100-G713/0.5)*20000</f>
        <v>2372269.99200509</v>
      </c>
      <c r="M713" s="5" t="n">
        <f aca="false">K713-L713</f>
        <v>388991.506649596</v>
      </c>
      <c r="N713" s="6" t="n">
        <f aca="false">1.6-0.5691/(2009-1956)*(A713-1956)</f>
        <v>1.09532641509434</v>
      </c>
      <c r="O713" s="7" t="n">
        <v>1.3</v>
      </c>
      <c r="P713" s="5" t="n">
        <f aca="false">O713*(100-N713/0.5)*5000</f>
        <v>635760.756603774</v>
      </c>
      <c r="Q713" s="7" t="n">
        <f aca="false">N713</f>
        <v>1.09532641509434</v>
      </c>
      <c r="R713" s="5" t="n">
        <f aca="false">1.49*(100-Q713/0.5)*5000</f>
        <v>728679.636415094</v>
      </c>
      <c r="S713" s="5" t="str">
        <f aca="false">IF(P713&lt;M713,M713-P713," ")</f>
        <v> </v>
      </c>
      <c r="T713" s="8" t="n">
        <f aca="false">M713*5/P713</f>
        <v>3.05926012740692</v>
      </c>
      <c r="U713" s="8" t="n">
        <f aca="false">IF(T713&gt;5,S713*5/R713+5,T713)+20</f>
        <v>23.0592601274069</v>
      </c>
      <c r="V713" s="9" t="n">
        <f aca="false">G713/0.5*H713*20000</f>
        <v>93256.0572884799</v>
      </c>
      <c r="W713" s="9" t="n">
        <f aca="false">H713*G713*20*1000</f>
        <v>46628.02864424</v>
      </c>
      <c r="X713" s="5" t="n">
        <f aca="false">G713*H713*MIN(20,U713)*1000</f>
        <v>46628.02864424</v>
      </c>
      <c r="Y713" s="5" t="n">
        <f aca="false">IF(20&lt;U713,N713*O713*MIN(5,U713-20)*1000,0)</f>
        <v>4356.15495665177</v>
      </c>
      <c r="Z713" s="5" t="n">
        <f aca="false">IF(U713&gt;25,(U713-25)*Q713*1.49*1000,0)</f>
        <v>0</v>
      </c>
      <c r="AA713" s="5" t="n">
        <f aca="false">X713+Y713+Z713</f>
        <v>50984.1836008917</v>
      </c>
    </row>
    <row r="714" customFormat="false" ht="15" hidden="false" customHeight="false" outlineLevel="0" collapsed="false">
      <c r="A714" s="0" t="n">
        <v>2003</v>
      </c>
      <c r="B714" s="0" t="s">
        <v>37</v>
      </c>
      <c r="D714" s="0" t="n">
        <v>578.723404255319</v>
      </c>
      <c r="E714" s="1" t="n">
        <v>77.3580225</v>
      </c>
      <c r="F714" s="4" t="n">
        <v>0.001301856</v>
      </c>
      <c r="G714" s="0" t="n">
        <v>1.636</v>
      </c>
      <c r="H714" s="0" t="n">
        <f aca="false">1.44*EXP(-F714*(A714-1956))</f>
        <v>1.3545318298303</v>
      </c>
      <c r="I714" s="0" t="n">
        <v>2000</v>
      </c>
      <c r="J714" s="0" t="n">
        <f aca="false">I714*H714</f>
        <v>2709.06365966059</v>
      </c>
      <c r="K714" s="5" t="n">
        <f aca="false">K699+D699-J699-E714</f>
        <v>2761037.01597629</v>
      </c>
      <c r="L714" s="5" t="n">
        <f aca="false">H714*(100-G714/0.5)*20000</f>
        <v>2620423.0967165</v>
      </c>
      <c r="M714" s="5" t="n">
        <f aca="false">K714-L714</f>
        <v>140613.919259797</v>
      </c>
      <c r="N714" s="6" t="n">
        <f aca="false">1.6-0.5691/(2009-1956)*(A714-1956)</f>
        <v>1.09532641509434</v>
      </c>
      <c r="O714" s="7" t="n">
        <v>1.3</v>
      </c>
      <c r="P714" s="5" t="n">
        <f aca="false">O714*(100-N714/0.5)*5000</f>
        <v>635760.756603774</v>
      </c>
      <c r="Q714" s="7" t="n">
        <f aca="false">N714</f>
        <v>1.09532641509434</v>
      </c>
      <c r="R714" s="5" t="n">
        <f aca="false">1.49*(100-Q714/0.5)*5000</f>
        <v>728679.636415094</v>
      </c>
      <c r="S714" s="5" t="str">
        <f aca="false">IF(P714&lt;M714,M714-P714," ")</f>
        <v> </v>
      </c>
      <c r="T714" s="8" t="n">
        <f aca="false">M714*5/P714</f>
        <v>1.10587133445413</v>
      </c>
      <c r="U714" s="8" t="n">
        <f aca="false">IF(T714&gt;5,S714*5/R714+5,T714)+20</f>
        <v>21.1058713344541</v>
      </c>
      <c r="V714" s="9" t="n">
        <f aca="false">G714/0.5*H714*20000</f>
        <v>88640.5629440946</v>
      </c>
      <c r="W714" s="9" t="n">
        <f aca="false">H714*G714*20*1000</f>
        <v>44320.2814720473</v>
      </c>
      <c r="X714" s="5" t="n">
        <f aca="false">G714*H714*MIN(20,U714)*1000</f>
        <v>44320.2814720473</v>
      </c>
      <c r="Y714" s="5" t="n">
        <f aca="false">IF(20&lt;U714,N714*O714*MIN(5,U714-20)*1000,0)</f>
        <v>1574.67710962021</v>
      </c>
      <c r="Z714" s="5" t="n">
        <f aca="false">IF(U714&gt;25,(U714-25)*Q714*1.49*1000,0)</f>
        <v>0</v>
      </c>
      <c r="AA714" s="5" t="n">
        <f aca="false">X714+Y714+Z714</f>
        <v>45894.9585816675</v>
      </c>
    </row>
    <row r="715" customFormat="false" ht="15" hidden="false" customHeight="false" outlineLevel="0" collapsed="false">
      <c r="A715" s="0" t="n">
        <v>2003</v>
      </c>
      <c r="B715" s="0" t="s">
        <v>38</v>
      </c>
      <c r="D715" s="0" t="n">
        <v>143.661971830986</v>
      </c>
      <c r="E715" s="1" t="n">
        <v>103.626095833333</v>
      </c>
      <c r="F715" s="4" t="n">
        <v>0.00474323</v>
      </c>
      <c r="G715" s="0" t="n">
        <v>3.0788</v>
      </c>
      <c r="H715" s="0" t="n">
        <f aca="false">1.44*EXP(-F715*(A715-1956))</f>
        <v>1.1522439518204</v>
      </c>
      <c r="I715" s="0" t="n">
        <v>2000</v>
      </c>
      <c r="J715" s="0" t="n">
        <f aca="false">I715*H715</f>
        <v>2304.4879036408</v>
      </c>
      <c r="K715" s="5" t="n">
        <f aca="false">K700+D700-J700-E715</f>
        <v>2758140.67750248</v>
      </c>
      <c r="L715" s="5" t="n">
        <f aca="false">H715*(100-G715/0.5)*20000</f>
        <v>2162586.75648621</v>
      </c>
      <c r="M715" s="5" t="n">
        <f aca="false">K715-L715</f>
        <v>595553.921016273</v>
      </c>
      <c r="N715" s="6" t="n">
        <f aca="false">1.6+0.3/(2009-1956)*(A715-1956)</f>
        <v>1.86603773584906</v>
      </c>
      <c r="O715" s="7" t="n">
        <v>1.3</v>
      </c>
      <c r="P715" s="5" t="n">
        <f aca="false">O715*(100-N715/0.5)*5000</f>
        <v>625741.509433962</v>
      </c>
      <c r="Q715" s="7" t="n">
        <f aca="false">N715</f>
        <v>1.86603773584906</v>
      </c>
      <c r="R715" s="5" t="n">
        <f aca="false">1.49*(100-Q715/0.5)*5000</f>
        <v>717196.037735849</v>
      </c>
      <c r="S715" s="5" t="str">
        <f aca="false">IF(P715&lt;M715,M715-P715," ")</f>
        <v> </v>
      </c>
      <c r="T715" s="8" t="n">
        <f aca="false">M715*5/P715</f>
        <v>4.75878547321404</v>
      </c>
      <c r="U715" s="8" t="n">
        <f aca="false">IF(T715&gt;5,S715*5/R715+5,T715)+20</f>
        <v>24.758785473214</v>
      </c>
      <c r="V715" s="9" t="n">
        <f aca="false">G715/0.5*H715*20000</f>
        <v>141901.147154586</v>
      </c>
      <c r="W715" s="9" t="n">
        <f aca="false">H715*G715*20*1000</f>
        <v>70950.5735772928</v>
      </c>
      <c r="X715" s="5" t="n">
        <f aca="false">G715*H715*MIN(20,U715)*1000</f>
        <v>70950.5735772928</v>
      </c>
      <c r="Y715" s="5" t="n">
        <f aca="false">IF(20&lt;U715,N715*O715*MIN(5,U715-20)*1000,0)</f>
        <v>11544.095250776</v>
      </c>
      <c r="Z715" s="5" t="n">
        <f aca="false">IF(U715&gt;25,(U715-25)*Q715*1.49*1000,0)</f>
        <v>0</v>
      </c>
      <c r="AA715" s="5" t="n">
        <f aca="false">X715+Y715+Z715</f>
        <v>82494.6688280688</v>
      </c>
    </row>
    <row r="716" customFormat="false" ht="15" hidden="false" customHeight="false" outlineLevel="0" collapsed="false">
      <c r="A716" s="0" t="n">
        <v>2003</v>
      </c>
      <c r="B716" s="0" t="s">
        <v>39</v>
      </c>
      <c r="D716" s="0" t="n">
        <v>1411.15879828326</v>
      </c>
      <c r="E716" s="1" t="n">
        <v>108.303054375</v>
      </c>
      <c r="F716" s="4" t="n">
        <v>0.00288361</v>
      </c>
      <c r="G716" s="0" t="n">
        <v>2.0828</v>
      </c>
      <c r="H716" s="0" t="n">
        <f aca="false">1.44*EXP(-F716*(A716-1956))</f>
        <v>1.25748468449293</v>
      </c>
      <c r="I716" s="0" t="n">
        <v>2000</v>
      </c>
      <c r="J716" s="0" t="n">
        <f aca="false">I716*H716</f>
        <v>2514.96936898586</v>
      </c>
      <c r="K716" s="5" t="n">
        <f aca="false">K701+D701-J701-E716</f>
        <v>2779174.42262405</v>
      </c>
      <c r="L716" s="5" t="n">
        <f aca="false">H716*(100-G716/0.5)*20000</f>
        <v>2410205.80495138</v>
      </c>
      <c r="M716" s="5" t="n">
        <f aca="false">K716-L716</f>
        <v>368968.617672673</v>
      </c>
      <c r="N716" s="6" t="n">
        <f aca="false">1.6-0.5691/(2009-1956)*(A716-1956)</f>
        <v>1.09532641509434</v>
      </c>
      <c r="O716" s="7" t="n">
        <v>1.3</v>
      </c>
      <c r="P716" s="5" t="n">
        <f aca="false">O716*(100-N716/0.5)*5000</f>
        <v>635760.756603774</v>
      </c>
      <c r="Q716" s="7" t="n">
        <f aca="false">N716</f>
        <v>1.09532641509434</v>
      </c>
      <c r="R716" s="5" t="n">
        <f aca="false">1.49*(100-Q716/0.5)*5000</f>
        <v>728679.636415094</v>
      </c>
      <c r="S716" s="5" t="str">
        <f aca="false">IF(P716&lt;M716,M716-P716," ")</f>
        <v> </v>
      </c>
      <c r="T716" s="8" t="n">
        <f aca="false">M716*5/P716</f>
        <v>2.90178824219742</v>
      </c>
      <c r="U716" s="8" t="n">
        <f aca="false">IF(T716&gt;5,S716*5/R716+5,T716)+20</f>
        <v>22.9017882421974</v>
      </c>
      <c r="V716" s="9" t="n">
        <f aca="false">G716/0.5*H716*20000</f>
        <v>104763.564034475</v>
      </c>
      <c r="W716" s="9" t="n">
        <f aca="false">H716*G716*20*1000</f>
        <v>52381.7820172374</v>
      </c>
      <c r="X716" s="5" t="n">
        <f aca="false">G716*H716*MIN(20,U716)*1000</f>
        <v>52381.7820172374</v>
      </c>
      <c r="Y716" s="5" t="n">
        <f aca="false">IF(20&lt;U716,N716*O716*MIN(5,U716-20)*1000,0)</f>
        <v>4131.92690649571</v>
      </c>
      <c r="Z716" s="5" t="n">
        <f aca="false">IF(U716&gt;25,(U716-25)*Q716*1.49*1000,0)</f>
        <v>0</v>
      </c>
      <c r="AA716" s="5" t="n">
        <f aca="false">X716+Y716+Z716</f>
        <v>56513.7089237331</v>
      </c>
    </row>
    <row r="717" customFormat="false" ht="15" hidden="false" customHeight="false" outlineLevel="0" collapsed="false">
      <c r="A717" s="0" t="n">
        <v>2003</v>
      </c>
      <c r="B717" s="0" t="s">
        <v>40</v>
      </c>
      <c r="D717" s="0" t="n">
        <v>1411.15879828326</v>
      </c>
      <c r="E717" s="1" t="n">
        <v>116.897835625</v>
      </c>
      <c r="F717" s="4" t="n">
        <v>0.003435973</v>
      </c>
      <c r="G717" s="0" t="n">
        <v>2.1712</v>
      </c>
      <c r="H717" s="0" t="n">
        <f aca="false">1.44*EXP(-F717*(A717-1956))</f>
        <v>1.22525916218468</v>
      </c>
      <c r="I717" s="0" t="n">
        <v>2000</v>
      </c>
      <c r="J717" s="0" t="n">
        <f aca="false">I717*H717</f>
        <v>2450.51832436936</v>
      </c>
      <c r="K717" s="5" t="n">
        <f aca="false">K702+D702-J702-E717</f>
        <v>2780178.52066755</v>
      </c>
      <c r="L717" s="5" t="n">
        <f aca="false">H717*(100-G717/0.5)*20000</f>
        <v>2344107.01665194</v>
      </c>
      <c r="M717" s="5" t="n">
        <f aca="false">K717-L717</f>
        <v>436071.504015606</v>
      </c>
      <c r="N717" s="6" t="n">
        <f aca="false">1.6+0.1/(2009-1956)*(A717-1956)</f>
        <v>1.68867924528302</v>
      </c>
      <c r="O717" s="7" t="n">
        <v>1.3</v>
      </c>
      <c r="P717" s="5" t="n">
        <f aca="false">O717*(100-N717/0.5)*5000</f>
        <v>628047.169811321</v>
      </c>
      <c r="Q717" s="7" t="n">
        <f aca="false">N717</f>
        <v>1.68867924528302</v>
      </c>
      <c r="R717" s="5" t="n">
        <f aca="false">1.49*(100-Q717/0.5)*5000</f>
        <v>719838.679245283</v>
      </c>
      <c r="S717" s="5" t="str">
        <f aca="false">IF(P717&lt;M717,M717-P717," ")</f>
        <v> </v>
      </c>
      <c r="T717" s="8" t="n">
        <f aca="false">M717*5/P717</f>
        <v>3.47164611972228</v>
      </c>
      <c r="U717" s="8" t="n">
        <f aca="false">IF(T717&gt;5,S717*5/R717+5,T717)+20</f>
        <v>23.4716461197223</v>
      </c>
      <c r="V717" s="9" t="n">
        <f aca="false">G717/0.5*H717*20000</f>
        <v>106411.307717415</v>
      </c>
      <c r="W717" s="9" t="n">
        <f aca="false">H717*G717*20*1000</f>
        <v>53205.6538587075</v>
      </c>
      <c r="X717" s="5" t="n">
        <f aca="false">G717*H717*MIN(20,U717)*1000</f>
        <v>53205.6538587075</v>
      </c>
      <c r="Y717" s="5" t="n">
        <f aca="false">IF(20&lt;U717,N717*O717*MIN(5,U717-20)*1000,0)</f>
        <v>7621.24577414504</v>
      </c>
      <c r="Z717" s="5" t="n">
        <f aca="false">IF(U717&gt;25,(U717-25)*Q717*1.49*1000,0)</f>
        <v>0</v>
      </c>
      <c r="AA717" s="5" t="n">
        <f aca="false">X717+Y717+Z717</f>
        <v>60826.8996328525</v>
      </c>
    </row>
    <row r="718" customFormat="false" ht="15" hidden="false" customHeight="false" outlineLevel="0" collapsed="false">
      <c r="A718" s="0" t="n">
        <v>2003</v>
      </c>
      <c r="B718" s="0" t="s">
        <v>41</v>
      </c>
      <c r="D718" s="0" t="n">
        <v>64.5595158036315</v>
      </c>
      <c r="E718" s="1" t="n">
        <v>58.6804583333333</v>
      </c>
      <c r="F718" s="4" t="n">
        <v>0.002290988</v>
      </c>
      <c r="G718" s="0" t="n">
        <v>1.8668</v>
      </c>
      <c r="H718" s="0" t="n">
        <f aca="false">1.44*EXP(-F718*(A718-1956))</f>
        <v>1.29300204009467</v>
      </c>
      <c r="I718" s="0" t="n">
        <v>2000</v>
      </c>
      <c r="J718" s="0" t="n">
        <f aca="false">I718*H718</f>
        <v>2586.00408018934</v>
      </c>
      <c r="K718" s="5" t="n">
        <f aca="false">K703+D703-J703-E718</f>
        <v>2755018.48721967</v>
      </c>
      <c r="L718" s="5" t="n">
        <f aca="false">H718*(100-G718/0.5)*20000</f>
        <v>2489453.03185139</v>
      </c>
      <c r="M718" s="5" t="n">
        <f aca="false">K718-L718</f>
        <v>265565.455368279</v>
      </c>
      <c r="N718" s="6" t="n">
        <f aca="false">1.6-0.4/(2009-1956)*(A718-1956)</f>
        <v>1.24528301886792</v>
      </c>
      <c r="O718" s="7" t="n">
        <v>1.3</v>
      </c>
      <c r="P718" s="5" t="n">
        <f aca="false">O718*(100-N718/0.5)*5000</f>
        <v>633811.320754717</v>
      </c>
      <c r="Q718" s="7" t="n">
        <f aca="false">N718</f>
        <v>1.24528301886792</v>
      </c>
      <c r="R718" s="5" t="n">
        <f aca="false">1.49*(100-Q718/0.5)*5000</f>
        <v>726445.283018868</v>
      </c>
      <c r="S718" s="5" t="str">
        <f aca="false">IF(P718&lt;M718,M718-P718," ")</f>
        <v> </v>
      </c>
      <c r="T718" s="8" t="n">
        <f aca="false">M718*5/P718</f>
        <v>2.09498826127036</v>
      </c>
      <c r="U718" s="8" t="n">
        <f aca="false">IF(T718&gt;5,S718*5/R718+5,T718)+20</f>
        <v>22.0949882612704</v>
      </c>
      <c r="V718" s="9" t="n">
        <f aca="false">G718/0.5*H718*20000</f>
        <v>96551.048337949</v>
      </c>
      <c r="W718" s="9" t="n">
        <f aca="false">H718*G718*20*1000</f>
        <v>48275.5241689745</v>
      </c>
      <c r="X718" s="5" t="n">
        <f aca="false">G718*H718*MIN(20,U718)*1000</f>
        <v>48275.5241689745</v>
      </c>
      <c r="Y718" s="5" t="n">
        <f aca="false">IF(20&lt;U718,N718*O718*MIN(5,U718-20)*1000,0)</f>
        <v>3391.50929843391</v>
      </c>
      <c r="Z718" s="5" t="n">
        <f aca="false">IF(U718&gt;25,(U718-25)*Q718*1.49*1000,0)</f>
        <v>0</v>
      </c>
      <c r="AA718" s="5" t="n">
        <f aca="false">X718+Y718+Z718</f>
        <v>51667.0334674084</v>
      </c>
    </row>
    <row r="719" customFormat="false" ht="15" hidden="false" customHeight="false" outlineLevel="0" collapsed="false">
      <c r="A719" s="0" t="n">
        <v>2003</v>
      </c>
      <c r="B719" s="0" t="s">
        <v>42</v>
      </c>
      <c r="D719" s="0" t="n">
        <v>143.661971830986</v>
      </c>
      <c r="E719" s="1" t="n">
        <v>199.109711875</v>
      </c>
      <c r="F719" s="4" t="n">
        <v>0.006047777</v>
      </c>
      <c r="G719" s="0" t="n">
        <v>3.7972</v>
      </c>
      <c r="H719" s="0" t="n">
        <f aca="false">1.44*EXP(-F719*(A719-1956))</f>
        <v>1.08371786238537</v>
      </c>
      <c r="I719" s="0" t="n">
        <v>2000</v>
      </c>
      <c r="J719" s="0" t="n">
        <f aca="false">I719*H719</f>
        <v>2167.43572477073</v>
      </c>
      <c r="K719" s="5" t="n">
        <f aca="false">K704+D704-J704-E719</f>
        <v>2753394.43507823</v>
      </c>
      <c r="L719" s="5" t="n">
        <f aca="false">H719*(100-G719/0.5)*20000</f>
        <v>2002831.98608874</v>
      </c>
      <c r="M719" s="5" t="n">
        <f aca="false">K719-L719</f>
        <v>750562.448989486</v>
      </c>
      <c r="N719" s="6" t="n">
        <f aca="false">1.6+0.5185/(2009-1956)*(A719-1956)</f>
        <v>2.05980188679245</v>
      </c>
      <c r="O719" s="7" t="n">
        <v>1.3</v>
      </c>
      <c r="P719" s="5" t="n">
        <f aca="false">O719*(100-N719/0.5)*5000</f>
        <v>623222.575471698</v>
      </c>
      <c r="Q719" s="7" t="n">
        <f aca="false">N719</f>
        <v>2.05980188679245</v>
      </c>
      <c r="R719" s="5" t="n">
        <f aca="false">1.49*(100-Q719/0.5)*5000</f>
        <v>714308.951886792</v>
      </c>
      <c r="S719" s="5" t="n">
        <f aca="false">IF(P719&lt;M719,M719-P719," ")</f>
        <v>127339.873517788</v>
      </c>
      <c r="T719" s="8" t="n">
        <f aca="false">M719*5/P719</f>
        <v>6.02162436446889</v>
      </c>
      <c r="U719" s="8" t="n">
        <f aca="false">IF(T719&gt;5,S719*5/R719+5,T719)+20</f>
        <v>25.8913501166507</v>
      </c>
      <c r="V719" s="9" t="n">
        <f aca="false">G719/0.5*H719*20000</f>
        <v>164603.738681988</v>
      </c>
      <c r="W719" s="9" t="n">
        <f aca="false">H719*G719*20*1000</f>
        <v>82301.8693409942</v>
      </c>
      <c r="X719" s="5" t="n">
        <f aca="false">G719*H719*MIN(20,U719)*1000</f>
        <v>82301.8693409942</v>
      </c>
      <c r="Y719" s="5" t="n">
        <f aca="false">IF(20&lt;U719,N719*O719*MIN(5,U719-20)*1000,0)</f>
        <v>13388.7122641509</v>
      </c>
      <c r="Z719" s="5" t="n">
        <f aca="false">IF(U719&gt;25,(U719-25)*Q719*1.49*1000,0)</f>
        <v>2735.64693158401</v>
      </c>
      <c r="AA719" s="5" t="n">
        <f aca="false">X719+Y719+Z719</f>
        <v>98426.2285367292</v>
      </c>
    </row>
    <row r="720" customFormat="false" ht="15" hidden="false" customHeight="false" outlineLevel="0" collapsed="false">
      <c r="A720" s="0" t="n">
        <v>2003</v>
      </c>
      <c r="B720" s="0" t="s">
        <v>43</v>
      </c>
      <c r="D720" s="0" t="n">
        <v>64.5595158036315</v>
      </c>
      <c r="E720" s="1" t="n">
        <v>100.12513375</v>
      </c>
      <c r="F720" s="4" t="n">
        <v>0.003047486</v>
      </c>
      <c r="G720" s="0" t="n">
        <v>2.1604</v>
      </c>
      <c r="H720" s="0" t="n">
        <f aca="false">1.44*EXP(-F720*(A720-1956))</f>
        <v>1.24783652475529</v>
      </c>
      <c r="I720" s="0" t="n">
        <v>2000</v>
      </c>
      <c r="J720" s="0" t="n">
        <f aca="false">I720*H720</f>
        <v>2495.67304951058</v>
      </c>
      <c r="K720" s="5" t="n">
        <f aca="false">K705+D705-J705-E720</f>
        <v>2750022.60559549</v>
      </c>
      <c r="L720" s="5" t="n">
        <f aca="false">H720*(100-G720/0.5)*20000</f>
        <v>2387840.00838732</v>
      </c>
      <c r="M720" s="5" t="n">
        <f aca="false">K720-L720</f>
        <v>362182.597208164</v>
      </c>
      <c r="N720" s="6" t="n">
        <f aca="false">1.6-0.4298/(2009-1956)*(A720-1956)</f>
        <v>1.21885660377359</v>
      </c>
      <c r="O720" s="7" t="n">
        <v>1.3</v>
      </c>
      <c r="P720" s="5" t="n">
        <f aca="false">O720*(100-N720/0.5)*5000</f>
        <v>634154.864150943</v>
      </c>
      <c r="Q720" s="7" t="n">
        <f aca="false">N720</f>
        <v>1.21885660377359</v>
      </c>
      <c r="R720" s="5" t="n">
        <f aca="false">1.49*(100-Q720/0.5)*5000</f>
        <v>726839.036603773</v>
      </c>
      <c r="S720" s="5" t="str">
        <f aca="false">IF(P720&lt;M720,M720-P720," ")</f>
        <v> </v>
      </c>
      <c r="T720" s="8" t="n">
        <f aca="false">M720*5/P720</f>
        <v>2.85563209936963</v>
      </c>
      <c r="U720" s="8" t="n">
        <f aca="false">IF(T720&gt;5,S720*5/R720+5,T720)+20</f>
        <v>22.8556320993696</v>
      </c>
      <c r="V720" s="9" t="n">
        <f aca="false">G720/0.5*H720*20000</f>
        <v>107833.041123253</v>
      </c>
      <c r="W720" s="9" t="n">
        <f aca="false">H720*G720*20*1000</f>
        <v>53916.5205616265</v>
      </c>
      <c r="X720" s="5" t="n">
        <f aca="false">G720*H720*MIN(20,U720)*1000</f>
        <v>53916.5205616265</v>
      </c>
      <c r="Y720" s="5" t="n">
        <f aca="false">IF(20&lt;U720,N720*O720*MIN(5,U720-20)*1000,0)</f>
        <v>4524.78785494384</v>
      </c>
      <c r="Z720" s="5" t="n">
        <f aca="false">IF(U720&gt;25,(U720-25)*Q720*1.49*1000,0)</f>
        <v>0</v>
      </c>
      <c r="AA720" s="5" t="n">
        <f aca="false">X720+Y720+Z720</f>
        <v>58441.3084165704</v>
      </c>
    </row>
    <row r="721" customFormat="false" ht="15" hidden="false" customHeight="false" outlineLevel="0" collapsed="false">
      <c r="A721" s="0" t="n">
        <v>2003</v>
      </c>
      <c r="B721" s="0" t="s">
        <v>44</v>
      </c>
      <c r="D721" s="0" t="n">
        <v>4283.72093023256</v>
      </c>
      <c r="E721" s="1" t="n">
        <v>173.77763875</v>
      </c>
      <c r="F721" s="4" t="n">
        <v>0.006595146</v>
      </c>
      <c r="G721" s="0" t="n">
        <v>2.7408</v>
      </c>
      <c r="H721" s="0" t="n">
        <f aca="false">1.44*EXP(-F721*(A721-1956))</f>
        <v>1.05619333571294</v>
      </c>
      <c r="I721" s="0" t="n">
        <v>2000</v>
      </c>
      <c r="J721" s="0" t="n">
        <f aca="false">I721*H721</f>
        <v>2112.38667142588</v>
      </c>
      <c r="K721" s="5" t="n">
        <f aca="false">K706+D706-J706-E721</f>
        <v>2839172.6798853</v>
      </c>
      <c r="L721" s="5" t="n">
        <f aca="false">H721*(100-G721/0.5)*20000</f>
        <v>1996594.083645</v>
      </c>
      <c r="M721" s="5" t="n">
        <f aca="false">K721-L721</f>
        <v>842578.596240295</v>
      </c>
      <c r="N721" s="6" t="n">
        <f aca="false">1.6+0.062/(2009-1956)*(A721-1956)</f>
        <v>1.65498113207547</v>
      </c>
      <c r="O721" s="7" t="n">
        <v>1.3</v>
      </c>
      <c r="P721" s="5" t="n">
        <f aca="false">O721*(100-N721/0.5)*5000</f>
        <v>628485.245283019</v>
      </c>
      <c r="Q721" s="7" t="n">
        <f aca="false">N721</f>
        <v>1.65498113207547</v>
      </c>
      <c r="R721" s="5" t="n">
        <f aca="false">1.49*(100-Q721/0.5)*5000</f>
        <v>720340.781132076</v>
      </c>
      <c r="S721" s="5" t="n">
        <f aca="false">IF(P721&lt;M721,M721-P721," ")</f>
        <v>214093.350957276</v>
      </c>
      <c r="T721" s="8" t="n">
        <f aca="false">M721*5/P721</f>
        <v>6.70324882377204</v>
      </c>
      <c r="U721" s="8" t="n">
        <f aca="false">IF(T721&gt;5,S721*5/R721+5,T721)+20</f>
        <v>26.4860560207407</v>
      </c>
      <c r="V721" s="9" t="n">
        <f aca="false">G721/0.5*H721*20000</f>
        <v>115792.587780881</v>
      </c>
      <c r="W721" s="9" t="n">
        <f aca="false">H721*G721*20*1000</f>
        <v>57896.2938904406</v>
      </c>
      <c r="X721" s="5" t="n">
        <f aca="false">G721*H721*MIN(20,U721)*1000</f>
        <v>57896.2938904406</v>
      </c>
      <c r="Y721" s="5" t="n">
        <f aca="false">IF(20&lt;U721,N721*O721*MIN(5,U721-20)*1000,0)</f>
        <v>10757.3773584906</v>
      </c>
      <c r="Z721" s="5" t="n">
        <f aca="false">IF(U721&gt;25,(U721-25)*Q721*1.49*1000,0)</f>
        <v>3664.49806654419</v>
      </c>
      <c r="AA721" s="5" t="n">
        <f aca="false">X721+Y721+Z721</f>
        <v>72318.1693154754</v>
      </c>
    </row>
    <row r="722" customFormat="false" ht="15" hidden="false" customHeight="false" outlineLevel="0" collapsed="false">
      <c r="A722" s="0" t="n">
        <v>2004</v>
      </c>
      <c r="B722" s="0" t="s">
        <v>30</v>
      </c>
      <c r="D722" s="0" t="n">
        <v>0</v>
      </c>
      <c r="E722" s="1" t="n">
        <v>0</v>
      </c>
      <c r="F722" s="4" t="n">
        <v>0.000106134</v>
      </c>
      <c r="G722" s="0" t="n">
        <v>0.93976</v>
      </c>
      <c r="H722" s="0" t="n">
        <f aca="false">1.44*EXP(-F722*(A722-1956))</f>
        <v>1.43268267255922</v>
      </c>
      <c r="I722" s="0" t="n">
        <v>2000</v>
      </c>
      <c r="J722" s="0" t="n">
        <f aca="false">I722*H722</f>
        <v>2865.36534511844</v>
      </c>
      <c r="K722" s="5" t="n">
        <f aca="false">K707+D707-J707-E722</f>
        <v>2752398.02796475</v>
      </c>
      <c r="L722" s="5" t="n">
        <f aca="false">H722*(100-G722/0.5)*20000</f>
        <v>2811510.23038387</v>
      </c>
      <c r="M722" s="5" t="n">
        <f aca="false">K722-L722</f>
        <v>-59112.2024191273</v>
      </c>
      <c r="N722" s="6" t="n">
        <f aca="false">1.6-0.6824/(2009-1956)*(A722-1956)</f>
        <v>0.981977358490566</v>
      </c>
      <c r="O722" s="7" t="n">
        <v>1.3</v>
      </c>
      <c r="P722" s="5" t="n">
        <f aca="false">O722*(100-N722/0.5)*5000</f>
        <v>637234.294339623</v>
      </c>
      <c r="Q722" s="7" t="n">
        <f aca="false">N722</f>
        <v>0.981977358490566</v>
      </c>
      <c r="R722" s="5" t="n">
        <f aca="false">1.49*(100-Q722/0.5)*5000</f>
        <v>730368.537358491</v>
      </c>
      <c r="S722" s="5" t="str">
        <f aca="false">IF(P722&lt;M722,M722-P722," ")</f>
        <v> </v>
      </c>
      <c r="T722" s="8" t="n">
        <f aca="false">M722*5/P722</f>
        <v>-0.463818433378467</v>
      </c>
      <c r="U722" s="8" t="n">
        <f aca="false">IF(T722&gt;5,S722*5/R722+5,T722)+20</f>
        <v>19.5361815666215</v>
      </c>
      <c r="V722" s="9" t="n">
        <f aca="false">G722/0.5*H722*20000</f>
        <v>53855.1147345702</v>
      </c>
      <c r="W722" s="9" t="n">
        <f aca="false">H722*G722*20*1000</f>
        <v>26927.5573672851</v>
      </c>
      <c r="X722" s="5" t="n">
        <f aca="false">G722*H722*MIN(20,U722)*1000</f>
        <v>26303.0824936449</v>
      </c>
      <c r="Y722" s="5" t="n">
        <f aca="false">IF(20&lt;U722,N722*O722*MIN(5,U722-20)*1000,0)</f>
        <v>0</v>
      </c>
      <c r="Z722" s="5" t="n">
        <f aca="false">IF(U722&gt;25,(U722-25)*Q722*1.49*1000,0)</f>
        <v>0</v>
      </c>
      <c r="AA722" s="5" t="n">
        <f aca="false">X722+Y722+Z722</f>
        <v>26303.0824936449</v>
      </c>
    </row>
    <row r="723" customFormat="false" ht="15" hidden="false" customHeight="false" outlineLevel="0" collapsed="false">
      <c r="A723" s="0" t="n">
        <v>2004</v>
      </c>
      <c r="B723" s="0" t="s">
        <v>31</v>
      </c>
      <c r="D723" s="0" t="n">
        <v>0</v>
      </c>
      <c r="E723" s="1" t="n">
        <v>76.498385625</v>
      </c>
      <c r="F723" s="4" t="n">
        <v>0.00054519</v>
      </c>
      <c r="G723" s="0" t="n">
        <v>1.1044</v>
      </c>
      <c r="H723" s="0" t="n">
        <f aca="false">1.44*EXP(-F723*(A723-1956))</f>
        <v>1.40280526654757</v>
      </c>
      <c r="I723" s="0" t="n">
        <v>2000</v>
      </c>
      <c r="J723" s="0" t="n">
        <f aca="false">I723*H723</f>
        <v>2805.61053309514</v>
      </c>
      <c r="K723" s="5" t="n">
        <f aca="false">K708+D708-J708-E723</f>
        <v>2747556.95374259</v>
      </c>
      <c r="L723" s="5" t="n">
        <f aca="false">H723*(100-G723/0.5)*20000</f>
        <v>2743640.20764013</v>
      </c>
      <c r="M723" s="5" t="n">
        <f aca="false">K723-L723</f>
        <v>3916.74610245135</v>
      </c>
      <c r="N723" s="6" t="n">
        <f aca="false">1.6-0.6216/(2009-1956)*(A723-1956)</f>
        <v>1.03704150943396</v>
      </c>
      <c r="O723" s="7" t="n">
        <v>1.3</v>
      </c>
      <c r="P723" s="5" t="n">
        <f aca="false">O723*(100-N723/0.5)*5000</f>
        <v>636518.460377359</v>
      </c>
      <c r="Q723" s="7" t="n">
        <f aca="false">N723</f>
        <v>1.03704150943396</v>
      </c>
      <c r="R723" s="5" t="n">
        <f aca="false">1.49*(100-Q723/0.5)*5000</f>
        <v>729548.081509434</v>
      </c>
      <c r="S723" s="5" t="str">
        <f aca="false">IF(P723&lt;M723,M723-P723," ")</f>
        <v> </v>
      </c>
      <c r="T723" s="8" t="n">
        <f aca="false">M723*5/P723</f>
        <v>0.0307669482211821</v>
      </c>
      <c r="U723" s="8" t="n">
        <f aca="false">IF(T723&gt;5,S723*5/R723+5,T723)+20</f>
        <v>20.0307669482212</v>
      </c>
      <c r="V723" s="9" t="n">
        <f aca="false">G723/0.5*H723*20000</f>
        <v>61970.3254550055</v>
      </c>
      <c r="W723" s="9" t="n">
        <f aca="false">H723*G723*20*1000</f>
        <v>30985.1627275027</v>
      </c>
      <c r="X723" s="5" t="n">
        <f aca="false">G723*H723*MIN(20,U723)*1000</f>
        <v>30985.1627275027</v>
      </c>
      <c r="Y723" s="5" t="n">
        <f aca="false">IF(20&lt;U723,N723*O723*MIN(5,U723-20)*1000,0)</f>
        <v>41.4785831511617</v>
      </c>
      <c r="Z723" s="5" t="n">
        <f aca="false">IF(U723&gt;25,(U723-25)*Q723*1.49*1000,0)</f>
        <v>0</v>
      </c>
      <c r="AA723" s="5" t="n">
        <f aca="false">X723+Y723+Z723</f>
        <v>31026.6413106539</v>
      </c>
    </row>
    <row r="724" customFormat="false" ht="15" hidden="false" customHeight="false" outlineLevel="0" collapsed="false">
      <c r="A724" s="0" t="n">
        <v>2004</v>
      </c>
      <c r="B724" s="0" t="s">
        <v>32</v>
      </c>
      <c r="D724" s="0" t="n">
        <v>0</v>
      </c>
      <c r="E724" s="1" t="n">
        <v>150.014653125</v>
      </c>
      <c r="F724" s="4" t="n">
        <v>0.002161032</v>
      </c>
      <c r="G724" s="0" t="n">
        <v>1.31488</v>
      </c>
      <c r="H724" s="0" t="n">
        <f aca="false">1.44*EXP(-F724*(A724-1956))</f>
        <v>1.29811547431538</v>
      </c>
      <c r="I724" s="0" t="n">
        <v>2000</v>
      </c>
      <c r="J724" s="0" t="n">
        <f aca="false">I724*H724</f>
        <v>2596.23094863077</v>
      </c>
      <c r="K724" s="5" t="n">
        <f aca="false">K709+D709-J709-E724</f>
        <v>2744857.91901889</v>
      </c>
      <c r="L724" s="5" t="n">
        <f aca="false">H724*(100-G724/0.5)*20000</f>
        <v>2527956.30563605</v>
      </c>
      <c r="M724" s="5" t="n">
        <f aca="false">K724-L724</f>
        <v>216901.61338284</v>
      </c>
      <c r="N724" s="6" t="n">
        <f aca="false">1.6-0.5691/(2009-1956)*(A724-1956)</f>
        <v>1.08458867924528</v>
      </c>
      <c r="O724" s="7" t="n">
        <v>1.3</v>
      </c>
      <c r="P724" s="5" t="n">
        <f aca="false">O724*(100-N724/0.5)*5000</f>
        <v>635900.347169811</v>
      </c>
      <c r="Q724" s="7" t="n">
        <f aca="false">N724</f>
        <v>1.08458867924528</v>
      </c>
      <c r="R724" s="5" t="n">
        <f aca="false">1.49*(100-Q724/0.5)*5000</f>
        <v>728839.628679245</v>
      </c>
      <c r="S724" s="5" t="str">
        <f aca="false">IF(P724&lt;M724,M724-P724," ")</f>
        <v> </v>
      </c>
      <c r="T724" s="8" t="n">
        <f aca="false">M724*5/P724</f>
        <v>1.70546858755621</v>
      </c>
      <c r="U724" s="8" t="n">
        <f aca="false">IF(T724&gt;5,S724*5/R724+5,T724)+20</f>
        <v>21.7054685875562</v>
      </c>
      <c r="V724" s="9" t="n">
        <f aca="false">G724/0.5*H724*20000</f>
        <v>68274.6429947125</v>
      </c>
      <c r="W724" s="9" t="n">
        <f aca="false">H724*G724*20*1000</f>
        <v>34137.3214973562</v>
      </c>
      <c r="X724" s="5" t="n">
        <f aca="false">G724*H724*MIN(20,U724)*1000</f>
        <v>34137.3214973562</v>
      </c>
      <c r="Y724" s="5" t="n">
        <f aca="false">IF(20&lt;U724,N724*O724*MIN(5,U724-20)*1000,0)</f>
        <v>2404.65149973348</v>
      </c>
      <c r="Z724" s="5" t="n">
        <f aca="false">IF(U724&gt;25,(U724-25)*Q724*1.49*1000,0)</f>
        <v>0</v>
      </c>
      <c r="AA724" s="5" t="n">
        <f aca="false">X724+Y724+Z724</f>
        <v>36541.9729970897</v>
      </c>
    </row>
    <row r="725" customFormat="false" ht="15" hidden="false" customHeight="false" outlineLevel="0" collapsed="false">
      <c r="A725" s="0" t="n">
        <v>2004</v>
      </c>
      <c r="B725" s="0" t="s">
        <v>33</v>
      </c>
      <c r="D725" s="0" t="n">
        <v>0</v>
      </c>
      <c r="E725" s="1" t="n">
        <v>42.8378875</v>
      </c>
      <c r="F725" s="4" t="n">
        <v>0.003311821</v>
      </c>
      <c r="G725" s="0" t="n">
        <v>1.27272</v>
      </c>
      <c r="H725" s="0" t="n">
        <f aca="false">1.44*EXP(-F725*(A725-1956))</f>
        <v>1.2283547908025</v>
      </c>
      <c r="I725" s="0" t="n">
        <v>2000</v>
      </c>
      <c r="J725" s="0" t="n">
        <f aca="false">I725*H725</f>
        <v>2456.70958160499</v>
      </c>
      <c r="K725" s="5" t="n">
        <f aca="false">K710+D710-J710-E725</f>
        <v>2748274.38831149</v>
      </c>
      <c r="L725" s="5" t="n">
        <f aca="false">H725*(100-G725/0.5)*20000</f>
        <v>2394175.51323098</v>
      </c>
      <c r="M725" s="5" t="n">
        <f aca="false">K725-L725</f>
        <v>354098.875080502</v>
      </c>
      <c r="N725" s="6" t="n">
        <f aca="false">1.6-0.6/(2009-1956)*(A725-1956)</f>
        <v>1.05660377358491</v>
      </c>
      <c r="O725" s="7" t="n">
        <v>1.3</v>
      </c>
      <c r="P725" s="5" t="n">
        <f aca="false">O725*(100-N725/0.5)*5000</f>
        <v>636264.150943396</v>
      </c>
      <c r="Q725" s="7" t="n">
        <f aca="false">N725</f>
        <v>1.05660377358491</v>
      </c>
      <c r="R725" s="5" t="n">
        <f aca="false">1.49*(100-Q725/0.5)*5000</f>
        <v>729256.603773585</v>
      </c>
      <c r="S725" s="5" t="str">
        <f aca="false">IF(P725&lt;M725,M725-P725," ")</f>
        <v> </v>
      </c>
      <c r="T725" s="8" t="n">
        <f aca="false">M725*5/P725</f>
        <v>2.7826404690212</v>
      </c>
      <c r="U725" s="8" t="n">
        <f aca="false">IF(T725&gt;5,S725*5/R725+5,T725)+20</f>
        <v>22.7826404690212</v>
      </c>
      <c r="V725" s="9" t="n">
        <f aca="false">G725/0.5*H725*20000</f>
        <v>62534.0683740061</v>
      </c>
      <c r="W725" s="9" t="n">
        <f aca="false">H725*G725*20*1000</f>
        <v>31267.034187003</v>
      </c>
      <c r="X725" s="5" t="n">
        <f aca="false">G725*H725*MIN(20,U725)*1000</f>
        <v>31267.034187003</v>
      </c>
      <c r="Y725" s="5" t="n">
        <f aca="false">IF(20&lt;U725,N725*O725*MIN(5,U725-20)*1000,0)</f>
        <v>3822.19294612723</v>
      </c>
      <c r="Z725" s="5" t="n">
        <f aca="false">IF(U725&gt;25,(U725-25)*Q725*1.49*1000,0)</f>
        <v>0</v>
      </c>
      <c r="AA725" s="5" t="n">
        <f aca="false">X725+Y725+Z725</f>
        <v>35089.2271331303</v>
      </c>
    </row>
    <row r="726" customFormat="false" ht="15" hidden="false" customHeight="false" outlineLevel="0" collapsed="false">
      <c r="A726" s="0" t="n">
        <v>2004</v>
      </c>
      <c r="B726" s="0" t="s">
        <v>34</v>
      </c>
      <c r="D726" s="0" t="n">
        <v>0</v>
      </c>
      <c r="E726" s="1" t="n">
        <v>140.35449375</v>
      </c>
      <c r="F726" s="4" t="n">
        <v>0.003564392</v>
      </c>
      <c r="G726" s="0" t="n">
        <v>1.3744</v>
      </c>
      <c r="H726" s="0" t="n">
        <f aca="false">1.44*EXP(-F726*(A726-1956))</f>
        <v>1.21355285077887</v>
      </c>
      <c r="I726" s="0" t="n">
        <v>2000</v>
      </c>
      <c r="J726" s="0" t="n">
        <f aca="false">I726*H726</f>
        <v>2427.10570155774</v>
      </c>
      <c r="K726" s="5" t="n">
        <f aca="false">K711+D711-J711-E726</f>
        <v>2747054.474099</v>
      </c>
      <c r="L726" s="5" t="n">
        <f aca="false">H726*(100-G726/0.5)*20000</f>
        <v>2360389.42003332</v>
      </c>
      <c r="M726" s="5" t="n">
        <f aca="false">K726-L726</f>
        <v>386665.054065684</v>
      </c>
      <c r="N726" s="6" t="n">
        <f aca="false">1.6-0.5/(2009-1956)*(A726-1956)</f>
        <v>1.14716981132076</v>
      </c>
      <c r="O726" s="7" t="n">
        <v>1.3</v>
      </c>
      <c r="P726" s="5" t="n">
        <f aca="false">O726*(100-N726/0.5)*5000</f>
        <v>635086.79245283</v>
      </c>
      <c r="Q726" s="7" t="n">
        <f aca="false">N726</f>
        <v>1.14716981132076</v>
      </c>
      <c r="R726" s="5" t="n">
        <f aca="false">1.49*(100-Q726/0.5)*5000</f>
        <v>727907.169811321</v>
      </c>
      <c r="S726" s="5" t="str">
        <f aca="false">IF(P726&lt;M726,M726-P726," ")</f>
        <v> </v>
      </c>
      <c r="T726" s="8" t="n">
        <f aca="false">M726*5/P726</f>
        <v>3.04419064182006</v>
      </c>
      <c r="U726" s="8" t="n">
        <f aca="false">IF(T726&gt;5,S726*5/R726+5,T726)+20</f>
        <v>23.0441906418201</v>
      </c>
      <c r="V726" s="9" t="n">
        <f aca="false">G726/0.5*H726*20000</f>
        <v>66716.2815244191</v>
      </c>
      <c r="W726" s="9" t="n">
        <f aca="false">H726*G726*20*1000</f>
        <v>33358.1407622095</v>
      </c>
      <c r="X726" s="5" t="n">
        <f aca="false">G726*H726*MIN(20,U726)*1000</f>
        <v>33358.1407622095</v>
      </c>
      <c r="Y726" s="5" t="n">
        <f aca="false">IF(20&lt;U726,N726*O726*MIN(5,U726-20)*1000,0)</f>
        <v>4539.86468546146</v>
      </c>
      <c r="Z726" s="5" t="n">
        <f aca="false">IF(U726&gt;25,(U726-25)*Q726*1.49*1000,0)</f>
        <v>0</v>
      </c>
      <c r="AA726" s="5" t="n">
        <f aca="false">X726+Y726+Z726</f>
        <v>37898.005447671</v>
      </c>
    </row>
    <row r="727" customFormat="false" ht="15" hidden="false" customHeight="false" outlineLevel="0" collapsed="false">
      <c r="A727" s="0" t="n">
        <v>2004</v>
      </c>
      <c r="B727" s="0" t="s">
        <v>35</v>
      </c>
      <c r="D727" s="0" t="n">
        <v>0</v>
      </c>
      <c r="E727" s="1" t="n">
        <v>90.135855</v>
      </c>
      <c r="F727" s="4" t="n">
        <v>0.00095987</v>
      </c>
      <c r="G727" s="0" t="n">
        <v>1.47392</v>
      </c>
      <c r="H727" s="0" t="n">
        <f aca="false">1.44*EXP(-F727*(A727-1956))</f>
        <v>1.37515899008663</v>
      </c>
      <c r="I727" s="0" t="n">
        <v>2000</v>
      </c>
      <c r="J727" s="0" t="n">
        <f aca="false">I727*H727</f>
        <v>2750.31798017325</v>
      </c>
      <c r="K727" s="5" t="n">
        <f aca="false">K712+D712-J712-E727</f>
        <v>2761345.68313234</v>
      </c>
      <c r="L727" s="5" t="n">
        <f aca="false">H727*(100-G727/0.5)*20000</f>
        <v>2669243.00662651</v>
      </c>
      <c r="M727" s="5" t="n">
        <f aca="false">K727-L727</f>
        <v>92102.676505825</v>
      </c>
      <c r="N727" s="6" t="n">
        <f aca="false">1.6-0.5691/(2009-1956)*(A727-1956)</f>
        <v>1.08458867924528</v>
      </c>
      <c r="O727" s="7" t="n">
        <v>1.3</v>
      </c>
      <c r="P727" s="5" t="n">
        <f aca="false">O727*(100-N727/0.5)*5000</f>
        <v>635900.347169811</v>
      </c>
      <c r="Q727" s="7" t="n">
        <f aca="false">N727</f>
        <v>1.08458867924528</v>
      </c>
      <c r="R727" s="5" t="n">
        <f aca="false">1.49*(100-Q727/0.5)*5000</f>
        <v>728839.628679245</v>
      </c>
      <c r="S727" s="5" t="str">
        <f aca="false">IF(P727&lt;M727,M727-P727," ")</f>
        <v> </v>
      </c>
      <c r="T727" s="8" t="n">
        <f aca="false">M727*5/P727</f>
        <v>0.72419111670362</v>
      </c>
      <c r="U727" s="8" t="n">
        <f aca="false">IF(T727&gt;5,S727*5/R727+5,T727)+20</f>
        <v>20.7241911167036</v>
      </c>
      <c r="V727" s="9" t="n">
        <f aca="false">G727/0.5*H727*20000</f>
        <v>81074.9735467392</v>
      </c>
      <c r="W727" s="9" t="n">
        <f aca="false">H727*G727*20*1000</f>
        <v>40537.4867733696</v>
      </c>
      <c r="X727" s="5" t="n">
        <f aca="false">G727*H727*MIN(20,U727)*1000</f>
        <v>40537.4867733696</v>
      </c>
      <c r="Y727" s="5" t="n">
        <f aca="false">IF(20&lt;U727,N727*O727*MIN(5,U727-20)*1000,0)</f>
        <v>1021.08433282277</v>
      </c>
      <c r="Z727" s="5" t="n">
        <f aca="false">IF(U727&gt;25,(U727-25)*Q727*1.49*1000,0)</f>
        <v>0</v>
      </c>
      <c r="AA727" s="5" t="n">
        <f aca="false">X727+Y727+Z727</f>
        <v>41558.5711061924</v>
      </c>
    </row>
    <row r="728" customFormat="false" ht="15" hidden="false" customHeight="false" outlineLevel="0" collapsed="false">
      <c r="A728" s="0" t="n">
        <v>2004</v>
      </c>
      <c r="B728" s="0" t="s">
        <v>36</v>
      </c>
      <c r="D728" s="0" t="n">
        <v>0</v>
      </c>
      <c r="E728" s="1" t="n">
        <v>149.986251875</v>
      </c>
      <c r="F728" s="4" t="n">
        <v>0.003306066</v>
      </c>
      <c r="G728" s="0" t="n">
        <v>1.87904</v>
      </c>
      <c r="H728" s="0" t="n">
        <f aca="false">1.44*EXP(-F728*(A728-1956))</f>
        <v>1.2286941584012</v>
      </c>
      <c r="I728" s="0" t="n">
        <v>2000</v>
      </c>
      <c r="J728" s="0" t="n">
        <f aca="false">I728*H728</f>
        <v>2457.3883168024</v>
      </c>
      <c r="K728" s="5" t="n">
        <f aca="false">K713+D713-J713-E728</f>
        <v>2759230.71362624</v>
      </c>
      <c r="L728" s="5" t="n">
        <f aca="false">H728*(100-G728/0.5)*20000</f>
        <v>2365037.69794631</v>
      </c>
      <c r="M728" s="5" t="n">
        <f aca="false">K728-L728</f>
        <v>394193.015679927</v>
      </c>
      <c r="N728" s="6" t="n">
        <f aca="false">1.6-0.5691/(2009-1956)*(A728-1956)</f>
        <v>1.08458867924528</v>
      </c>
      <c r="O728" s="7" t="n">
        <v>1.3</v>
      </c>
      <c r="P728" s="5" t="n">
        <f aca="false">O728*(100-N728/0.5)*5000</f>
        <v>635900.347169811</v>
      </c>
      <c r="Q728" s="7" t="n">
        <f aca="false">N728</f>
        <v>1.08458867924528</v>
      </c>
      <c r="R728" s="5" t="n">
        <f aca="false">1.49*(100-Q728/0.5)*5000</f>
        <v>728839.628679245</v>
      </c>
      <c r="S728" s="5" t="str">
        <f aca="false">IF(P728&lt;M728,M728-P728," ")</f>
        <v> </v>
      </c>
      <c r="T728" s="8" t="n">
        <f aca="false">M728*5/P728</f>
        <v>3.09948734447429</v>
      </c>
      <c r="U728" s="8" t="n">
        <f aca="false">IF(T728&gt;5,S728*5/R728+5,T728)+20</f>
        <v>23.0994873444743</v>
      </c>
      <c r="V728" s="9" t="n">
        <f aca="false">G728/0.5*H728*20000</f>
        <v>92350.6188560877</v>
      </c>
      <c r="W728" s="9" t="n">
        <f aca="false">H728*G728*20*1000</f>
        <v>46175.3094280439</v>
      </c>
      <c r="X728" s="5" t="n">
        <f aca="false">G728*H728*MIN(20,U728)*1000</f>
        <v>46175.3094280439</v>
      </c>
      <c r="Y728" s="5" t="n">
        <f aca="false">IF(20&lt;U728,N728*O728*MIN(5,U728-20)*1000,0)</f>
        <v>4370.16955086509</v>
      </c>
      <c r="Z728" s="5" t="n">
        <f aca="false">IF(U728&gt;25,(U728-25)*Q728*1.49*1000,0)</f>
        <v>0</v>
      </c>
      <c r="AA728" s="5" t="n">
        <f aca="false">X728+Y728+Z728</f>
        <v>50545.478978909</v>
      </c>
    </row>
    <row r="729" customFormat="false" ht="15" hidden="false" customHeight="false" outlineLevel="0" collapsed="false">
      <c r="A729" s="0" t="n">
        <v>2004</v>
      </c>
      <c r="B729" s="0" t="s">
        <v>37</v>
      </c>
      <c r="D729" s="0" t="n">
        <v>0</v>
      </c>
      <c r="E729" s="1" t="n">
        <v>146.628615</v>
      </c>
      <c r="F729" s="4" t="n">
        <v>0.001301856</v>
      </c>
      <c r="G729" s="0" t="n">
        <v>1.6132</v>
      </c>
      <c r="H729" s="0" t="n">
        <f aca="false">1.44*EXP(-F729*(A729-1956))</f>
        <v>1.35276957179243</v>
      </c>
      <c r="I729" s="0" t="n">
        <v>2000</v>
      </c>
      <c r="J729" s="0" t="n">
        <f aca="false">I729*H729</f>
        <v>2705.53914358487</v>
      </c>
      <c r="K729" s="5" t="n">
        <f aca="false">K714+D714-J714-E729</f>
        <v>2758760.04710589</v>
      </c>
      <c r="L729" s="5" t="n">
        <f aca="false">H729*(100-G729/0.5)*20000</f>
        <v>2618247.62865625</v>
      </c>
      <c r="M729" s="5" t="n">
        <f aca="false">K729-L729</f>
        <v>140512.418449643</v>
      </c>
      <c r="N729" s="6" t="n">
        <f aca="false">1.6-0.5691/(2009-1956)*(A729-1956)</f>
        <v>1.08458867924528</v>
      </c>
      <c r="O729" s="7" t="n">
        <v>1.3</v>
      </c>
      <c r="P729" s="5" t="n">
        <f aca="false">O729*(100-N729/0.5)*5000</f>
        <v>635900.347169811</v>
      </c>
      <c r="Q729" s="7" t="n">
        <f aca="false">N729</f>
        <v>1.08458867924528</v>
      </c>
      <c r="R729" s="5" t="n">
        <f aca="false">1.49*(100-Q729/0.5)*5000</f>
        <v>728839.628679245</v>
      </c>
      <c r="S729" s="5" t="str">
        <f aca="false">IF(P729&lt;M729,M729-P729," ")</f>
        <v> </v>
      </c>
      <c r="T729" s="8" t="n">
        <f aca="false">M729*5/P729</f>
        <v>1.10483049014691</v>
      </c>
      <c r="U729" s="8" t="n">
        <f aca="false">IF(T729&gt;5,S729*5/R729+5,T729)+20</f>
        <v>21.1048304901469</v>
      </c>
      <c r="V729" s="9" t="n">
        <f aca="false">G729/0.5*H729*20000</f>
        <v>87291.5149286222</v>
      </c>
      <c r="W729" s="9" t="n">
        <f aca="false">H729*G729*20*1000</f>
        <v>43645.7574643111</v>
      </c>
      <c r="X729" s="5" t="n">
        <f aca="false">G729*H729*MIN(20,U729)*1000</f>
        <v>43645.7574643111</v>
      </c>
      <c r="Y729" s="5" t="n">
        <f aca="false">IF(20&lt;U729,N729*O729*MIN(5,U729-20)*1000,0)</f>
        <v>1557.77263472786</v>
      </c>
      <c r="Z729" s="5" t="n">
        <f aca="false">IF(U729&gt;25,(U729-25)*Q729*1.49*1000,0)</f>
        <v>0</v>
      </c>
      <c r="AA729" s="5" t="n">
        <f aca="false">X729+Y729+Z729</f>
        <v>45203.530099039</v>
      </c>
    </row>
    <row r="730" customFormat="false" ht="15" hidden="false" customHeight="false" outlineLevel="0" collapsed="false">
      <c r="A730" s="0" t="n">
        <v>2004</v>
      </c>
      <c r="B730" s="0" t="s">
        <v>38</v>
      </c>
      <c r="D730" s="0" t="n">
        <v>0</v>
      </c>
      <c r="E730" s="1" t="n">
        <v>97.206060625</v>
      </c>
      <c r="F730" s="4" t="n">
        <v>0.00474323</v>
      </c>
      <c r="G730" s="0" t="n">
        <v>3.05296</v>
      </c>
      <c r="H730" s="0" t="n">
        <f aca="false">1.44*EXP(-F730*(A730-1956))</f>
        <v>1.1467915349968</v>
      </c>
      <c r="I730" s="0" t="n">
        <v>2000</v>
      </c>
      <c r="J730" s="0" t="n">
        <f aca="false">I730*H730</f>
        <v>2293.58306999361</v>
      </c>
      <c r="K730" s="5" t="n">
        <f aca="false">K715+D715-J715-E730</f>
        <v>2755882.64551005</v>
      </c>
      <c r="L730" s="5" t="n">
        <f aca="false">H730*(100-G730/0.5)*20000</f>
        <v>2153538.72260625</v>
      </c>
      <c r="M730" s="5" t="n">
        <f aca="false">K730-L730</f>
        <v>602343.922903794</v>
      </c>
      <c r="N730" s="6" t="n">
        <f aca="false">1.6+0.3/(2009-1956)*(A730-1956)</f>
        <v>1.87169811320755</v>
      </c>
      <c r="O730" s="7" t="n">
        <v>1.3</v>
      </c>
      <c r="P730" s="5" t="n">
        <f aca="false">O730*(100-N730/0.5)*5000</f>
        <v>625667.924528302</v>
      </c>
      <c r="Q730" s="7" t="n">
        <f aca="false">N730</f>
        <v>1.87169811320755</v>
      </c>
      <c r="R730" s="5" t="n">
        <f aca="false">1.49*(100-Q730/0.5)*5000</f>
        <v>717111.698113208</v>
      </c>
      <c r="S730" s="5" t="str">
        <f aca="false">IF(P730&lt;M730,M730-P730," ")</f>
        <v> </v>
      </c>
      <c r="T730" s="8" t="n">
        <f aca="false">M730*5/P730</f>
        <v>4.81360718114093</v>
      </c>
      <c r="U730" s="8" t="n">
        <f aca="false">IF(T730&gt;5,S730*5/R730+5,T730)+20</f>
        <v>24.8136071811409</v>
      </c>
      <c r="V730" s="9" t="n">
        <f aca="false">G730/0.5*H730*20000</f>
        <v>140044.347387354</v>
      </c>
      <c r="W730" s="9" t="n">
        <f aca="false">H730*G730*20*1000</f>
        <v>70022.1736936768</v>
      </c>
      <c r="X730" s="5" t="n">
        <f aca="false">G730*H730*MIN(20,U730)*1000</f>
        <v>70022.1736936768</v>
      </c>
      <c r="Y730" s="5" t="n">
        <f aca="false">IF(20&lt;U730,N730*O730*MIN(5,U730-20)*1000,0)</f>
        <v>11712.5053222629</v>
      </c>
      <c r="Z730" s="5" t="n">
        <f aca="false">IF(U730&gt;25,(U730-25)*Q730*1.49*1000,0)</f>
        <v>0</v>
      </c>
      <c r="AA730" s="5" t="n">
        <f aca="false">X730+Y730+Z730</f>
        <v>81734.6790159397</v>
      </c>
    </row>
    <row r="731" customFormat="false" ht="15" hidden="false" customHeight="false" outlineLevel="0" collapsed="false">
      <c r="A731" s="0" t="n">
        <v>2004</v>
      </c>
      <c r="B731" s="0" t="s">
        <v>39</v>
      </c>
      <c r="D731" s="0" t="n">
        <v>0</v>
      </c>
      <c r="E731" s="1" t="n">
        <v>157.792725625</v>
      </c>
      <c r="F731" s="4" t="n">
        <v>0.00288361</v>
      </c>
      <c r="G731" s="0" t="n">
        <v>2.07976</v>
      </c>
      <c r="H731" s="0" t="n">
        <f aca="false">1.44*EXP(-F731*(A731-1956))</f>
        <v>1.2538638121827</v>
      </c>
      <c r="I731" s="0" t="n">
        <v>2000</v>
      </c>
      <c r="J731" s="0" t="n">
        <f aca="false">I731*H731</f>
        <v>2507.72762436541</v>
      </c>
      <c r="K731" s="5" t="n">
        <f aca="false">K716+D716-J716-E731</f>
        <v>2777912.81932773</v>
      </c>
      <c r="L731" s="5" t="n">
        <f aca="false">H731*(100-G731/0.5)*20000</f>
        <v>2403418.1922844</v>
      </c>
      <c r="M731" s="5" t="n">
        <f aca="false">K731-L731</f>
        <v>374494.627043324</v>
      </c>
      <c r="N731" s="6" t="n">
        <f aca="false">1.6-0.5691/(2009-1956)*(A731-1956)</f>
        <v>1.08458867924528</v>
      </c>
      <c r="O731" s="7" t="n">
        <v>1.3</v>
      </c>
      <c r="P731" s="5" t="n">
        <f aca="false">O731*(100-N731/0.5)*5000</f>
        <v>635900.347169811</v>
      </c>
      <c r="Q731" s="7" t="n">
        <f aca="false">N731</f>
        <v>1.08458867924528</v>
      </c>
      <c r="R731" s="5" t="n">
        <f aca="false">1.49*(100-Q731/0.5)*5000</f>
        <v>728839.628679245</v>
      </c>
      <c r="S731" s="5" t="str">
        <f aca="false">IF(P731&lt;M731,M731-P731," ")</f>
        <v> </v>
      </c>
      <c r="T731" s="8" t="n">
        <f aca="false">M731*5/P731</f>
        <v>2.94460153002022</v>
      </c>
      <c r="U731" s="8" t="n">
        <f aca="false">IF(T731&gt;5,S731*5/R731+5,T731)+20</f>
        <v>22.9446015300202</v>
      </c>
      <c r="V731" s="9" t="n">
        <f aca="false">G731/0.5*H731*20000</f>
        <v>104309.432081004</v>
      </c>
      <c r="W731" s="9" t="n">
        <f aca="false">H731*G731*20*1000</f>
        <v>52154.716040502</v>
      </c>
      <c r="X731" s="5" t="n">
        <f aca="false">G731*H731*MIN(20,U731)*1000</f>
        <v>52154.716040502</v>
      </c>
      <c r="Y731" s="5" t="n">
        <f aca="false">IF(20&lt;U731,N731*O731*MIN(5,U731-20)*1000,0)</f>
        <v>4151.78592965276</v>
      </c>
      <c r="Z731" s="5" t="n">
        <f aca="false">IF(U731&gt;25,(U731-25)*Q731*1.49*1000,0)</f>
        <v>0</v>
      </c>
      <c r="AA731" s="5" t="n">
        <f aca="false">X731+Y731+Z731</f>
        <v>56306.5019701548</v>
      </c>
    </row>
    <row r="732" customFormat="false" ht="15" hidden="false" customHeight="false" outlineLevel="0" collapsed="false">
      <c r="A732" s="0" t="n">
        <v>2004</v>
      </c>
      <c r="B732" s="0" t="s">
        <v>40</v>
      </c>
      <c r="D732" s="0" t="n">
        <v>0</v>
      </c>
      <c r="E732" s="1" t="n">
        <v>173.15133875</v>
      </c>
      <c r="F732" s="4" t="n">
        <v>0.003435973</v>
      </c>
      <c r="G732" s="0" t="n">
        <v>2.15904</v>
      </c>
      <c r="H732" s="0" t="n">
        <f aca="false">1.44*EXP(-F732*(A732-1956))</f>
        <v>1.22105642915877</v>
      </c>
      <c r="I732" s="0" t="n">
        <v>2000</v>
      </c>
      <c r="J732" s="0" t="n">
        <f aca="false">I732*H732</f>
        <v>2442.11285831753</v>
      </c>
      <c r="K732" s="5" t="n">
        <f aca="false">K717+D717-J717-E732</f>
        <v>2778966.00980271</v>
      </c>
      <c r="L732" s="5" t="n">
        <f aca="false">H732*(100-G732/0.5)*20000</f>
        <v>2336660.4714051</v>
      </c>
      <c r="M732" s="5" t="n">
        <f aca="false">K732-L732</f>
        <v>442305.538397615</v>
      </c>
      <c r="N732" s="6" t="n">
        <f aca="false">1.6+0.1/(2009-1956)*(A732-1956)</f>
        <v>1.69056603773585</v>
      </c>
      <c r="O732" s="7" t="n">
        <v>1.3</v>
      </c>
      <c r="P732" s="5" t="n">
        <f aca="false">O732*(100-N732/0.5)*5000</f>
        <v>628022.641509434</v>
      </c>
      <c r="Q732" s="7" t="n">
        <f aca="false">N732</f>
        <v>1.69056603773585</v>
      </c>
      <c r="R732" s="5" t="n">
        <f aca="false">1.49*(100-Q732/0.5)*5000</f>
        <v>719810.566037736</v>
      </c>
      <c r="S732" s="5" t="str">
        <f aca="false">IF(P732&lt;M732,M732-P732," ")</f>
        <v> </v>
      </c>
      <c r="T732" s="8" t="n">
        <f aca="false">M732*5/P732</f>
        <v>3.52141395200774</v>
      </c>
      <c r="U732" s="8" t="n">
        <f aca="false">IF(T732&gt;5,S732*5/R732+5,T732)+20</f>
        <v>23.5214139520077</v>
      </c>
      <c r="V732" s="9" t="n">
        <f aca="false">G732/0.5*H732*20000</f>
        <v>105452.386912438</v>
      </c>
      <c r="W732" s="9" t="n">
        <f aca="false">H732*G732*20*1000</f>
        <v>52726.1934562189</v>
      </c>
      <c r="X732" s="5" t="n">
        <f aca="false">G732*H732*MIN(20,U732)*1000</f>
        <v>52726.1934562189</v>
      </c>
      <c r="Y732" s="5" t="n">
        <f aca="false">IF(20&lt;U732,N732*O732*MIN(5,U732-20)*1000,0)</f>
        <v>7739.1376816955</v>
      </c>
      <c r="Z732" s="5" t="n">
        <f aca="false">IF(U732&gt;25,(U732-25)*Q732*1.49*1000,0)</f>
        <v>0</v>
      </c>
      <c r="AA732" s="5" t="n">
        <f aca="false">X732+Y732+Z732</f>
        <v>60465.3311379144</v>
      </c>
    </row>
    <row r="733" customFormat="false" ht="15" hidden="false" customHeight="false" outlineLevel="0" collapsed="false">
      <c r="A733" s="0" t="n">
        <v>2004</v>
      </c>
      <c r="B733" s="0" t="s">
        <v>41</v>
      </c>
      <c r="D733" s="0" t="n">
        <v>0</v>
      </c>
      <c r="E733" s="1" t="n">
        <v>58.3996925</v>
      </c>
      <c r="F733" s="4" t="n">
        <v>0.002290988</v>
      </c>
      <c r="G733" s="0" t="n">
        <v>1.84856</v>
      </c>
      <c r="H733" s="0" t="n">
        <f aca="false">1.44*EXP(-F733*(A733-1956))</f>
        <v>1.2900431785891</v>
      </c>
      <c r="I733" s="0" t="n">
        <v>2000</v>
      </c>
      <c r="J733" s="0" t="n">
        <f aca="false">I733*H733</f>
        <v>2580.0863571782</v>
      </c>
      <c r="K733" s="5" t="n">
        <f aca="false">K718+D718-J718-E733</f>
        <v>2752438.64296278</v>
      </c>
      <c r="L733" s="5" t="n">
        <f aca="false">H733*(100-G733/0.5)*20000</f>
        <v>2484697.46844969</v>
      </c>
      <c r="M733" s="5" t="n">
        <f aca="false">K733-L733</f>
        <v>267741.174513087</v>
      </c>
      <c r="N733" s="6" t="n">
        <f aca="false">1.6-0.4/(2009-1956)*(A733-1956)</f>
        <v>1.2377358490566</v>
      </c>
      <c r="O733" s="7" t="n">
        <v>1.3</v>
      </c>
      <c r="P733" s="5" t="n">
        <f aca="false">O733*(100-N733/0.5)*5000</f>
        <v>633909.433962264</v>
      </c>
      <c r="Q733" s="7" t="n">
        <f aca="false">N733</f>
        <v>1.2377358490566</v>
      </c>
      <c r="R733" s="5" t="n">
        <f aca="false">1.49*(100-Q733/0.5)*5000</f>
        <v>726557.735849057</v>
      </c>
      <c r="S733" s="5" t="str">
        <f aca="false">IF(P733&lt;M733,M733-P733," ")</f>
        <v> </v>
      </c>
      <c r="T733" s="8" t="n">
        <f aca="false">M733*5/P733</f>
        <v>2.11182512965271</v>
      </c>
      <c r="U733" s="8" t="n">
        <f aca="false">IF(T733&gt;5,S733*5/R733+5,T733)+20</f>
        <v>22.1118251296527</v>
      </c>
      <c r="V733" s="9" t="n">
        <f aca="false">G733/0.5*H733*20000</f>
        <v>95388.8887285066</v>
      </c>
      <c r="W733" s="9" t="n">
        <f aca="false">H733*G733*20*1000</f>
        <v>47694.4443642533</v>
      </c>
      <c r="X733" s="5" t="n">
        <f aca="false">G733*H733*MIN(20,U733)*1000</f>
        <v>47694.4443642533</v>
      </c>
      <c r="Y733" s="5" t="n">
        <f aca="false">IF(20&lt;U733,N733*O733*MIN(5,U733-20)*1000,0)</f>
        <v>3398.0461708827</v>
      </c>
      <c r="Z733" s="5" t="n">
        <f aca="false">IF(U733&gt;25,(U733-25)*Q733*1.49*1000,0)</f>
        <v>0</v>
      </c>
      <c r="AA733" s="5" t="n">
        <f aca="false">X733+Y733+Z733</f>
        <v>51092.490535136</v>
      </c>
    </row>
    <row r="734" customFormat="false" ht="15" hidden="false" customHeight="false" outlineLevel="0" collapsed="false">
      <c r="A734" s="0" t="n">
        <v>2004</v>
      </c>
      <c r="B734" s="0" t="s">
        <v>42</v>
      </c>
      <c r="D734" s="0" t="n">
        <v>0</v>
      </c>
      <c r="E734" s="1" t="n">
        <v>175.444820625</v>
      </c>
      <c r="F734" s="4" t="n">
        <v>0.006047777</v>
      </c>
      <c r="G734" s="0" t="n">
        <v>3.72424</v>
      </c>
      <c r="H734" s="0" t="n">
        <f aca="false">1.44*EXP(-F734*(A734-1956))</f>
        <v>1.07718355734893</v>
      </c>
      <c r="I734" s="0" t="n">
        <v>2000</v>
      </c>
      <c r="J734" s="0" t="n">
        <f aca="false">I734*H734</f>
        <v>2154.36711469787</v>
      </c>
      <c r="K734" s="5" t="n">
        <f aca="false">K719+D719-J719-E734</f>
        <v>2751195.21650466</v>
      </c>
      <c r="L734" s="5" t="n">
        <f aca="false">H734*(100-G734/0.5)*20000</f>
        <v>1993899.51103302</v>
      </c>
      <c r="M734" s="5" t="n">
        <f aca="false">K734-L734</f>
        <v>757295.705471646</v>
      </c>
      <c r="N734" s="6" t="n">
        <f aca="false">1.6+0.5185/(2009-1956)*(A734-1956)</f>
        <v>2.06958490566038</v>
      </c>
      <c r="O734" s="7" t="n">
        <v>1.3</v>
      </c>
      <c r="P734" s="5" t="n">
        <f aca="false">O734*(100-N734/0.5)*5000</f>
        <v>623095.396226415</v>
      </c>
      <c r="Q734" s="7" t="n">
        <f aca="false">N734</f>
        <v>2.06958490566038</v>
      </c>
      <c r="R734" s="5" t="n">
        <f aca="false">1.49*(100-Q734/0.5)*5000</f>
        <v>714163.184905661</v>
      </c>
      <c r="S734" s="5" t="n">
        <f aca="false">IF(P734&lt;M734,M734-P734," ")</f>
        <v>134200.309245231</v>
      </c>
      <c r="T734" s="8" t="n">
        <f aca="false">M734*5/P734</f>
        <v>6.07688413409868</v>
      </c>
      <c r="U734" s="8" t="n">
        <f aca="false">IF(T734&gt;5,S734*5/R734+5,T734)+20</f>
        <v>25.9395633384754</v>
      </c>
      <c r="V734" s="9" t="n">
        <f aca="false">G734/0.5*H734*20000</f>
        <v>160467.603664848</v>
      </c>
      <c r="W734" s="9" t="n">
        <f aca="false">H734*G734*20*1000</f>
        <v>80233.8018324238</v>
      </c>
      <c r="X734" s="5" t="n">
        <f aca="false">G734*H734*MIN(20,U734)*1000</f>
        <v>80233.8018324238</v>
      </c>
      <c r="Y734" s="5" t="n">
        <f aca="false">IF(20&lt;U734,N734*O734*MIN(5,U734-20)*1000,0)</f>
        <v>13452.3018867925</v>
      </c>
      <c r="Z734" s="5" t="n">
        <f aca="false">IF(U734&gt;25,(U734-25)*Q734*1.49*1000,0)</f>
        <v>2897.31409379849</v>
      </c>
      <c r="AA734" s="5" t="n">
        <f aca="false">X734+Y734+Z734</f>
        <v>96583.4178130148</v>
      </c>
    </row>
    <row r="735" customFormat="false" ht="15" hidden="false" customHeight="false" outlineLevel="0" collapsed="false">
      <c r="A735" s="0" t="n">
        <v>2004</v>
      </c>
      <c r="B735" s="0" t="s">
        <v>43</v>
      </c>
      <c r="D735" s="0" t="n">
        <v>0</v>
      </c>
      <c r="E735" s="1" t="n">
        <v>172.42383625</v>
      </c>
      <c r="F735" s="4" t="n">
        <v>0.003047486</v>
      </c>
      <c r="G735" s="0" t="n">
        <v>2.14368</v>
      </c>
      <c r="H735" s="0" t="n">
        <f aca="false">1.44*EXP(-F735*(A735-1956))</f>
        <v>1.24403954896968</v>
      </c>
      <c r="I735" s="0" t="n">
        <v>2000</v>
      </c>
      <c r="J735" s="0" t="n">
        <f aca="false">I735*H735</f>
        <v>2488.07909793936</v>
      </c>
      <c r="K735" s="5" t="n">
        <f aca="false">K720+D720-J720-E735</f>
        <v>2747419.06822553</v>
      </c>
      <c r="L735" s="5" t="n">
        <f aca="false">H735*(100-G735/0.5)*20000</f>
        <v>2381406.18992594</v>
      </c>
      <c r="M735" s="5" t="n">
        <f aca="false">K735-L735</f>
        <v>366012.878299586</v>
      </c>
      <c r="N735" s="6" t="n">
        <f aca="false">1.6-0.4298/(2009-1956)*(A735-1956)</f>
        <v>1.21074716981132</v>
      </c>
      <c r="O735" s="7" t="n">
        <v>1.3</v>
      </c>
      <c r="P735" s="5" t="n">
        <f aca="false">O735*(100-N735/0.5)*5000</f>
        <v>634260.286792453</v>
      </c>
      <c r="Q735" s="7" t="n">
        <f aca="false">N735</f>
        <v>1.21074716981132</v>
      </c>
      <c r="R735" s="5" t="n">
        <f aca="false">1.49*(100-Q735/0.5)*5000</f>
        <v>726959.867169811</v>
      </c>
      <c r="S735" s="5" t="str">
        <f aca="false">IF(P735&lt;M735,M735-P735," ")</f>
        <v> </v>
      </c>
      <c r="T735" s="8" t="n">
        <f aca="false">M735*5/P735</f>
        <v>2.88535232239249</v>
      </c>
      <c r="U735" s="8" t="n">
        <f aca="false">IF(T735&gt;5,S735*5/R735+5,T735)+20</f>
        <v>22.8853523223925</v>
      </c>
      <c r="V735" s="9" t="n">
        <f aca="false">G735/0.5*H735*20000</f>
        <v>106672.908013413</v>
      </c>
      <c r="W735" s="9" t="n">
        <f aca="false">H735*G735*20*1000</f>
        <v>53336.4540067064</v>
      </c>
      <c r="X735" s="5" t="n">
        <f aca="false">G735*H735*MIN(20,U735)*1000</f>
        <v>53336.4540067064</v>
      </c>
      <c r="Y735" s="5" t="n">
        <f aca="false">IF(20&lt;U735,N735*O735*MIN(5,U735-20)*1000,0)</f>
        <v>4541.4618057188</v>
      </c>
      <c r="Z735" s="5" t="n">
        <f aca="false">IF(U735&gt;25,(U735-25)*Q735*1.49*1000,0)</f>
        <v>0</v>
      </c>
      <c r="AA735" s="5" t="n">
        <f aca="false">X735+Y735+Z735</f>
        <v>57877.9158124252</v>
      </c>
    </row>
    <row r="736" customFormat="false" ht="15" hidden="false" customHeight="false" outlineLevel="0" collapsed="false">
      <c r="A736" s="0" t="n">
        <v>2004</v>
      </c>
      <c r="B736" s="0" t="s">
        <v>44</v>
      </c>
      <c r="D736" s="0" t="n">
        <v>0</v>
      </c>
      <c r="E736" s="1" t="n">
        <v>150.80685125</v>
      </c>
      <c r="F736" s="4" t="n">
        <v>0.006595146</v>
      </c>
      <c r="G736" s="0" t="n">
        <v>2.70736</v>
      </c>
      <c r="H736" s="0" t="n">
        <f aca="false">1.44*EXP(-F736*(A736-1956))</f>
        <v>1.04925050611252</v>
      </c>
      <c r="I736" s="0" t="n">
        <v>2000</v>
      </c>
      <c r="J736" s="0" t="n">
        <f aca="false">I736*H736</f>
        <v>2098.50101222504</v>
      </c>
      <c r="K736" s="5" t="n">
        <f aca="false">K721+D721-J721-E736</f>
        <v>2841193.20729285</v>
      </c>
      <c r="L736" s="5" t="n">
        <f aca="false">H736*(100-G736/0.5)*20000</f>
        <v>1984873.05821588</v>
      </c>
      <c r="M736" s="5" t="n">
        <f aca="false">K736-L736</f>
        <v>856320.14907697</v>
      </c>
      <c r="N736" s="6" t="n">
        <f aca="false">1.6+0.062/(2009-1956)*(A736-1956)</f>
        <v>1.65615094339623</v>
      </c>
      <c r="O736" s="7" t="n">
        <v>1.3</v>
      </c>
      <c r="P736" s="5" t="n">
        <f aca="false">O736*(100-N736/0.5)*5000</f>
        <v>628470.037735849</v>
      </c>
      <c r="Q736" s="7" t="n">
        <f aca="false">N736</f>
        <v>1.65615094339623</v>
      </c>
      <c r="R736" s="5" t="n">
        <f aca="false">1.49*(100-Q736/0.5)*5000</f>
        <v>720323.350943396</v>
      </c>
      <c r="S736" s="5" t="n">
        <f aca="false">IF(P736&lt;M736,M736-P736," ")</f>
        <v>227850.111341121</v>
      </c>
      <c r="T736" s="8" t="n">
        <f aca="false">M736*5/P736</f>
        <v>6.81273646840812</v>
      </c>
      <c r="U736" s="8" t="n">
        <f aca="false">IF(T736&gt;5,S736*5/R736+5,T736)+20</f>
        <v>26.5815821536447</v>
      </c>
      <c r="V736" s="9" t="n">
        <f aca="false">G736/0.5*H736*20000</f>
        <v>113627.954009151</v>
      </c>
      <c r="W736" s="9" t="n">
        <f aca="false">H736*G736*20*1000</f>
        <v>56813.9770045757</v>
      </c>
      <c r="X736" s="5" t="n">
        <f aca="false">G736*H736*MIN(20,U736)*1000</f>
        <v>56813.9770045757</v>
      </c>
      <c r="Y736" s="5" t="n">
        <f aca="false">IF(20&lt;U736,N736*O736*MIN(5,U736-20)*1000,0)</f>
        <v>10764.9811320755</v>
      </c>
      <c r="Z736" s="5" t="n">
        <f aca="false">IF(U736&gt;25,(U736-25)*Q736*1.49*1000,0)</f>
        <v>3902.81477596771</v>
      </c>
      <c r="AA736" s="5" t="n">
        <f aca="false">X736+Y736+Z736</f>
        <v>71481.7729126189</v>
      </c>
    </row>
    <row r="737" customFormat="false" ht="15" hidden="false" customHeight="false" outlineLevel="0" collapsed="false">
      <c r="A737" s="0" t="n">
        <v>2005</v>
      </c>
      <c r="B737" s="0" t="s">
        <v>30</v>
      </c>
      <c r="D737" s="0" t="n">
        <v>0</v>
      </c>
      <c r="E737" s="1" t="n">
        <v>0</v>
      </c>
      <c r="F737" s="4" t="n">
        <v>0.000106134</v>
      </c>
      <c r="G737" s="0" t="n">
        <v>0.93</v>
      </c>
      <c r="H737" s="0" t="n">
        <f aca="false">1.44*EXP(-F737*(A737-1956))</f>
        <v>1.43253062428534</v>
      </c>
      <c r="I737" s="0" t="n">
        <v>785</v>
      </c>
      <c r="J737" s="0" t="n">
        <f aca="false">I737*H737</f>
        <v>1124.53654006399</v>
      </c>
      <c r="K737" s="5" t="n">
        <f aca="false">K722+D722-J722-E737</f>
        <v>2749532.66261963</v>
      </c>
      <c r="L737" s="5" t="n">
        <f aca="false">H737*(100-G737/0.5)*20000</f>
        <v>2811771.10934727</v>
      </c>
      <c r="M737" s="5" t="n">
        <f aca="false">K737-L737</f>
        <v>-62238.44672764</v>
      </c>
      <c r="N737" s="6" t="n">
        <f aca="false">1.6-0.6824/(2009-1956)*(A737-1956)</f>
        <v>0.969101886792453</v>
      </c>
      <c r="O737" s="7" t="n">
        <v>1.3</v>
      </c>
      <c r="P737" s="5" t="n">
        <f aca="false">O737*(100-N737/0.5)*5000</f>
        <v>637401.675471698</v>
      </c>
      <c r="Q737" s="7" t="n">
        <f aca="false">N737</f>
        <v>0.969101886792453</v>
      </c>
      <c r="R737" s="5" t="n">
        <f aca="false">1.49*(100-Q737/0.5)*5000</f>
        <v>730560.381886793</v>
      </c>
      <c r="S737" s="5" t="str">
        <f aca="false">IF(P737&lt;M737,M737-P737," ")</f>
        <v> </v>
      </c>
      <c r="T737" s="8" t="n">
        <f aca="false">M737*5/P737</f>
        <v>-0.488219980607844</v>
      </c>
      <c r="U737" s="8" t="n">
        <f aca="false">IF(T737&gt;5,S737*5/R737+5,T737)+20</f>
        <v>19.5117800193922</v>
      </c>
      <c r="V737" s="9" t="n">
        <f aca="false">G737/0.5*H737*20000</f>
        <v>53290.1392234147</v>
      </c>
      <c r="W737" s="9" t="n">
        <f aca="false">H737*G737*20*1000</f>
        <v>26645.0696117073</v>
      </c>
      <c r="X737" s="5" t="n">
        <f aca="false">G737*H737*MIN(20,U737)*1000</f>
        <v>25994.6368432512</v>
      </c>
      <c r="Y737" s="5" t="n">
        <f aca="false">IF(20&lt;U737,N737*O737*MIN(5,U737-20)*1000,0)</f>
        <v>0</v>
      </c>
      <c r="Z737" s="5" t="n">
        <f aca="false">IF(U737&gt;25,(U737-25)*Q737*1.49*1000,0)</f>
        <v>0</v>
      </c>
      <c r="AA737" s="5" t="n">
        <f aca="false">X737+Y737+Z737</f>
        <v>25994.6368432512</v>
      </c>
    </row>
    <row r="738" customFormat="false" ht="15" hidden="false" customHeight="false" outlineLevel="0" collapsed="false">
      <c r="A738" s="0" t="n">
        <v>2005</v>
      </c>
      <c r="B738" s="0" t="s">
        <v>31</v>
      </c>
      <c r="D738" s="0" t="n">
        <v>0</v>
      </c>
      <c r="E738" s="1" t="n">
        <v>95.15189</v>
      </c>
      <c r="F738" s="4" t="n">
        <v>0.00054519</v>
      </c>
      <c r="G738" s="0" t="n">
        <v>1.08</v>
      </c>
      <c r="H738" s="0" t="n">
        <f aca="false">1.44*EXP(-F738*(A738-1956))</f>
        <v>1.40204067958582</v>
      </c>
      <c r="I738" s="0" t="n">
        <v>785</v>
      </c>
      <c r="J738" s="0" t="n">
        <f aca="false">I738*H738</f>
        <v>1100.60193347487</v>
      </c>
      <c r="K738" s="5" t="n">
        <f aca="false">K723+D723-J723-E738</f>
        <v>2744656.19131949</v>
      </c>
      <c r="L738" s="5" t="n">
        <f aca="false">H738*(100-G738/0.5)*20000</f>
        <v>2743513.20181354</v>
      </c>
      <c r="M738" s="5" t="n">
        <f aca="false">K738-L738</f>
        <v>1142.98950595409</v>
      </c>
      <c r="N738" s="6" t="n">
        <f aca="false">1.6-0.6216/(2009-1956)*(A738-1956)</f>
        <v>1.02531320754717</v>
      </c>
      <c r="O738" s="7" t="n">
        <v>1.3</v>
      </c>
      <c r="P738" s="5" t="n">
        <f aca="false">O738*(100-N738/0.5)*5000</f>
        <v>636670.928301887</v>
      </c>
      <c r="Q738" s="7" t="n">
        <f aca="false">N738</f>
        <v>1.02531320754717</v>
      </c>
      <c r="R738" s="5" t="n">
        <f aca="false">1.49*(100-Q738/0.5)*5000</f>
        <v>729722.833207547</v>
      </c>
      <c r="S738" s="5" t="str">
        <f aca="false">IF(P738&lt;M738,M738-P738," ")</f>
        <v> </v>
      </c>
      <c r="T738" s="8" t="n">
        <f aca="false">M738*5/P738</f>
        <v>0.00897629729224986</v>
      </c>
      <c r="U738" s="8" t="n">
        <f aca="false">IF(T738&gt;5,S738*5/R738+5,T738)+20</f>
        <v>20.0089762972922</v>
      </c>
      <c r="V738" s="9" t="n">
        <f aca="false">G738/0.5*H738*20000</f>
        <v>60568.1573581075</v>
      </c>
      <c r="W738" s="9" t="n">
        <f aca="false">H738*G738*20*1000</f>
        <v>30284.0786790538</v>
      </c>
      <c r="X738" s="5" t="n">
        <f aca="false">G738*H738*MIN(20,U738)*1000</f>
        <v>30284.0786790538</v>
      </c>
      <c r="Y738" s="5" t="n">
        <f aca="false">IF(20&lt;U738,N738*O738*MIN(5,U738-20)*1000,0)</f>
        <v>11.964571019198</v>
      </c>
      <c r="Z738" s="5" t="n">
        <f aca="false">IF(U738&gt;25,(U738-25)*Q738*1.49*1000,0)</f>
        <v>0</v>
      </c>
      <c r="AA738" s="5" t="n">
        <f aca="false">X738+Y738+Z738</f>
        <v>30296.043250073</v>
      </c>
    </row>
    <row r="739" customFormat="false" ht="15" hidden="false" customHeight="false" outlineLevel="0" collapsed="false">
      <c r="A739" s="0" t="n">
        <v>2005</v>
      </c>
      <c r="B739" s="0" t="s">
        <v>32</v>
      </c>
      <c r="D739" s="0" t="n">
        <v>0</v>
      </c>
      <c r="E739" s="1" t="n">
        <v>267.0618625</v>
      </c>
      <c r="F739" s="4" t="n">
        <v>0.002161032</v>
      </c>
      <c r="G739" s="0" t="n">
        <v>1.31</v>
      </c>
      <c r="H739" s="0" t="n">
        <f aca="false">1.44*EXP(-F739*(A739-1956))</f>
        <v>1.29531323419153</v>
      </c>
      <c r="I739" s="0" t="n">
        <v>785</v>
      </c>
      <c r="J739" s="0" t="n">
        <f aca="false">I739*H739</f>
        <v>1016.82088884035</v>
      </c>
      <c r="K739" s="5" t="n">
        <f aca="false">K724+D724-J724-E739</f>
        <v>2741994.62620776</v>
      </c>
      <c r="L739" s="5" t="n">
        <f aca="false">H739*(100-G739/0.5)*20000</f>
        <v>2522752.05491143</v>
      </c>
      <c r="M739" s="5" t="n">
        <f aca="false">K739-L739</f>
        <v>219242.571296331</v>
      </c>
      <c r="N739" s="6" t="n">
        <f aca="false">1.6-0.5691/(2009-1956)*(A739-1956)</f>
        <v>1.07385094339623</v>
      </c>
      <c r="O739" s="7" t="n">
        <v>1.3</v>
      </c>
      <c r="P739" s="5" t="n">
        <f aca="false">O739*(100-N739/0.5)*5000</f>
        <v>636039.937735849</v>
      </c>
      <c r="Q739" s="7" t="n">
        <f aca="false">N739</f>
        <v>1.07385094339623</v>
      </c>
      <c r="R739" s="5" t="n">
        <f aca="false">1.49*(100-Q739/0.5)*5000</f>
        <v>728999.620943396</v>
      </c>
      <c r="S739" s="5" t="str">
        <f aca="false">IF(P739&lt;M739,M739-P739," ")</f>
        <v> </v>
      </c>
      <c r="T739" s="8" t="n">
        <f aca="false">M739*5/P739</f>
        <v>1.72349689295284</v>
      </c>
      <c r="U739" s="8" t="n">
        <f aca="false">IF(T739&gt;5,S739*5/R739+5,T739)+20</f>
        <v>21.7234968929528</v>
      </c>
      <c r="V739" s="9" t="n">
        <f aca="false">G739/0.5*H739*20000</f>
        <v>67874.4134716364</v>
      </c>
      <c r="W739" s="9" t="n">
        <f aca="false">H739*G739*20*1000</f>
        <v>33937.2067358182</v>
      </c>
      <c r="X739" s="5" t="n">
        <f aca="false">G739*H739*MIN(20,U739)*1000</f>
        <v>33937.2067358182</v>
      </c>
      <c r="Y739" s="5" t="n">
        <f aca="false">IF(20&lt;U739,N739*O739*MIN(5,U739-20)*1000,0)</f>
        <v>2406.01239376923</v>
      </c>
      <c r="Z739" s="5" t="n">
        <f aca="false">IF(U739&gt;25,(U739-25)*Q739*1.49*1000,0)</f>
        <v>0</v>
      </c>
      <c r="AA739" s="5" t="n">
        <f aca="false">X739+Y739+Z739</f>
        <v>36343.2191295874</v>
      </c>
    </row>
    <row r="740" customFormat="false" ht="15" hidden="false" customHeight="false" outlineLevel="0" collapsed="false">
      <c r="A740" s="0" t="n">
        <v>2005</v>
      </c>
      <c r="B740" s="0" t="s">
        <v>33</v>
      </c>
      <c r="D740" s="0" t="n">
        <v>0</v>
      </c>
      <c r="E740" s="1" t="n">
        <v>83.767143125</v>
      </c>
      <c r="F740" s="4" t="n">
        <v>0.003311821</v>
      </c>
      <c r="G740" s="0" t="n">
        <v>1.18</v>
      </c>
      <c r="H740" s="0" t="n">
        <f aca="false">1.44*EXP(-F740*(A740-1956))</f>
        <v>1.22429342857536</v>
      </c>
      <c r="I740" s="0" t="n">
        <v>785</v>
      </c>
      <c r="J740" s="0" t="n">
        <f aca="false">I740*H740</f>
        <v>961.070341431657</v>
      </c>
      <c r="K740" s="5" t="n">
        <f aca="false">K725+D725-J725-E740</f>
        <v>2745733.91158676</v>
      </c>
      <c r="L740" s="5" t="n">
        <f aca="false">H740*(100-G740/0.5)*20000</f>
        <v>2390800.20732196</v>
      </c>
      <c r="M740" s="5" t="n">
        <f aca="false">K740-L740</f>
        <v>354933.704264794</v>
      </c>
      <c r="N740" s="6" t="n">
        <f aca="false">1.6-0.6/(2009-1956)*(A740-1956)</f>
        <v>1.04528301886792</v>
      </c>
      <c r="O740" s="7" t="n">
        <v>1.3</v>
      </c>
      <c r="P740" s="5" t="n">
        <f aca="false">O740*(100-N740/0.5)*5000</f>
        <v>636411.320754717</v>
      </c>
      <c r="Q740" s="7" t="n">
        <f aca="false">N740</f>
        <v>1.04528301886792</v>
      </c>
      <c r="R740" s="5" t="n">
        <f aca="false">1.49*(100-Q740/0.5)*5000</f>
        <v>729425.283018868</v>
      </c>
      <c r="S740" s="5" t="str">
        <f aca="false">IF(P740&lt;M740,M740-P740," ")</f>
        <v> </v>
      </c>
      <c r="T740" s="8" t="n">
        <f aca="false">M740*5/P740</f>
        <v>2.78855586544155</v>
      </c>
      <c r="U740" s="8" t="n">
        <f aca="false">IF(T740&gt;5,S740*5/R740+5,T740)+20</f>
        <v>22.7885558654415</v>
      </c>
      <c r="V740" s="9" t="n">
        <f aca="false">G740/0.5*H740*20000</f>
        <v>57786.649828757</v>
      </c>
      <c r="W740" s="9" t="n">
        <f aca="false">H740*G740*20*1000</f>
        <v>28893.3249143785</v>
      </c>
      <c r="X740" s="5" t="n">
        <f aca="false">G740*H740*MIN(20,U740)*1000</f>
        <v>28893.3249143785</v>
      </c>
      <c r="Y740" s="5" t="n">
        <f aca="false">IF(20&lt;U740,N740*O740*MIN(5,U740-20)*1000,0)</f>
        <v>3789.27912130378</v>
      </c>
      <c r="Z740" s="5" t="n">
        <f aca="false">IF(U740&gt;25,(U740-25)*Q740*1.49*1000,0)</f>
        <v>0</v>
      </c>
      <c r="AA740" s="5" t="n">
        <f aca="false">X740+Y740+Z740</f>
        <v>32682.6040356823</v>
      </c>
    </row>
    <row r="741" customFormat="false" ht="15" hidden="false" customHeight="false" outlineLevel="0" collapsed="false">
      <c r="A741" s="0" t="n">
        <v>2005</v>
      </c>
      <c r="B741" s="0" t="s">
        <v>34</v>
      </c>
      <c r="D741" s="0" t="n">
        <v>0</v>
      </c>
      <c r="E741" s="1" t="n">
        <v>244.6181825</v>
      </c>
      <c r="F741" s="4" t="n">
        <v>0.003564392</v>
      </c>
      <c r="G741" s="0" t="n">
        <v>1.35</v>
      </c>
      <c r="H741" s="0" t="n">
        <f aca="false">1.44*EXP(-F741*(A741-1956))</f>
        <v>1.20923497258274</v>
      </c>
      <c r="I741" s="0" t="n">
        <v>785</v>
      </c>
      <c r="J741" s="0" t="n">
        <f aca="false">I741*H741</f>
        <v>949.249453477449</v>
      </c>
      <c r="K741" s="5" t="n">
        <f aca="false">K726+D726-J726-E741</f>
        <v>2744382.75021494</v>
      </c>
      <c r="L741" s="5" t="n">
        <f aca="false">H741*(100-G741/0.5)*20000</f>
        <v>2353171.25664601</v>
      </c>
      <c r="M741" s="5" t="n">
        <f aca="false">K741-L741</f>
        <v>391211.493568937</v>
      </c>
      <c r="N741" s="6" t="n">
        <f aca="false">1.6-0.5/(2009-1956)*(A741-1956)</f>
        <v>1.1377358490566</v>
      </c>
      <c r="O741" s="7" t="n">
        <v>1.3</v>
      </c>
      <c r="P741" s="5" t="n">
        <f aca="false">O741*(100-N741/0.5)*5000</f>
        <v>635209.433962264</v>
      </c>
      <c r="Q741" s="7" t="n">
        <f aca="false">N741</f>
        <v>1.1377358490566</v>
      </c>
      <c r="R741" s="5" t="n">
        <f aca="false">1.49*(100-Q741/0.5)*5000</f>
        <v>728047.735849057</v>
      </c>
      <c r="S741" s="5" t="str">
        <f aca="false">IF(P741&lt;M741,M741-P741," ")</f>
        <v> </v>
      </c>
      <c r="T741" s="8" t="n">
        <f aca="false">M741*5/P741</f>
        <v>3.0793898252476</v>
      </c>
      <c r="U741" s="8" t="n">
        <f aca="false">IF(T741&gt;5,S741*5/R741+5,T741)+20</f>
        <v>23.0793898252476</v>
      </c>
      <c r="V741" s="9" t="n">
        <f aca="false">G741/0.5*H741*20000</f>
        <v>65298.6885194679</v>
      </c>
      <c r="W741" s="9" t="n">
        <f aca="false">H741*G741*20*1000</f>
        <v>32649.3442597339</v>
      </c>
      <c r="X741" s="5" t="n">
        <f aca="false">G741*H741*MIN(20,U741)*1000</f>
        <v>32649.3442597339</v>
      </c>
      <c r="Y741" s="5" t="n">
        <f aca="false">IF(20&lt;U741,N741*O741*MIN(5,U741-20)*1000,0)</f>
        <v>4554.59185662565</v>
      </c>
      <c r="Z741" s="5" t="n">
        <f aca="false">IF(U741&gt;25,(U741-25)*Q741*1.49*1000,0)</f>
        <v>0</v>
      </c>
      <c r="AA741" s="5" t="n">
        <f aca="false">X741+Y741+Z741</f>
        <v>37203.9361163596</v>
      </c>
    </row>
    <row r="742" customFormat="false" ht="15" hidden="false" customHeight="false" outlineLevel="0" collapsed="false">
      <c r="A742" s="0" t="n">
        <v>2005</v>
      </c>
      <c r="B742" s="0" t="s">
        <v>35</v>
      </c>
      <c r="D742" s="0" t="n">
        <v>584.727272727273</v>
      </c>
      <c r="E742" s="1" t="n">
        <v>134.521861875</v>
      </c>
      <c r="F742" s="4" t="n">
        <v>0.00095987</v>
      </c>
      <c r="G742" s="0" t="n">
        <v>1.43</v>
      </c>
      <c r="H742" s="0" t="n">
        <f aca="false">1.44*EXP(-F742*(A742-1956))</f>
        <v>1.37383964952582</v>
      </c>
      <c r="I742" s="0" t="n">
        <v>785</v>
      </c>
      <c r="J742" s="0" t="n">
        <f aca="false">I742*H742</f>
        <v>1078.46412487777</v>
      </c>
      <c r="K742" s="5" t="n">
        <f aca="false">K727+D727-J727-E742</f>
        <v>2758460.84329029</v>
      </c>
      <c r="L742" s="5" t="n">
        <f aca="false">H742*(100-G742/0.5)*20000</f>
        <v>2669095.67109877</v>
      </c>
      <c r="M742" s="5" t="n">
        <f aca="false">K742-L742</f>
        <v>89365.1721915244</v>
      </c>
      <c r="N742" s="6" t="n">
        <f aca="false">1.6-0.5691/(2009-1956)*(A742-1956)</f>
        <v>1.07385094339623</v>
      </c>
      <c r="O742" s="7" t="n">
        <v>1.3</v>
      </c>
      <c r="P742" s="5" t="n">
        <f aca="false">O742*(100-N742/0.5)*5000</f>
        <v>636039.937735849</v>
      </c>
      <c r="Q742" s="7" t="n">
        <f aca="false">N742</f>
        <v>1.07385094339623</v>
      </c>
      <c r="R742" s="5" t="n">
        <f aca="false">1.49*(100-Q742/0.5)*5000</f>
        <v>728999.620943396</v>
      </c>
      <c r="S742" s="5" t="str">
        <f aca="false">IF(P742&lt;M742,M742-P742," ")</f>
        <v> </v>
      </c>
      <c r="T742" s="8" t="n">
        <f aca="false">M742*5/P742</f>
        <v>0.702512270767487</v>
      </c>
      <c r="U742" s="8" t="n">
        <f aca="false">IF(T742&gt;5,S742*5/R742+5,T742)+20</f>
        <v>20.7025122707675</v>
      </c>
      <c r="V742" s="9" t="n">
        <f aca="false">G742/0.5*H742*20000</f>
        <v>78583.627952877</v>
      </c>
      <c r="W742" s="9" t="n">
        <f aca="false">H742*G742*20*1000</f>
        <v>39291.8139764385</v>
      </c>
      <c r="X742" s="5" t="n">
        <f aca="false">G742*H742*MIN(20,U742)*1000</f>
        <v>39291.8139764385</v>
      </c>
      <c r="Y742" s="5" t="n">
        <f aca="false">IF(20&lt;U742,N742*O742*MIN(5,U742-20)*1000,0)</f>
        <v>980.711504124416</v>
      </c>
      <c r="Z742" s="5" t="n">
        <f aca="false">IF(U742&gt;25,(U742-25)*Q742*1.49*1000,0)</f>
        <v>0</v>
      </c>
      <c r="AA742" s="5" t="n">
        <f aca="false">X742+Y742+Z742</f>
        <v>40272.5254805629</v>
      </c>
    </row>
    <row r="743" customFormat="false" ht="15" hidden="false" customHeight="false" outlineLevel="0" collapsed="false">
      <c r="A743" s="0" t="n">
        <v>2005</v>
      </c>
      <c r="B743" s="0" t="s">
        <v>36</v>
      </c>
      <c r="D743" s="0" t="n">
        <v>584.727272727273</v>
      </c>
      <c r="E743" s="1" t="n">
        <v>232.801051875</v>
      </c>
      <c r="F743" s="4" t="n">
        <v>0.003306066</v>
      </c>
      <c r="G743" s="0" t="n">
        <v>1.84</v>
      </c>
      <c r="H743" s="0" t="n">
        <f aca="false">1.44*EXP(-F743*(A743-1956))</f>
        <v>1.22463872188396</v>
      </c>
      <c r="I743" s="0" t="n">
        <v>785</v>
      </c>
      <c r="J743" s="0" t="n">
        <f aca="false">I743*H743</f>
        <v>961.341396678905</v>
      </c>
      <c r="K743" s="5" t="n">
        <f aca="false">K728+D728-J728-E743</f>
        <v>2756540.52425757</v>
      </c>
      <c r="L743" s="5" t="n">
        <f aca="false">H743*(100-G743/0.5)*20000</f>
        <v>2359144.03383725</v>
      </c>
      <c r="M743" s="5" t="n">
        <f aca="false">K743-L743</f>
        <v>397396.490420314</v>
      </c>
      <c r="N743" s="6" t="n">
        <f aca="false">1.6-0.5691/(2009-1956)*(A743-1956)</f>
        <v>1.07385094339623</v>
      </c>
      <c r="O743" s="7" t="n">
        <v>1.3</v>
      </c>
      <c r="P743" s="5" t="n">
        <f aca="false">O743*(100-N743/0.5)*5000</f>
        <v>636039.937735849</v>
      </c>
      <c r="Q743" s="7" t="n">
        <f aca="false">N743</f>
        <v>1.07385094339623</v>
      </c>
      <c r="R743" s="5" t="n">
        <f aca="false">1.49*(100-Q743/0.5)*5000</f>
        <v>728999.620943396</v>
      </c>
      <c r="S743" s="5" t="str">
        <f aca="false">IF(P743&lt;M743,M743-P743," ")</f>
        <v> </v>
      </c>
      <c r="T743" s="8" t="n">
        <f aca="false">M743*5/P743</f>
        <v>3.12399007391698</v>
      </c>
      <c r="U743" s="8" t="n">
        <f aca="false">IF(T743&gt;5,S743*5/R743+5,T743)+20</f>
        <v>23.123990073917</v>
      </c>
      <c r="V743" s="9" t="n">
        <f aca="false">G743/0.5*H743*20000</f>
        <v>90133.4099306591</v>
      </c>
      <c r="W743" s="9" t="n">
        <f aca="false">H743*G743*20*1000</f>
        <v>45066.7049653296</v>
      </c>
      <c r="X743" s="5" t="n">
        <f aca="false">G743*H743*MIN(20,U743)*1000</f>
        <v>45066.7049653296</v>
      </c>
      <c r="Y743" s="5" t="n">
        <f aca="false">IF(20&lt;U743,N743*O743*MIN(5,U743-20)*1000,0)</f>
        <v>4361.10959444706</v>
      </c>
      <c r="Z743" s="5" t="n">
        <f aca="false">IF(U743&gt;25,(U743-25)*Q743*1.49*1000,0)</f>
        <v>0</v>
      </c>
      <c r="AA743" s="5" t="n">
        <f aca="false">X743+Y743+Z743</f>
        <v>49427.8145597766</v>
      </c>
    </row>
    <row r="744" customFormat="false" ht="15" hidden="false" customHeight="false" outlineLevel="0" collapsed="false">
      <c r="A744" s="0" t="n">
        <v>2005</v>
      </c>
      <c r="B744" s="0" t="s">
        <v>37</v>
      </c>
      <c r="D744" s="0" t="n">
        <v>578.723404255319</v>
      </c>
      <c r="E744" s="1" t="n">
        <v>189.971415</v>
      </c>
      <c r="F744" s="4" t="n">
        <v>0.001301856</v>
      </c>
      <c r="G744" s="0" t="n">
        <v>1.54</v>
      </c>
      <c r="H744" s="0" t="n">
        <f aca="false">1.44*EXP(-F744*(A744-1956))</f>
        <v>1.35100960646806</v>
      </c>
      <c r="I744" s="0" t="n">
        <v>785</v>
      </c>
      <c r="J744" s="0" t="n">
        <f aca="false">I744*H744</f>
        <v>1060.54254107743</v>
      </c>
      <c r="K744" s="5" t="n">
        <f aca="false">K729+D729-J729-E744</f>
        <v>2755864.5365473</v>
      </c>
      <c r="L744" s="5" t="n">
        <f aca="false">H744*(100-G744/0.5)*20000</f>
        <v>2618797.02117768</v>
      </c>
      <c r="M744" s="5" t="n">
        <f aca="false">K744-L744</f>
        <v>137067.515369622</v>
      </c>
      <c r="N744" s="6" t="n">
        <f aca="false">1.6-0.5691/(2009-1956)*(A744-1956)</f>
        <v>1.07385094339623</v>
      </c>
      <c r="O744" s="7" t="n">
        <v>1.3</v>
      </c>
      <c r="P744" s="5" t="n">
        <f aca="false">O744*(100-N744/0.5)*5000</f>
        <v>636039.937735849</v>
      </c>
      <c r="Q744" s="7" t="n">
        <f aca="false">N744</f>
        <v>1.07385094339623</v>
      </c>
      <c r="R744" s="5" t="n">
        <f aca="false">1.49*(100-Q744/0.5)*5000</f>
        <v>728999.620943396</v>
      </c>
      <c r="S744" s="5" t="str">
        <f aca="false">IF(P744&lt;M744,M744-P744," ")</f>
        <v> </v>
      </c>
      <c r="T744" s="8" t="n">
        <f aca="false">M744*5/P744</f>
        <v>1.07750714410756</v>
      </c>
      <c r="U744" s="8" t="n">
        <f aca="false">IF(T744&gt;5,S744*5/R744+5,T744)+20</f>
        <v>21.0775071441076</v>
      </c>
      <c r="V744" s="9" t="n">
        <f aca="false">G744/0.5*H744*20000</f>
        <v>83222.1917584324</v>
      </c>
      <c r="W744" s="9" t="n">
        <f aca="false">H744*G744*20*1000</f>
        <v>41611.0958792162</v>
      </c>
      <c r="X744" s="5" t="n">
        <f aca="false">G744*H744*MIN(20,U744)*1000</f>
        <v>41611.0958792162</v>
      </c>
      <c r="Y744" s="5" t="n">
        <f aca="false">IF(20&lt;U744,N744*O744*MIN(5,U744-20)*1000,0)</f>
        <v>1504.20668218091</v>
      </c>
      <c r="Z744" s="5" t="n">
        <f aca="false">IF(U744&gt;25,(U744-25)*Q744*1.49*1000,0)</f>
        <v>0</v>
      </c>
      <c r="AA744" s="5" t="n">
        <f aca="false">X744+Y744+Z744</f>
        <v>43115.3025613971</v>
      </c>
    </row>
    <row r="745" customFormat="false" ht="15" hidden="false" customHeight="false" outlineLevel="0" collapsed="false">
      <c r="A745" s="0" t="n">
        <v>2005</v>
      </c>
      <c r="B745" s="0" t="s">
        <v>38</v>
      </c>
      <c r="D745" s="0" t="n">
        <v>143.661971830986</v>
      </c>
      <c r="E745" s="1" t="n">
        <v>166.282025625</v>
      </c>
      <c r="F745" s="4" t="n">
        <v>0.00474323</v>
      </c>
      <c r="G745" s="0" t="n">
        <v>2.97</v>
      </c>
      <c r="H745" s="0" t="n">
        <f aca="false">1.44*EXP(-F745*(A745-1956))</f>
        <v>1.14136491900225</v>
      </c>
      <c r="I745" s="0" t="n">
        <v>785</v>
      </c>
      <c r="J745" s="0" t="n">
        <f aca="false">I745*H745</f>
        <v>895.971461416769</v>
      </c>
      <c r="K745" s="5" t="n">
        <f aca="false">K730+D730-J730-E745</f>
        <v>2753422.78041443</v>
      </c>
      <c r="L745" s="5" t="n">
        <f aca="false">H745*(100-G745/0.5)*20000</f>
        <v>2147135.68562704</v>
      </c>
      <c r="M745" s="5" t="n">
        <f aca="false">K745-L745</f>
        <v>606287.09478739</v>
      </c>
      <c r="N745" s="6" t="n">
        <f aca="false">1.6+0.3/(2009-1956)*(A745-1956)</f>
        <v>1.87735849056604</v>
      </c>
      <c r="O745" s="7" t="n">
        <v>1.3</v>
      </c>
      <c r="P745" s="5" t="n">
        <f aca="false">O745*(100-N745/0.5)*5000</f>
        <v>625594.339622642</v>
      </c>
      <c r="Q745" s="7" t="n">
        <f aca="false">N745</f>
        <v>1.87735849056604</v>
      </c>
      <c r="R745" s="5" t="n">
        <f aca="false">1.49*(100-Q745/0.5)*5000</f>
        <v>717027.358490566</v>
      </c>
      <c r="S745" s="5" t="str">
        <f aca="false">IF(P745&lt;M745,M745-P745," ")</f>
        <v> </v>
      </c>
      <c r="T745" s="8" t="n">
        <f aca="false">M745*5/P745</f>
        <v>4.84568878255118</v>
      </c>
      <c r="U745" s="8" t="n">
        <f aca="false">IF(T745&gt;5,S745*5/R745+5,T745)+20</f>
        <v>24.8456887825512</v>
      </c>
      <c r="V745" s="9" t="n">
        <f aca="false">G745/0.5*H745*20000</f>
        <v>135594.152377468</v>
      </c>
      <c r="W745" s="9" t="n">
        <f aca="false">H745*G745*20*1000</f>
        <v>67797.0761887339</v>
      </c>
      <c r="X745" s="5" t="n">
        <f aca="false">G745*H745*MIN(20,U745)*1000</f>
        <v>67797.0761887339</v>
      </c>
      <c r="Y745" s="5" t="n">
        <f aca="false">IF(20&lt;U745,N745*O745*MIN(5,U745-20)*1000,0)</f>
        <v>11826.223472132</v>
      </c>
      <c r="Z745" s="5" t="n">
        <f aca="false">IF(U745&gt;25,(U745-25)*Q745*1.49*1000,0)</f>
        <v>0</v>
      </c>
      <c r="AA745" s="5" t="n">
        <f aca="false">X745+Y745+Z745</f>
        <v>79623.2996608659</v>
      </c>
    </row>
    <row r="746" customFormat="false" ht="15" hidden="false" customHeight="false" outlineLevel="0" collapsed="false">
      <c r="A746" s="0" t="n">
        <v>2005</v>
      </c>
      <c r="B746" s="0" t="s">
        <v>39</v>
      </c>
      <c r="D746" s="0" t="n">
        <v>1411.15879828326</v>
      </c>
      <c r="E746" s="1" t="n">
        <v>248.661646875</v>
      </c>
      <c r="F746" s="4" t="n">
        <v>0.00288361</v>
      </c>
      <c r="G746" s="0" t="n">
        <v>2.07</v>
      </c>
      <c r="H746" s="0" t="n">
        <f aca="false">1.44*EXP(-F746*(A746-1956))</f>
        <v>1.25025336601639</v>
      </c>
      <c r="I746" s="0" t="n">
        <v>785</v>
      </c>
      <c r="J746" s="0" t="n">
        <f aca="false">I746*H746</f>
        <v>981.448892322866</v>
      </c>
      <c r="K746" s="5" t="n">
        <f aca="false">K731+D731-J731-E746</f>
        <v>2775156.43005649</v>
      </c>
      <c r="L746" s="5" t="n">
        <f aca="false">H746*(100-G746/0.5)*20000</f>
        <v>2396985.75332662</v>
      </c>
      <c r="M746" s="5" t="n">
        <f aca="false">K746-L746</f>
        <v>378170.676729863</v>
      </c>
      <c r="N746" s="6" t="n">
        <f aca="false">1.6-0.5691/(2009-1956)*(A746-1956)</f>
        <v>1.07385094339623</v>
      </c>
      <c r="O746" s="7" t="n">
        <v>1.3</v>
      </c>
      <c r="P746" s="5" t="n">
        <f aca="false">O746*(100-N746/0.5)*5000</f>
        <v>636039.937735849</v>
      </c>
      <c r="Q746" s="7" t="n">
        <f aca="false">N746</f>
        <v>1.07385094339623</v>
      </c>
      <c r="R746" s="5" t="n">
        <f aca="false">1.49*(100-Q746/0.5)*5000</f>
        <v>728999.620943396</v>
      </c>
      <c r="S746" s="5" t="str">
        <f aca="false">IF(P746&lt;M746,M746-P746," ")</f>
        <v> </v>
      </c>
      <c r="T746" s="8" t="n">
        <f aca="false">M746*5/P746</f>
        <v>2.97285323053817</v>
      </c>
      <c r="U746" s="8" t="n">
        <f aca="false">IF(T746&gt;5,S746*5/R746+5,T746)+20</f>
        <v>22.9728532305382</v>
      </c>
      <c r="V746" s="9" t="n">
        <f aca="false">G746/0.5*H746*20000</f>
        <v>103520.978706157</v>
      </c>
      <c r="W746" s="9" t="n">
        <f aca="false">H746*G746*20*1000</f>
        <v>51760.4893530786</v>
      </c>
      <c r="X746" s="5" t="n">
        <f aca="false">G746*H746*MIN(20,U746)*1000</f>
        <v>51760.4893530786</v>
      </c>
      <c r="Y746" s="5" t="n">
        <f aca="false">IF(20&lt;U746,N746*O746*MIN(5,U746-20)*1000,0)</f>
        <v>4150.12162004951</v>
      </c>
      <c r="Z746" s="5" t="n">
        <f aca="false">IF(U746&gt;25,(U746-25)*Q746*1.49*1000,0)</f>
        <v>0</v>
      </c>
      <c r="AA746" s="5" t="n">
        <f aca="false">X746+Y746+Z746</f>
        <v>55910.6109731281</v>
      </c>
    </row>
    <row r="747" customFormat="false" ht="15" hidden="false" customHeight="false" outlineLevel="0" collapsed="false">
      <c r="A747" s="0" t="n">
        <v>2005</v>
      </c>
      <c r="B747" s="0" t="s">
        <v>40</v>
      </c>
      <c r="D747" s="0" t="n">
        <v>1411.15879828326</v>
      </c>
      <c r="E747" s="1" t="n">
        <v>259.878906875</v>
      </c>
      <c r="F747" s="4" t="n">
        <v>0.003435973</v>
      </c>
      <c r="G747" s="0" t="n">
        <v>2.12</v>
      </c>
      <c r="H747" s="0" t="n">
        <f aca="false">1.44*EXP(-F747*(A747-1956))</f>
        <v>1.2168681118299</v>
      </c>
      <c r="I747" s="0" t="n">
        <v>785</v>
      </c>
      <c r="J747" s="0" t="n">
        <f aca="false">I747*H747</f>
        <v>955.241467786475</v>
      </c>
      <c r="K747" s="5" t="n">
        <f aca="false">K732+D732-J732-E747</f>
        <v>2776264.01803752</v>
      </c>
      <c r="L747" s="5" t="n">
        <f aca="false">H747*(100-G747/0.5)*20000</f>
        <v>2330545.80777663</v>
      </c>
      <c r="M747" s="5" t="n">
        <f aca="false">K747-L747</f>
        <v>445718.210260887</v>
      </c>
      <c r="N747" s="6" t="n">
        <f aca="false">1.6+0.1/(2009-1956)*(A747-1956)</f>
        <v>1.69245283018868</v>
      </c>
      <c r="O747" s="7" t="n">
        <v>1.3</v>
      </c>
      <c r="P747" s="5" t="n">
        <f aca="false">O747*(100-N747/0.5)*5000</f>
        <v>627998.113207547</v>
      </c>
      <c r="Q747" s="7" t="n">
        <f aca="false">N747</f>
        <v>1.69245283018868</v>
      </c>
      <c r="R747" s="5" t="n">
        <f aca="false">1.49*(100-Q747/0.5)*5000</f>
        <v>719782.452830189</v>
      </c>
      <c r="S747" s="5" t="str">
        <f aca="false">IF(P747&lt;M747,M747-P747," ")</f>
        <v> </v>
      </c>
      <c r="T747" s="8" t="n">
        <f aca="false">M747*5/P747</f>
        <v>3.54872252708171</v>
      </c>
      <c r="U747" s="8" t="n">
        <f aca="false">IF(T747&gt;5,S747*5/R747+5,T747)+20</f>
        <v>23.5487225270817</v>
      </c>
      <c r="V747" s="9" t="n">
        <f aca="false">G747/0.5*H747*20000</f>
        <v>103190.415883176</v>
      </c>
      <c r="W747" s="9" t="n">
        <f aca="false">H747*G747*20*1000</f>
        <v>51595.207941588</v>
      </c>
      <c r="X747" s="5" t="n">
        <f aca="false">G747*H747*MIN(20,U747)*1000</f>
        <v>51595.207941588</v>
      </c>
      <c r="Y747" s="5" t="n">
        <f aca="false">IF(20&lt;U747,N747*O747*MIN(5,U747-20)*1000,0)</f>
        <v>7807.8591298679</v>
      </c>
      <c r="Z747" s="5" t="n">
        <f aca="false">IF(U747&gt;25,(U747-25)*Q747*1.49*1000,0)</f>
        <v>0</v>
      </c>
      <c r="AA747" s="5" t="n">
        <f aca="false">X747+Y747+Z747</f>
        <v>59403.0670714558</v>
      </c>
    </row>
    <row r="748" customFormat="false" ht="15" hidden="false" customHeight="false" outlineLevel="0" collapsed="false">
      <c r="A748" s="0" t="n">
        <v>2005</v>
      </c>
      <c r="B748" s="0" t="s">
        <v>41</v>
      </c>
      <c r="D748" s="0" t="n">
        <v>64.5595158036315</v>
      </c>
      <c r="E748" s="1" t="n">
        <v>84.884634375</v>
      </c>
      <c r="F748" s="4" t="n">
        <v>0.002290988</v>
      </c>
      <c r="G748" s="0" t="n">
        <v>1.79</v>
      </c>
      <c r="H748" s="0" t="n">
        <f aca="false">1.44*EXP(-F748*(A748-1956))</f>
        <v>1.28709108804068</v>
      </c>
      <c r="I748" s="0" t="n">
        <v>785</v>
      </c>
      <c r="J748" s="0" t="n">
        <f aca="false">I748*H748</f>
        <v>1010.36650411194</v>
      </c>
      <c r="K748" s="5" t="n">
        <f aca="false">K733+D733-J733-E748</f>
        <v>2749773.67197123</v>
      </c>
      <c r="L748" s="5" t="n">
        <f aca="false">H748*(100-G748/0.5)*20000</f>
        <v>2482026.45417765</v>
      </c>
      <c r="M748" s="5" t="n">
        <f aca="false">K748-L748</f>
        <v>267747.217793575</v>
      </c>
      <c r="N748" s="6" t="n">
        <f aca="false">1.6-0.4/(2009-1956)*(A748-1956)</f>
        <v>1.23018867924528</v>
      </c>
      <c r="O748" s="7" t="n">
        <v>1.3</v>
      </c>
      <c r="P748" s="5" t="n">
        <f aca="false">O748*(100-N748/0.5)*5000</f>
        <v>634007.547169811</v>
      </c>
      <c r="Q748" s="7" t="n">
        <f aca="false">N748</f>
        <v>1.23018867924528</v>
      </c>
      <c r="R748" s="5" t="n">
        <f aca="false">1.49*(100-Q748/0.5)*5000</f>
        <v>726670.188679245</v>
      </c>
      <c r="S748" s="5" t="str">
        <f aca="false">IF(P748&lt;M748,M748-P748," ")</f>
        <v> </v>
      </c>
      <c r="T748" s="8" t="n">
        <f aca="false">M748*5/P748</f>
        <v>2.11154598228987</v>
      </c>
      <c r="U748" s="8" t="n">
        <f aca="false">IF(T748&gt;5,S748*5/R748+5,T748)+20</f>
        <v>22.1115459822899</v>
      </c>
      <c r="V748" s="9" t="n">
        <f aca="false">G748/0.5*H748*20000</f>
        <v>92155.7219037129</v>
      </c>
      <c r="W748" s="9" t="n">
        <f aca="false">H748*G748*20*1000</f>
        <v>46077.8609518564</v>
      </c>
      <c r="X748" s="5" t="n">
        <f aca="false">G748*H748*MIN(20,U748)*1000</f>
        <v>46077.8609518564</v>
      </c>
      <c r="Y748" s="5" t="n">
        <f aca="false">IF(20&lt;U748,N748*O748*MIN(5,U748-20)*1000,0)</f>
        <v>3376.87995205452</v>
      </c>
      <c r="Z748" s="5" t="n">
        <f aca="false">IF(U748&gt;25,(U748-25)*Q748*1.49*1000,0)</f>
        <v>0</v>
      </c>
      <c r="AA748" s="5" t="n">
        <f aca="false">X748+Y748+Z748</f>
        <v>49454.7409039109</v>
      </c>
    </row>
    <row r="749" customFormat="false" ht="15" hidden="false" customHeight="false" outlineLevel="0" collapsed="false">
      <c r="A749" s="0" t="n">
        <v>2005</v>
      </c>
      <c r="B749" s="0" t="s">
        <v>42</v>
      </c>
      <c r="D749" s="0" t="n">
        <v>143.661971830986</v>
      </c>
      <c r="E749" s="1" t="n">
        <v>314.286531875</v>
      </c>
      <c r="F749" s="4" t="n">
        <v>0.006047777</v>
      </c>
      <c r="G749" s="0" t="n">
        <v>3.49</v>
      </c>
      <c r="H749" s="0" t="n">
        <f aca="false">1.44*EXP(-F749*(A749-1956))</f>
        <v>1.07068865107466</v>
      </c>
      <c r="I749" s="0" t="n">
        <v>785</v>
      </c>
      <c r="J749" s="0" t="n">
        <f aca="false">I749*H749</f>
        <v>840.490591093609</v>
      </c>
      <c r="K749" s="5" t="n">
        <f aca="false">K734+D734-J734-E749</f>
        <v>2748726.56285809</v>
      </c>
      <c r="L749" s="5" t="n">
        <f aca="false">H749*(100-G749/0.5)*20000</f>
        <v>1991909.1664593</v>
      </c>
      <c r="M749" s="5" t="n">
        <f aca="false">K749-L749</f>
        <v>756817.396398793</v>
      </c>
      <c r="N749" s="6" t="n">
        <f aca="false">1.6+0.5185/(2009-1956)*(A749-1956)</f>
        <v>2.0793679245283</v>
      </c>
      <c r="O749" s="7" t="n">
        <v>1.3</v>
      </c>
      <c r="P749" s="5" t="n">
        <f aca="false">O749*(100-N749/0.5)*5000</f>
        <v>622968.216981132</v>
      </c>
      <c r="Q749" s="7" t="n">
        <f aca="false">N749</f>
        <v>2.0793679245283</v>
      </c>
      <c r="R749" s="5" t="n">
        <f aca="false">1.49*(100-Q749/0.5)*5000</f>
        <v>714017.417924528</v>
      </c>
      <c r="S749" s="5" t="n">
        <f aca="false">IF(P749&lt;M749,M749-P749," ")</f>
        <v>133849.17941766</v>
      </c>
      <c r="T749" s="8" t="n">
        <f aca="false">M749*5/P749</f>
        <v>6.07428578031064</v>
      </c>
      <c r="U749" s="8" t="n">
        <f aca="false">IF(T749&gt;5,S749*5/R749+5,T749)+20</f>
        <v>25.9372963183918</v>
      </c>
      <c r="V749" s="9" t="n">
        <f aca="false">G749/0.5*H749*20000</f>
        <v>149468.135690023</v>
      </c>
      <c r="W749" s="9" t="n">
        <f aca="false">H749*G749*20*1000</f>
        <v>74734.0678450113</v>
      </c>
      <c r="X749" s="5" t="n">
        <f aca="false">G749*H749*MIN(20,U749)*1000</f>
        <v>74734.0678450113</v>
      </c>
      <c r="Y749" s="5" t="n">
        <f aca="false">IF(20&lt;U749,N749*O749*MIN(5,U749-20)*1000,0)</f>
        <v>13515.891509434</v>
      </c>
      <c r="Z749" s="5" t="n">
        <f aca="false">IF(U749&gt;25,(U749-25)*Q749*1.49*1000,0)</f>
        <v>2903.98601136123</v>
      </c>
      <c r="AA749" s="5" t="n">
        <f aca="false">X749+Y749+Z749</f>
        <v>91153.9453658065</v>
      </c>
    </row>
    <row r="750" customFormat="false" ht="15" hidden="false" customHeight="false" outlineLevel="0" collapsed="false">
      <c r="A750" s="0" t="n">
        <v>2005</v>
      </c>
      <c r="B750" s="0" t="s">
        <v>43</v>
      </c>
      <c r="D750" s="0" t="n">
        <v>64.5595158036315</v>
      </c>
      <c r="E750" s="1" t="n">
        <v>245.4350025</v>
      </c>
      <c r="F750" s="4" t="n">
        <v>0.003047486</v>
      </c>
      <c r="G750" s="0" t="n">
        <v>2.09</v>
      </c>
      <c r="H750" s="0" t="n">
        <f aca="false">1.44*EXP(-F750*(A750-1956))</f>
        <v>1.24025412680093</v>
      </c>
      <c r="I750" s="0" t="n">
        <v>785</v>
      </c>
      <c r="J750" s="0" t="n">
        <f aca="false">I750*H750</f>
        <v>973.599489538733</v>
      </c>
      <c r="K750" s="5" t="n">
        <f aca="false">K735+D735-J735-E750</f>
        <v>2744685.55412509</v>
      </c>
      <c r="L750" s="5" t="n">
        <f aca="false">H750*(100-G750/0.5)*20000</f>
        <v>2376823.00860131</v>
      </c>
      <c r="M750" s="5" t="n">
        <f aca="false">K750-L750</f>
        <v>367862.545523782</v>
      </c>
      <c r="N750" s="6" t="n">
        <f aca="false">1.6-0.4298/(2009-1956)*(A750-1956)</f>
        <v>1.20263773584906</v>
      </c>
      <c r="O750" s="7" t="n">
        <v>1.3</v>
      </c>
      <c r="P750" s="5" t="n">
        <f aca="false">O750*(100-N750/0.5)*5000</f>
        <v>634365.709433962</v>
      </c>
      <c r="Q750" s="7" t="n">
        <f aca="false">N750</f>
        <v>1.20263773584906</v>
      </c>
      <c r="R750" s="5" t="n">
        <f aca="false">1.49*(100-Q750/0.5)*5000</f>
        <v>727080.697735849</v>
      </c>
      <c r="S750" s="5" t="str">
        <f aca="false">IF(P750&lt;M750,M750-P750," ")</f>
        <v> </v>
      </c>
      <c r="T750" s="8" t="n">
        <f aca="false">M750*5/P750</f>
        <v>2.8994516889321</v>
      </c>
      <c r="U750" s="8" t="n">
        <f aca="false">IF(T750&gt;5,S750*5/R750+5,T750)+20</f>
        <v>22.8994516889321</v>
      </c>
      <c r="V750" s="9" t="n">
        <f aca="false">G750/0.5*H750*20000</f>
        <v>103685.245000558</v>
      </c>
      <c r="W750" s="9" t="n">
        <f aca="false">H750*G750*20*1000</f>
        <v>51842.622500279</v>
      </c>
      <c r="X750" s="5" t="n">
        <f aca="false">G750*H750*MIN(20,U750)*1000</f>
        <v>51842.622500279</v>
      </c>
      <c r="Y750" s="5" t="n">
        <f aca="false">IF(20&lt;U750,N750*O750*MIN(5,U750-20)*1000,0)</f>
        <v>4533.08701869533</v>
      </c>
      <c r="Z750" s="5" t="n">
        <f aca="false">IF(U750&gt;25,(U750-25)*Q750*1.49*1000,0)</f>
        <v>0</v>
      </c>
      <c r="AA750" s="5" t="n">
        <f aca="false">X750+Y750+Z750</f>
        <v>56375.7095189744</v>
      </c>
    </row>
    <row r="751" customFormat="false" ht="15" hidden="false" customHeight="false" outlineLevel="0" collapsed="false">
      <c r="A751" s="0" t="n">
        <v>2005</v>
      </c>
      <c r="B751" s="0" t="s">
        <v>44</v>
      </c>
      <c r="D751" s="0" t="n">
        <v>4283.72093023256</v>
      </c>
      <c r="E751" s="1" t="n">
        <v>273.483235</v>
      </c>
      <c r="F751" s="4" t="n">
        <v>0.006595146</v>
      </c>
      <c r="G751" s="0" t="n">
        <v>2.6</v>
      </c>
      <c r="H751" s="0" t="n">
        <f aca="false">1.44*EXP(-F751*(A751-1956))</f>
        <v>1.04235331482587</v>
      </c>
      <c r="I751" s="0" t="n">
        <v>785</v>
      </c>
      <c r="J751" s="0" t="n">
        <f aca="false">I751*H751</f>
        <v>818.247352138306</v>
      </c>
      <c r="K751" s="5" t="n">
        <f aca="false">K736+D736-J736-E751</f>
        <v>2838821.22304563</v>
      </c>
      <c r="L751" s="5" t="n">
        <f aca="false">H751*(100-G751/0.5)*20000</f>
        <v>1976301.88490985</v>
      </c>
      <c r="M751" s="5" t="n">
        <f aca="false">K751-L751</f>
        <v>862519.338135784</v>
      </c>
      <c r="N751" s="6" t="n">
        <f aca="false">1.6+0.062/(2009-1956)*(A751-1956)</f>
        <v>1.65732075471698</v>
      </c>
      <c r="O751" s="7" t="n">
        <v>1.3</v>
      </c>
      <c r="P751" s="5" t="n">
        <f aca="false">O751*(100-N751/0.5)*5000</f>
        <v>628454.830188679</v>
      </c>
      <c r="Q751" s="7" t="n">
        <f aca="false">N751</f>
        <v>1.65732075471698</v>
      </c>
      <c r="R751" s="5" t="n">
        <f aca="false">1.49*(100-Q751/0.5)*5000</f>
        <v>720305.920754717</v>
      </c>
      <c r="S751" s="5" t="n">
        <f aca="false">IF(P751&lt;M751,M751-P751," ")</f>
        <v>234064.507947104</v>
      </c>
      <c r="T751" s="8" t="n">
        <f aca="false">M751*5/P751</f>
        <v>6.86222220518881</v>
      </c>
      <c r="U751" s="8" t="n">
        <f aca="false">IF(T751&gt;5,S751*5/R751+5,T751)+20</f>
        <v>26.6247576286882</v>
      </c>
      <c r="V751" s="9" t="n">
        <f aca="false">G751/0.5*H751*20000</f>
        <v>108404.74474189</v>
      </c>
      <c r="W751" s="9" t="n">
        <f aca="false">H751*G751*20*1000</f>
        <v>54202.3723709451</v>
      </c>
      <c r="X751" s="5" t="n">
        <f aca="false">G751*H751*MIN(20,U751)*1000</f>
        <v>54202.3723709451</v>
      </c>
      <c r="Y751" s="5" t="n">
        <f aca="false">IF(20&lt;U751,N751*O751*MIN(5,U751-20)*1000,0)</f>
        <v>10772.5849056604</v>
      </c>
      <c r="Z751" s="5" t="n">
        <f aca="false">IF(U751&gt;25,(U751-25)*Q751*1.49*1000,0)</f>
        <v>4012.18936372051</v>
      </c>
      <c r="AA751" s="5" t="n">
        <f aca="false">X751+Y751+Z751</f>
        <v>68987.146640326</v>
      </c>
    </row>
    <row r="752" customFormat="false" ht="15" hidden="false" customHeight="false" outlineLevel="0" collapsed="false">
      <c r="A752" s="0" t="n">
        <v>2006</v>
      </c>
      <c r="B752" s="0" t="s">
        <v>30</v>
      </c>
      <c r="D752" s="0" t="n">
        <v>0</v>
      </c>
      <c r="E752" s="1" t="n">
        <v>0</v>
      </c>
      <c r="F752" s="4" t="n">
        <v>0.000106134</v>
      </c>
      <c r="G752" s="0" t="n">
        <v>0.93</v>
      </c>
      <c r="H752" s="0" t="n">
        <f aca="false">1.44*EXP(-F752*(A752-1956))</f>
        <v>1.4323785921481</v>
      </c>
      <c r="I752" s="0" t="n">
        <v>785</v>
      </c>
      <c r="J752" s="0" t="n">
        <f aca="false">I752*H752</f>
        <v>1124.41719483626</v>
      </c>
      <c r="K752" s="5" t="n">
        <f aca="false">K737+D737-J737-E752</f>
        <v>2748408.12607956</v>
      </c>
      <c r="L752" s="5" t="n">
        <f aca="false">H752*(100-G752/0.5)*20000</f>
        <v>2811472.70066828</v>
      </c>
      <c r="M752" s="5" t="n">
        <f aca="false">K752-L752</f>
        <v>-63064.5745887179</v>
      </c>
      <c r="N752" s="6" t="n">
        <f aca="false">1.6-0.6824/(2009-1956)*(A752-1956)</f>
        <v>0.95622641509434</v>
      </c>
      <c r="O752" s="7" t="n">
        <v>1.3</v>
      </c>
      <c r="P752" s="5" t="n">
        <f aca="false">O752*(100-N752/0.5)*5000</f>
        <v>637569.056603774</v>
      </c>
      <c r="Q752" s="7" t="n">
        <f aca="false">N752</f>
        <v>0.95622641509434</v>
      </c>
      <c r="R752" s="5" t="n">
        <f aca="false">1.49*(100-Q752/0.5)*5000</f>
        <v>730752.226415094</v>
      </c>
      <c r="S752" s="5" t="str">
        <f aca="false">IF(P752&lt;M752,M752-P752," ")</f>
        <v> </v>
      </c>
      <c r="T752" s="8" t="n">
        <f aca="false">M752*5/P752</f>
        <v>-0.494570540520368</v>
      </c>
      <c r="U752" s="8" t="n">
        <f aca="false">IF(T752&gt;5,S752*5/R752+5,T752)+20</f>
        <v>19.5054294594796</v>
      </c>
      <c r="V752" s="9" t="n">
        <f aca="false">G752/0.5*H752*20000</f>
        <v>53284.4836279092</v>
      </c>
      <c r="W752" s="9" t="n">
        <f aca="false">H752*G752*20*1000</f>
        <v>26642.2418139546</v>
      </c>
      <c r="X752" s="5" t="n">
        <f aca="false">G752*H752*MIN(20,U752)*1000</f>
        <v>25983.4184172245</v>
      </c>
      <c r="Y752" s="5" t="n">
        <f aca="false">IF(20&lt;U752,N752*O752*MIN(5,U752-20)*1000,0)</f>
        <v>0</v>
      </c>
      <c r="Z752" s="5" t="n">
        <f aca="false">IF(U752&gt;25,(U752-25)*Q752*1.49*1000,0)</f>
        <v>0</v>
      </c>
      <c r="AA752" s="5" t="n">
        <f aca="false">X752+Y752+Z752</f>
        <v>25983.4184172245</v>
      </c>
    </row>
    <row r="753" customFormat="false" ht="15" hidden="false" customHeight="false" outlineLevel="0" collapsed="false">
      <c r="A753" s="0" t="n">
        <v>2006</v>
      </c>
      <c r="B753" s="0" t="s">
        <v>31</v>
      </c>
      <c r="D753" s="0" t="n">
        <v>0</v>
      </c>
      <c r="E753" s="1" t="n">
        <v>87.5378316666667</v>
      </c>
      <c r="F753" s="4" t="n">
        <v>0.00054519</v>
      </c>
      <c r="G753" s="0" t="n">
        <v>1.085</v>
      </c>
      <c r="H753" s="0" t="n">
        <f aca="false">1.44*EXP(-F753*(A753-1956))</f>
        <v>1.40127650935563</v>
      </c>
      <c r="I753" s="0" t="n">
        <v>785</v>
      </c>
      <c r="J753" s="0" t="n">
        <f aca="false">I753*H753</f>
        <v>1100.00205984417</v>
      </c>
      <c r="K753" s="5" t="n">
        <f aca="false">K738+D738-J738-E753</f>
        <v>2743468.05155435</v>
      </c>
      <c r="L753" s="5" t="n">
        <f aca="false">H753*(100-G753/0.5)*20000</f>
        <v>2741737.61820523</v>
      </c>
      <c r="M753" s="5" t="n">
        <f aca="false">K753-L753</f>
        <v>1730.43334912276</v>
      </c>
      <c r="N753" s="6" t="n">
        <f aca="false">1.6-0.6216/(2009-1956)*(A753-1956)</f>
        <v>1.01358490566038</v>
      </c>
      <c r="O753" s="7" t="n">
        <v>1.3</v>
      </c>
      <c r="P753" s="5" t="n">
        <f aca="false">O753*(100-N753/0.5)*5000</f>
        <v>636823.396226415</v>
      </c>
      <c r="Q753" s="7" t="n">
        <f aca="false">N753</f>
        <v>1.01358490566038</v>
      </c>
      <c r="R753" s="5" t="n">
        <f aca="false">1.49*(100-Q753/0.5)*5000</f>
        <v>729897.58490566</v>
      </c>
      <c r="S753" s="5" t="str">
        <f aca="false">IF(P753&lt;M753,M753-P753," ")</f>
        <v> </v>
      </c>
      <c r="T753" s="8" t="n">
        <f aca="false">M753*5/P753</f>
        <v>0.0135864460961758</v>
      </c>
      <c r="U753" s="8" t="n">
        <f aca="false">IF(T753&gt;5,S753*5/R753+5,T753)+20</f>
        <v>20.0135864460962</v>
      </c>
      <c r="V753" s="9" t="n">
        <f aca="false">G753/0.5*H753*20000</f>
        <v>60815.4005060344</v>
      </c>
      <c r="W753" s="9" t="n">
        <f aca="false">H753*G753*20*1000</f>
        <v>30407.7002530172</v>
      </c>
      <c r="X753" s="5" t="n">
        <f aca="false">G753*H753*MIN(20,U753)*1000</f>
        <v>30407.7002530172</v>
      </c>
      <c r="Y753" s="5" t="n">
        <f aca="false">IF(20&lt;U753,N753*O753*MIN(5,U753-20)*1000,0)</f>
        <v>17.9023216900494</v>
      </c>
      <c r="Z753" s="5" t="n">
        <f aca="false">IF(U753&gt;25,(U753-25)*Q753*1.49*1000,0)</f>
        <v>0</v>
      </c>
      <c r="AA753" s="5" t="n">
        <f aca="false">X753+Y753+Z753</f>
        <v>30425.6025747072</v>
      </c>
    </row>
    <row r="754" customFormat="false" ht="15" hidden="false" customHeight="false" outlineLevel="0" collapsed="false">
      <c r="A754" s="0" t="n">
        <v>2006</v>
      </c>
      <c r="B754" s="0" t="s">
        <v>32</v>
      </c>
      <c r="D754" s="0" t="n">
        <v>0</v>
      </c>
      <c r="E754" s="1" t="n">
        <v>126.6166875</v>
      </c>
      <c r="F754" s="4" t="n">
        <v>0.002161032</v>
      </c>
      <c r="G754" s="0" t="n">
        <v>1.335</v>
      </c>
      <c r="H754" s="0" t="n">
        <f aca="false">1.44*EXP(-F754*(A754-1956))</f>
        <v>1.29251704325966</v>
      </c>
      <c r="I754" s="0" t="n">
        <v>785</v>
      </c>
      <c r="J754" s="0" t="n">
        <f aca="false">I754*H754</f>
        <v>1014.62587895884</v>
      </c>
      <c r="K754" s="5" t="n">
        <f aca="false">K739+D739-J739-E754</f>
        <v>2740851.18863142</v>
      </c>
      <c r="L754" s="5" t="n">
        <f aca="false">H754*(100-G754/0.5)*20000</f>
        <v>2516013.67640926</v>
      </c>
      <c r="M754" s="5" t="n">
        <f aca="false">K754-L754</f>
        <v>224837.512222165</v>
      </c>
      <c r="N754" s="6" t="n">
        <f aca="false">1.6-0.5691/(2009-1956)*(A754-1956)</f>
        <v>1.06311320754717</v>
      </c>
      <c r="O754" s="7" t="n">
        <v>1.3</v>
      </c>
      <c r="P754" s="5" t="n">
        <f aca="false">O754*(100-N754/0.5)*5000</f>
        <v>636179.528301887</v>
      </c>
      <c r="Q754" s="7" t="n">
        <f aca="false">N754</f>
        <v>1.06311320754717</v>
      </c>
      <c r="R754" s="5" t="n">
        <f aca="false">1.49*(100-Q754/0.5)*5000</f>
        <v>729159.613207547</v>
      </c>
      <c r="S754" s="5" t="str">
        <f aca="false">IF(P754&lt;M754,M754-P754," ")</f>
        <v> </v>
      </c>
      <c r="T754" s="8" t="n">
        <f aca="false">M754*5/P754</f>
        <v>1.76709169518791</v>
      </c>
      <c r="U754" s="8" t="n">
        <f aca="false">IF(T754&gt;5,S754*5/R754+5,T754)+20</f>
        <v>21.7670916951879</v>
      </c>
      <c r="V754" s="9" t="n">
        <f aca="false">G754/0.5*H754*20000</f>
        <v>69020.410110066</v>
      </c>
      <c r="W754" s="9" t="n">
        <f aca="false">H754*G754*20*1000</f>
        <v>34510.205055033</v>
      </c>
      <c r="X754" s="5" t="n">
        <f aca="false">G754*H754*MIN(20,U754)*1000</f>
        <v>34510.205055033</v>
      </c>
      <c r="Y754" s="5" t="n">
        <f aca="false">IF(20&lt;U754,N754*O754*MIN(5,U754-20)*1000,0)</f>
        <v>2442.20407613154</v>
      </c>
      <c r="Z754" s="5" t="n">
        <f aca="false">IF(U754&gt;25,(U754-25)*Q754*1.49*1000,0)</f>
        <v>0</v>
      </c>
      <c r="AA754" s="5" t="n">
        <f aca="false">X754+Y754+Z754</f>
        <v>36952.4091311645</v>
      </c>
    </row>
    <row r="755" customFormat="false" ht="15" hidden="false" customHeight="false" outlineLevel="0" collapsed="false">
      <c r="A755" s="0" t="n">
        <v>2006</v>
      </c>
      <c r="B755" s="0" t="s">
        <v>33</v>
      </c>
      <c r="D755" s="0" t="n">
        <v>0</v>
      </c>
      <c r="E755" s="1" t="n">
        <v>66.8557158333334</v>
      </c>
      <c r="F755" s="4" t="n">
        <v>0.003311821</v>
      </c>
      <c r="G755" s="0" t="n">
        <v>1.185</v>
      </c>
      <c r="H755" s="0" t="n">
        <f aca="false">1.44*EXP(-F755*(A755-1956))</f>
        <v>1.22024549460467</v>
      </c>
      <c r="I755" s="0" t="n">
        <v>785</v>
      </c>
      <c r="J755" s="0" t="n">
        <f aca="false">I755*H755</f>
        <v>957.892713264667</v>
      </c>
      <c r="K755" s="5" t="n">
        <f aca="false">K740+D740-J740-E755</f>
        <v>2744705.98552949</v>
      </c>
      <c r="L755" s="5" t="n">
        <f aca="false">H755*(100-G755/0.5)*20000</f>
        <v>2382651.35276508</v>
      </c>
      <c r="M755" s="5" t="n">
        <f aca="false">K755-L755</f>
        <v>362054.63276441</v>
      </c>
      <c r="N755" s="6" t="n">
        <f aca="false">1.6-0.6/(2009-1956)*(A755-1956)</f>
        <v>1.03396226415094</v>
      </c>
      <c r="O755" s="7" t="n">
        <v>1.3</v>
      </c>
      <c r="P755" s="5" t="n">
        <f aca="false">O755*(100-N755/0.5)*5000</f>
        <v>636558.490566038</v>
      </c>
      <c r="Q755" s="7" t="n">
        <f aca="false">N755</f>
        <v>1.03396226415094</v>
      </c>
      <c r="R755" s="5" t="n">
        <f aca="false">1.49*(100-Q755/0.5)*5000</f>
        <v>729593.962264151</v>
      </c>
      <c r="S755" s="5" t="str">
        <f aca="false">IF(P755&lt;M755,M755-P755," ")</f>
        <v> </v>
      </c>
      <c r="T755" s="8" t="n">
        <f aca="false">M755*5/P755</f>
        <v>2.84384418816302</v>
      </c>
      <c r="U755" s="8" t="n">
        <f aca="false">IF(T755&gt;5,S755*5/R755+5,T755)+20</f>
        <v>22.843844188163</v>
      </c>
      <c r="V755" s="9" t="n">
        <f aca="false">G755/0.5*H755*20000</f>
        <v>57839.6364442614</v>
      </c>
      <c r="W755" s="9" t="n">
        <f aca="false">H755*G755*20*1000</f>
        <v>28919.8182221307</v>
      </c>
      <c r="X755" s="5" t="n">
        <f aca="false">G755*H755*MIN(20,U755)*1000</f>
        <v>28919.8182221307</v>
      </c>
      <c r="Y755" s="5" t="n">
        <f aca="false">IF(20&lt;U755,N755*O755*MIN(5,U755-20)*1000,0)</f>
        <v>3822.5558483912</v>
      </c>
      <c r="Z755" s="5" t="n">
        <f aca="false">IF(U755&gt;25,(U755-25)*Q755*1.49*1000,0)</f>
        <v>0</v>
      </c>
      <c r="AA755" s="5" t="n">
        <f aca="false">X755+Y755+Z755</f>
        <v>32742.3740705219</v>
      </c>
    </row>
    <row r="756" customFormat="false" ht="15" hidden="false" customHeight="false" outlineLevel="0" collapsed="false">
      <c r="A756" s="0" t="n">
        <v>2006</v>
      </c>
      <c r="B756" s="0" t="s">
        <v>34</v>
      </c>
      <c r="D756" s="0" t="n">
        <v>0</v>
      </c>
      <c r="E756" s="1" t="n">
        <v>155.814899375</v>
      </c>
      <c r="F756" s="4" t="n">
        <v>0.003564392</v>
      </c>
      <c r="G756" s="0" t="n">
        <v>1.375</v>
      </c>
      <c r="H756" s="0" t="n">
        <f aca="false">1.44*EXP(-F756*(A756-1956))</f>
        <v>1.20493245760058</v>
      </c>
      <c r="I756" s="0" t="n">
        <v>785</v>
      </c>
      <c r="J756" s="0" t="n">
        <f aca="false">I756*H756</f>
        <v>945.871979216457</v>
      </c>
      <c r="K756" s="5" t="n">
        <f aca="false">K741+D741-J741-E756</f>
        <v>2743277.68586209</v>
      </c>
      <c r="L756" s="5" t="n">
        <f aca="false">H756*(100-G756/0.5)*20000</f>
        <v>2343593.63003313</v>
      </c>
      <c r="M756" s="5" t="n">
        <f aca="false">K756-L756</f>
        <v>399684.05582896</v>
      </c>
      <c r="N756" s="6" t="n">
        <f aca="false">1.6-0.5/(2009-1956)*(A756-1956)</f>
        <v>1.12830188679245</v>
      </c>
      <c r="O756" s="7" t="n">
        <v>1.3</v>
      </c>
      <c r="P756" s="5" t="n">
        <f aca="false">O756*(100-N756/0.5)*5000</f>
        <v>635332.075471698</v>
      </c>
      <c r="Q756" s="7" t="n">
        <f aca="false">N756</f>
        <v>1.12830188679245</v>
      </c>
      <c r="R756" s="5" t="n">
        <f aca="false">1.49*(100-Q756/0.5)*5000</f>
        <v>728188.301886792</v>
      </c>
      <c r="S756" s="5" t="str">
        <f aca="false">IF(P756&lt;M756,M756-P756," ")</f>
        <v> </v>
      </c>
      <c r="T756" s="8" t="n">
        <f aca="false">M756*5/P756</f>
        <v>3.14547361340301</v>
      </c>
      <c r="U756" s="8" t="n">
        <f aca="false">IF(T756&gt;5,S756*5/R756+5,T756)+20</f>
        <v>23.145473613403</v>
      </c>
      <c r="V756" s="9" t="n">
        <f aca="false">G756/0.5*H756*20000</f>
        <v>66271.285168032</v>
      </c>
      <c r="W756" s="9" t="n">
        <f aca="false">H756*G756*20*1000</f>
        <v>33135.642584016</v>
      </c>
      <c r="X756" s="5" t="n">
        <f aca="false">G756*H756*MIN(20,U756)*1000</f>
        <v>33135.642584016</v>
      </c>
      <c r="Y756" s="5" t="n">
        <f aca="false">IF(20&lt;U756,N756*O756*MIN(5,U756-20)*1000,0)</f>
        <v>4613.75695671604</v>
      </c>
      <c r="Z756" s="5" t="n">
        <f aca="false">IF(U756&gt;25,(U756-25)*Q756*1.49*1000,0)</f>
        <v>0</v>
      </c>
      <c r="AA756" s="5" t="n">
        <f aca="false">X756+Y756+Z756</f>
        <v>37749.399540732</v>
      </c>
    </row>
    <row r="757" customFormat="false" ht="15" hidden="false" customHeight="false" outlineLevel="0" collapsed="false">
      <c r="A757" s="0" t="n">
        <v>2006</v>
      </c>
      <c r="B757" s="0" t="s">
        <v>35</v>
      </c>
      <c r="D757" s="0" t="n">
        <v>0</v>
      </c>
      <c r="E757" s="1" t="n">
        <v>87.91915625</v>
      </c>
      <c r="F757" s="4" t="n">
        <v>0.00095987</v>
      </c>
      <c r="G757" s="0" t="n">
        <v>1.485</v>
      </c>
      <c r="H757" s="0" t="n">
        <f aca="false">1.44*EXP(-F757*(A757-1956))</f>
        <v>1.37252157475285</v>
      </c>
      <c r="I757" s="0" t="n">
        <v>785</v>
      </c>
      <c r="J757" s="0" t="n">
        <f aca="false">I757*H757</f>
        <v>1077.42943618099</v>
      </c>
      <c r="K757" s="5" t="n">
        <f aca="false">K742+D742-J742-E757</f>
        <v>2757879.18728189</v>
      </c>
      <c r="L757" s="5" t="n">
        <f aca="false">H757*(100-G757/0.5)*20000</f>
        <v>2663515.36796538</v>
      </c>
      <c r="M757" s="5" t="n">
        <f aca="false">K757-L757</f>
        <v>94363.819316512</v>
      </c>
      <c r="N757" s="6" t="n">
        <f aca="false">1.6-0.5691/(2009-1956)*(A757-1956)</f>
        <v>1.06311320754717</v>
      </c>
      <c r="O757" s="7" t="n">
        <v>1.3</v>
      </c>
      <c r="P757" s="5" t="n">
        <f aca="false">O757*(100-N757/0.5)*5000</f>
        <v>636179.528301887</v>
      </c>
      <c r="Q757" s="7" t="n">
        <f aca="false">N757</f>
        <v>1.06311320754717</v>
      </c>
      <c r="R757" s="5" t="n">
        <f aca="false">1.49*(100-Q757/0.5)*5000</f>
        <v>729159.613207547</v>
      </c>
      <c r="S757" s="5" t="str">
        <f aca="false">IF(P757&lt;M757,M757-P757," ")</f>
        <v> </v>
      </c>
      <c r="T757" s="8" t="n">
        <f aca="false">M757*5/P757</f>
        <v>0.74164457608681</v>
      </c>
      <c r="U757" s="8" t="n">
        <f aca="false">IF(T757&gt;5,S757*5/R757+5,T757)+20</f>
        <v>20.7416445760868</v>
      </c>
      <c r="V757" s="9" t="n">
        <f aca="false">G757/0.5*H757*20000</f>
        <v>81527.7815403192</v>
      </c>
      <c r="W757" s="9" t="n">
        <f aca="false">H757*G757*20*1000</f>
        <v>40763.8907701596</v>
      </c>
      <c r="X757" s="5" t="n">
        <f aca="false">G757*H757*MIN(20,U757)*1000</f>
        <v>40763.8907701596</v>
      </c>
      <c r="Y757" s="5" t="n">
        <f aca="false">IF(20&lt;U757,N757*O757*MIN(5,U757-20)*1000,0)</f>
        <v>1024.98778738669</v>
      </c>
      <c r="Z757" s="5" t="n">
        <f aca="false">IF(U757&gt;25,(U757-25)*Q757*1.49*1000,0)</f>
        <v>0</v>
      </c>
      <c r="AA757" s="5" t="n">
        <f aca="false">X757+Y757+Z757</f>
        <v>41788.8785575463</v>
      </c>
    </row>
    <row r="758" customFormat="false" ht="15" hidden="false" customHeight="false" outlineLevel="0" collapsed="false">
      <c r="A758" s="0" t="n">
        <v>2006</v>
      </c>
      <c r="B758" s="0" t="s">
        <v>36</v>
      </c>
      <c r="D758" s="0" t="n">
        <v>0</v>
      </c>
      <c r="E758" s="1" t="n">
        <v>171.577011875</v>
      </c>
      <c r="F758" s="4" t="n">
        <v>0.003306066</v>
      </c>
      <c r="G758" s="0" t="n">
        <v>1.86</v>
      </c>
      <c r="H758" s="0" t="n">
        <f aca="false">1.44*EXP(-F758*(A758-1956))</f>
        <v>1.22059667076879</v>
      </c>
      <c r="I758" s="0" t="n">
        <v>785</v>
      </c>
      <c r="J758" s="0" t="n">
        <f aca="false">I758*H758</f>
        <v>958.168386553501</v>
      </c>
      <c r="K758" s="5" t="n">
        <f aca="false">K743+D743-J743-E758</f>
        <v>2755992.33312174</v>
      </c>
      <c r="L758" s="5" t="n">
        <f aca="false">H758*(100-G758/0.5)*20000</f>
        <v>2350380.94923238</v>
      </c>
      <c r="M758" s="5" t="n">
        <f aca="false">K758-L758</f>
        <v>405611.383889354</v>
      </c>
      <c r="N758" s="6" t="n">
        <f aca="false">1.6-0.5691/(2009-1956)*(A758-1956)</f>
        <v>1.06311320754717</v>
      </c>
      <c r="O758" s="7" t="n">
        <v>1.3</v>
      </c>
      <c r="P758" s="5" t="n">
        <f aca="false">O758*(100-N758/0.5)*5000</f>
        <v>636179.528301887</v>
      </c>
      <c r="Q758" s="7" t="n">
        <f aca="false">N758</f>
        <v>1.06311320754717</v>
      </c>
      <c r="R758" s="5" t="n">
        <f aca="false">1.49*(100-Q758/0.5)*5000</f>
        <v>729159.613207547</v>
      </c>
      <c r="S758" s="5" t="str">
        <f aca="false">IF(P758&lt;M758,M758-P758," ")</f>
        <v> </v>
      </c>
      <c r="T758" s="8" t="n">
        <f aca="false">M758*5/P758</f>
        <v>3.18786887855403</v>
      </c>
      <c r="U758" s="8" t="n">
        <f aca="false">IF(T758&gt;5,S758*5/R758+5,T758)+20</f>
        <v>23.187868878554</v>
      </c>
      <c r="V758" s="9" t="n">
        <f aca="false">G758/0.5*H758*20000</f>
        <v>90812.3923051981</v>
      </c>
      <c r="W758" s="9" t="n">
        <f aca="false">H758*G758*20*1000</f>
        <v>45406.196152599</v>
      </c>
      <c r="X758" s="5" t="n">
        <f aca="false">G758*H758*MIN(20,U758)*1000</f>
        <v>45406.196152599</v>
      </c>
      <c r="Y758" s="5" t="n">
        <f aca="false">IF(20&lt;U758,N758*O758*MIN(5,U758-20)*1000,0)</f>
        <v>4405.78516133519</v>
      </c>
      <c r="Z758" s="5" t="n">
        <f aca="false">IF(U758&gt;25,(U758-25)*Q758*1.49*1000,0)</f>
        <v>0</v>
      </c>
      <c r="AA758" s="5" t="n">
        <f aca="false">X758+Y758+Z758</f>
        <v>49811.9813139342</v>
      </c>
    </row>
    <row r="759" customFormat="false" ht="15" hidden="false" customHeight="false" outlineLevel="0" collapsed="false">
      <c r="A759" s="0" t="n">
        <v>2006</v>
      </c>
      <c r="B759" s="0" t="s">
        <v>37</v>
      </c>
      <c r="D759" s="0" t="n">
        <v>0</v>
      </c>
      <c r="E759" s="1" t="n">
        <v>142.678691875</v>
      </c>
      <c r="F759" s="4" t="n">
        <v>0.001301856</v>
      </c>
      <c r="G759" s="0" t="n">
        <v>1.565</v>
      </c>
      <c r="H759" s="0" t="n">
        <f aca="false">1.44*EXP(-F759*(A759-1956))</f>
        <v>1.34925193087433</v>
      </c>
      <c r="I759" s="0" t="n">
        <v>785</v>
      </c>
      <c r="J759" s="0" t="n">
        <f aca="false">I759*H759</f>
        <v>1059.16276573635</v>
      </c>
      <c r="K759" s="5" t="n">
        <f aca="false">K744+D744-J744-E759</f>
        <v>2755240.03871861</v>
      </c>
      <c r="L759" s="5" t="n">
        <f aca="false">H759*(100-G759/0.5)*20000</f>
        <v>2614040.69087592</v>
      </c>
      <c r="M759" s="5" t="n">
        <f aca="false">K759-L759</f>
        <v>141199.34784269</v>
      </c>
      <c r="N759" s="6" t="n">
        <f aca="false">1.6-0.5691/(2009-1956)*(A759-1956)</f>
        <v>1.06311320754717</v>
      </c>
      <c r="O759" s="7" t="n">
        <v>1.3</v>
      </c>
      <c r="P759" s="5" t="n">
        <f aca="false">O759*(100-N759/0.5)*5000</f>
        <v>636179.528301887</v>
      </c>
      <c r="Q759" s="7" t="n">
        <f aca="false">N759</f>
        <v>1.06311320754717</v>
      </c>
      <c r="R759" s="5" t="n">
        <f aca="false">1.49*(100-Q759/0.5)*5000</f>
        <v>729159.613207547</v>
      </c>
      <c r="S759" s="5" t="str">
        <f aca="false">IF(P759&lt;M759,M759-P759," ")</f>
        <v> </v>
      </c>
      <c r="T759" s="8" t="n">
        <f aca="false">M759*5/P759</f>
        <v>1.10974451048106</v>
      </c>
      <c r="U759" s="8" t="n">
        <f aca="false">IF(T759&gt;5,S759*5/R759+5,T759)+20</f>
        <v>21.1097445104811</v>
      </c>
      <c r="V759" s="9" t="n">
        <f aca="false">G759/0.5*H759*20000</f>
        <v>84463.1708727328</v>
      </c>
      <c r="W759" s="9" t="n">
        <f aca="false">H759*G759*20*1000</f>
        <v>42231.5854363664</v>
      </c>
      <c r="X759" s="5" t="n">
        <f aca="false">G759*H759*MIN(20,U759)*1000</f>
        <v>42231.5854363664</v>
      </c>
      <c r="Y759" s="5" t="n">
        <f aca="false">IF(20&lt;U759,N759*O759*MIN(5,U759-20)*1000,0)</f>
        <v>1533.719259924</v>
      </c>
      <c r="Z759" s="5" t="n">
        <f aca="false">IF(U759&gt;25,(U759-25)*Q759*1.49*1000,0)</f>
        <v>0</v>
      </c>
      <c r="AA759" s="5" t="n">
        <f aca="false">X759+Y759+Z759</f>
        <v>43765.3046962904</v>
      </c>
    </row>
    <row r="760" customFormat="false" ht="15" hidden="false" customHeight="false" outlineLevel="0" collapsed="false">
      <c r="A760" s="0" t="n">
        <v>2006</v>
      </c>
      <c r="B760" s="0" t="s">
        <v>38</v>
      </c>
      <c r="D760" s="0" t="n">
        <v>0</v>
      </c>
      <c r="E760" s="1" t="n">
        <v>134.42029875</v>
      </c>
      <c r="F760" s="4" t="n">
        <v>0.00474323</v>
      </c>
      <c r="G760" s="0" t="n">
        <v>3.005</v>
      </c>
      <c r="H760" s="0" t="n">
        <f aca="false">1.44*EXP(-F760*(A760-1956))</f>
        <v>1.13596398174726</v>
      </c>
      <c r="I760" s="0" t="n">
        <v>785</v>
      </c>
      <c r="J760" s="0" t="n">
        <f aca="false">I760*H760</f>
        <v>891.731725671599</v>
      </c>
      <c r="K760" s="5" t="n">
        <f aca="false">K745+D745-J745-E760</f>
        <v>2752536.05062609</v>
      </c>
      <c r="L760" s="5" t="n">
        <f aca="false">H760*(100-G760/0.5)*20000</f>
        <v>2135385.0928885</v>
      </c>
      <c r="M760" s="5" t="n">
        <f aca="false">K760-L760</f>
        <v>617150.957737594</v>
      </c>
      <c r="N760" s="6" t="n">
        <f aca="false">1.6+0.3/(2009-1956)*(A760-1956)</f>
        <v>1.88301886792453</v>
      </c>
      <c r="O760" s="7" t="n">
        <v>1.3</v>
      </c>
      <c r="P760" s="5" t="n">
        <f aca="false">O760*(100-N760/0.5)*5000</f>
        <v>625520.754716981</v>
      </c>
      <c r="Q760" s="7" t="n">
        <f aca="false">N760</f>
        <v>1.88301886792453</v>
      </c>
      <c r="R760" s="5" t="n">
        <f aca="false">1.49*(100-Q760/0.5)*5000</f>
        <v>716943.018867925</v>
      </c>
      <c r="S760" s="5" t="str">
        <f aca="false">IF(P760&lt;M760,M760-P760," ")</f>
        <v> </v>
      </c>
      <c r="T760" s="8" t="n">
        <f aca="false">M760*5/P760</f>
        <v>4.93309736794286</v>
      </c>
      <c r="U760" s="8" t="n">
        <f aca="false">IF(T760&gt;5,S760*5/R760+5,T760)+20</f>
        <v>24.9330973679429</v>
      </c>
      <c r="V760" s="9" t="n">
        <f aca="false">G760/0.5*H760*20000</f>
        <v>136542.870606021</v>
      </c>
      <c r="W760" s="9" t="n">
        <f aca="false">H760*G760*20*1000</f>
        <v>68271.4353030103</v>
      </c>
      <c r="X760" s="5" t="n">
        <f aca="false">G760*H760*MIN(20,U760)*1000</f>
        <v>68271.4353030103</v>
      </c>
      <c r="Y760" s="5" t="n">
        <f aca="false">IF(20&lt;U760,N760*O760*MIN(5,U760-20)*1000,0)</f>
        <v>12075.8500474888</v>
      </c>
      <c r="Z760" s="5" t="n">
        <f aca="false">IF(U760&gt;25,(U760-25)*Q760*1.49*1000,0)</f>
        <v>0</v>
      </c>
      <c r="AA760" s="5" t="n">
        <f aca="false">X760+Y760+Z760</f>
        <v>80347.2853504991</v>
      </c>
    </row>
    <row r="761" customFormat="false" ht="15" hidden="false" customHeight="false" outlineLevel="0" collapsed="false">
      <c r="A761" s="0" t="n">
        <v>2006</v>
      </c>
      <c r="B761" s="0" t="s">
        <v>39</v>
      </c>
      <c r="D761" s="0" t="n">
        <v>0</v>
      </c>
      <c r="E761" s="1" t="n">
        <v>165.925423125</v>
      </c>
      <c r="F761" s="4" t="n">
        <v>0.00288361</v>
      </c>
      <c r="G761" s="0" t="n">
        <v>2.09</v>
      </c>
      <c r="H761" s="0" t="n">
        <f aca="false">1.44*EXP(-F761*(A761-1956))</f>
        <v>1.24665331597236</v>
      </c>
      <c r="I761" s="0" t="n">
        <v>785</v>
      </c>
      <c r="J761" s="0" t="n">
        <f aca="false">I761*H761</f>
        <v>978.622853038304</v>
      </c>
      <c r="K761" s="5" t="n">
        <f aca="false">K746+D746-J746-E761</f>
        <v>2775420.21453932</v>
      </c>
      <c r="L761" s="5" t="n">
        <f aca="false">H761*(100-G761/0.5)*20000</f>
        <v>2389086.41472943</v>
      </c>
      <c r="M761" s="5" t="n">
        <f aca="false">K761-L761</f>
        <v>386333.799809888</v>
      </c>
      <c r="N761" s="6" t="n">
        <f aca="false">1.6-0.5691/(2009-1956)*(A761-1956)</f>
        <v>1.06311320754717</v>
      </c>
      <c r="O761" s="7" t="n">
        <v>1.3</v>
      </c>
      <c r="P761" s="5" t="n">
        <f aca="false">O761*(100-N761/0.5)*5000</f>
        <v>636179.528301887</v>
      </c>
      <c r="Q761" s="7" t="n">
        <f aca="false">N761</f>
        <v>1.06311320754717</v>
      </c>
      <c r="R761" s="5" t="n">
        <f aca="false">1.49*(100-Q761/0.5)*5000</f>
        <v>729159.613207547</v>
      </c>
      <c r="S761" s="5" t="str">
        <f aca="false">IF(P761&lt;M761,M761-P761," ")</f>
        <v> </v>
      </c>
      <c r="T761" s="8" t="n">
        <f aca="false">M761*5/P761</f>
        <v>3.03635831257494</v>
      </c>
      <c r="U761" s="8" t="n">
        <f aca="false">IF(T761&gt;5,S761*5/R761+5,T761)+20</f>
        <v>23.0363583125749</v>
      </c>
      <c r="V761" s="9" t="n">
        <f aca="false">G761/0.5*H761*20000</f>
        <v>104220.217215289</v>
      </c>
      <c r="W761" s="9" t="n">
        <f aca="false">H761*G761*20*1000</f>
        <v>52110.1086076447</v>
      </c>
      <c r="X761" s="5" t="n">
        <f aca="false">G761*H761*MIN(20,U761)*1000</f>
        <v>52110.1086076447</v>
      </c>
      <c r="Y761" s="5" t="n">
        <f aca="false">IF(20&lt;U761,N761*O761*MIN(5,U761-20)*1000,0)</f>
        <v>4196.39041242728</v>
      </c>
      <c r="Z761" s="5" t="n">
        <f aca="false">IF(U761&gt;25,(U761-25)*Q761*1.49*1000,0)</f>
        <v>0</v>
      </c>
      <c r="AA761" s="5" t="n">
        <f aca="false">X761+Y761+Z761</f>
        <v>56306.499020072</v>
      </c>
    </row>
    <row r="762" customFormat="false" ht="15" hidden="false" customHeight="false" outlineLevel="0" collapsed="false">
      <c r="A762" s="0" t="n">
        <v>2006</v>
      </c>
      <c r="B762" s="0" t="s">
        <v>40</v>
      </c>
      <c r="D762" s="0" t="n">
        <v>0</v>
      </c>
      <c r="E762" s="1" t="n">
        <v>180.861561875</v>
      </c>
      <c r="F762" s="4" t="n">
        <v>0.003435973</v>
      </c>
      <c r="G762" s="0" t="n">
        <v>2.115</v>
      </c>
      <c r="H762" s="0" t="n">
        <f aca="false">1.44*EXP(-F762*(A762-1956))</f>
        <v>1.21269416075114</v>
      </c>
      <c r="I762" s="0" t="n">
        <v>785</v>
      </c>
      <c r="J762" s="0" t="n">
        <f aca="false">I762*H762</f>
        <v>951.964916189646</v>
      </c>
      <c r="K762" s="5" t="n">
        <f aca="false">K747+D747-J747-E762</f>
        <v>2776539.07380614</v>
      </c>
      <c r="L762" s="5" t="n">
        <f aca="false">H762*(100-G762/0.5)*20000</f>
        <v>2322794.39550274</v>
      </c>
      <c r="M762" s="5" t="n">
        <f aca="false">K762-L762</f>
        <v>453744.678303406</v>
      </c>
      <c r="N762" s="6" t="n">
        <f aca="false">1.6+0.1/(2009-1956)*(A762-1956)</f>
        <v>1.69433962264151</v>
      </c>
      <c r="O762" s="7" t="n">
        <v>1.3</v>
      </c>
      <c r="P762" s="5" t="n">
        <f aca="false">O762*(100-N762/0.5)*5000</f>
        <v>627973.58490566</v>
      </c>
      <c r="Q762" s="7" t="n">
        <f aca="false">N762</f>
        <v>1.69433962264151</v>
      </c>
      <c r="R762" s="5" t="n">
        <f aca="false">1.49*(100-Q762/0.5)*5000</f>
        <v>719754.339622642</v>
      </c>
      <c r="S762" s="5" t="str">
        <f aca="false">IF(P762&lt;M762,M762-P762," ")</f>
        <v> </v>
      </c>
      <c r="T762" s="8" t="n">
        <f aca="false">M762*5/P762</f>
        <v>3.61276882666626</v>
      </c>
      <c r="U762" s="8" t="n">
        <f aca="false">IF(T762&gt;5,S762*5/R762+5,T762)+20</f>
        <v>23.6127688266663</v>
      </c>
      <c r="V762" s="9" t="n">
        <f aca="false">G762/0.5*H762*20000</f>
        <v>102593.925999547</v>
      </c>
      <c r="W762" s="9" t="n">
        <f aca="false">H762*G762*20*1000</f>
        <v>51296.9629997733</v>
      </c>
      <c r="X762" s="5" t="n">
        <f aca="false">G762*H762*MIN(20,U762)*1000</f>
        <v>51296.9629997733</v>
      </c>
      <c r="Y762" s="5" t="n">
        <f aca="false">IF(20&lt;U762,N762*O762*MIN(5,U762-20)*1000,0)</f>
        <v>7957.63458160415</v>
      </c>
      <c r="Z762" s="5" t="n">
        <f aca="false">IF(U762&gt;25,(U762-25)*Q762*1.49*1000,0)</f>
        <v>0</v>
      </c>
      <c r="AA762" s="5" t="n">
        <f aca="false">X762+Y762+Z762</f>
        <v>59254.5975813774</v>
      </c>
    </row>
    <row r="763" customFormat="false" ht="15" hidden="false" customHeight="false" outlineLevel="0" collapsed="false">
      <c r="A763" s="0" t="n">
        <v>2006</v>
      </c>
      <c r="B763" s="0" t="s">
        <v>41</v>
      </c>
      <c r="D763" s="0" t="n">
        <v>0</v>
      </c>
      <c r="E763" s="1" t="n">
        <v>64.230199375</v>
      </c>
      <c r="F763" s="4" t="n">
        <v>0.002290988</v>
      </c>
      <c r="G763" s="0" t="n">
        <v>1.82</v>
      </c>
      <c r="H763" s="0" t="n">
        <f aca="false">1.44*EXP(-F763*(A763-1956))</f>
        <v>1.28414575295499</v>
      </c>
      <c r="I763" s="0" t="n">
        <v>785</v>
      </c>
      <c r="J763" s="0" t="n">
        <f aca="false">I763*H763</f>
        <v>1008.05441606967</v>
      </c>
      <c r="K763" s="5" t="n">
        <f aca="false">K748+D748-J748-E763</f>
        <v>2748763.63478354</v>
      </c>
      <c r="L763" s="5" t="n">
        <f aca="false">H763*(100-G763/0.5)*20000</f>
        <v>2474805.69509486</v>
      </c>
      <c r="M763" s="5" t="n">
        <f aca="false">K763-L763</f>
        <v>273957.939688687</v>
      </c>
      <c r="N763" s="6" t="n">
        <f aca="false">1.6-0.4/(2009-1956)*(A763-1956)</f>
        <v>1.22264150943396</v>
      </c>
      <c r="O763" s="7" t="n">
        <v>1.3</v>
      </c>
      <c r="P763" s="5" t="n">
        <f aca="false">O763*(100-N763/0.5)*5000</f>
        <v>634105.660377358</v>
      </c>
      <c r="Q763" s="7" t="n">
        <f aca="false">N763</f>
        <v>1.22264150943396</v>
      </c>
      <c r="R763" s="5" t="n">
        <f aca="false">1.49*(100-Q763/0.5)*5000</f>
        <v>726782.641509434</v>
      </c>
      <c r="S763" s="5" t="str">
        <f aca="false">IF(P763&lt;M763,M763-P763," ")</f>
        <v> </v>
      </c>
      <c r="T763" s="8" t="n">
        <f aca="false">M763*5/P763</f>
        <v>2.16019156433373</v>
      </c>
      <c r="U763" s="8" t="n">
        <f aca="false">IF(T763&gt;5,S763*5/R763+5,T763)+20</f>
        <v>22.1601915643337</v>
      </c>
      <c r="V763" s="9" t="n">
        <f aca="false">G763/0.5*H763*20000</f>
        <v>93485.8108151233</v>
      </c>
      <c r="W763" s="9" t="n">
        <f aca="false">H763*G763*20*1000</f>
        <v>46742.9054075616</v>
      </c>
      <c r="X763" s="5" t="n">
        <f aca="false">G763*H763*MIN(20,U763)*1000</f>
        <v>46742.9054075616</v>
      </c>
      <c r="Y763" s="5" t="n">
        <f aca="false">IF(20&lt;U763,N763*O763*MIN(5,U763-20)*1000,0)</f>
        <v>3433.48183734855</v>
      </c>
      <c r="Z763" s="5" t="n">
        <f aca="false">IF(U763&gt;25,(U763-25)*Q763*1.49*1000,0)</f>
        <v>0</v>
      </c>
      <c r="AA763" s="5" t="n">
        <f aca="false">X763+Y763+Z763</f>
        <v>50176.3872449102</v>
      </c>
    </row>
    <row r="764" customFormat="false" ht="15" hidden="false" customHeight="false" outlineLevel="0" collapsed="false">
      <c r="A764" s="0" t="n">
        <v>2006</v>
      </c>
      <c r="B764" s="0" t="s">
        <v>42</v>
      </c>
      <c r="D764" s="0" t="n">
        <v>0</v>
      </c>
      <c r="E764" s="1" t="n">
        <v>197.312674375</v>
      </c>
      <c r="F764" s="4" t="n">
        <v>0.006047777</v>
      </c>
      <c r="G764" s="0" t="n">
        <v>3.565</v>
      </c>
      <c r="H764" s="0" t="n">
        <f aca="false">1.44*EXP(-F764*(A764-1956))</f>
        <v>1.06423290600669</v>
      </c>
      <c r="I764" s="0" t="n">
        <v>785</v>
      </c>
      <c r="J764" s="0" t="n">
        <f aca="false">I764*H764</f>
        <v>835.42283121525</v>
      </c>
      <c r="K764" s="5" t="n">
        <f aca="false">K749+D749-J749-E764</f>
        <v>2747832.42156445</v>
      </c>
      <c r="L764" s="5" t="n">
        <f aca="false">H764*(100-G764/0.5)*20000</f>
        <v>1976706.19961682</v>
      </c>
      <c r="M764" s="5" t="n">
        <f aca="false">K764-L764</f>
        <v>771126.221947632</v>
      </c>
      <c r="N764" s="6" t="n">
        <f aca="false">1.6+0.5185/(2009-1956)*(A764-1956)</f>
        <v>2.08915094339623</v>
      </c>
      <c r="O764" s="7" t="n">
        <v>1.3</v>
      </c>
      <c r="P764" s="5" t="n">
        <f aca="false">O764*(100-N764/0.5)*5000</f>
        <v>622841.037735849</v>
      </c>
      <c r="Q764" s="7" t="n">
        <f aca="false">N764</f>
        <v>2.08915094339623</v>
      </c>
      <c r="R764" s="5" t="n">
        <f aca="false">1.49*(100-Q764/0.5)*5000</f>
        <v>713871.650943396</v>
      </c>
      <c r="S764" s="5" t="n">
        <f aca="false">IF(P764&lt;M764,M764-P764," ")</f>
        <v>148285.184211783</v>
      </c>
      <c r="T764" s="8" t="n">
        <f aca="false">M764*5/P764</f>
        <v>6.19039349711789</v>
      </c>
      <c r="U764" s="8" t="n">
        <f aca="false">IF(T764&gt;5,S764*5/R764+5,T764)+20</f>
        <v>26.0385983531901</v>
      </c>
      <c r="V764" s="9" t="n">
        <f aca="false">G764/0.5*H764*20000</f>
        <v>151759.612396554</v>
      </c>
      <c r="W764" s="9" t="n">
        <f aca="false">H764*G764*20*1000</f>
        <v>75879.8061982768</v>
      </c>
      <c r="X764" s="5" t="n">
        <f aca="false">G764*H764*MIN(20,U764)*1000</f>
        <v>75879.8061982768</v>
      </c>
      <c r="Y764" s="5" t="n">
        <f aca="false">IF(20&lt;U764,N764*O764*MIN(5,U764-20)*1000,0)</f>
        <v>13579.4811320755</v>
      </c>
      <c r="Z764" s="5" t="n">
        <f aca="false">IF(U764&gt;25,(U764-25)*Q764*1.49*1000,0)</f>
        <v>3232.98520677155</v>
      </c>
      <c r="AA764" s="5" t="n">
        <f aca="false">X764+Y764+Z764</f>
        <v>92692.2725371239</v>
      </c>
    </row>
    <row r="765" customFormat="false" ht="15" hidden="false" customHeight="false" outlineLevel="0" collapsed="false">
      <c r="A765" s="0" t="n">
        <v>2006</v>
      </c>
      <c r="B765" s="0" t="s">
        <v>43</v>
      </c>
      <c r="D765" s="0" t="n">
        <v>0</v>
      </c>
      <c r="E765" s="1" t="n">
        <v>143.517985</v>
      </c>
      <c r="F765" s="4" t="n">
        <v>0.003047486</v>
      </c>
      <c r="G765" s="0" t="n">
        <v>2.135</v>
      </c>
      <c r="H765" s="0" t="n">
        <f aca="false">1.44*EXP(-F765*(A765-1956))</f>
        <v>1.23648022309316</v>
      </c>
      <c r="I765" s="0" t="n">
        <v>785</v>
      </c>
      <c r="J765" s="0" t="n">
        <f aca="false">I765*H765</f>
        <v>970.636975128133</v>
      </c>
      <c r="K765" s="5" t="n">
        <f aca="false">K750+D750-J750-E765</f>
        <v>2743632.99616636</v>
      </c>
      <c r="L765" s="5" t="n">
        <f aca="false">H765*(100-G765/0.5)*20000</f>
        <v>2367365.03513417</v>
      </c>
      <c r="M765" s="5" t="n">
        <f aca="false">K765-L765</f>
        <v>376267.961032185</v>
      </c>
      <c r="N765" s="6" t="n">
        <f aca="false">1.6-0.4298/(2009-1956)*(A765-1956)</f>
        <v>1.19452830188679</v>
      </c>
      <c r="O765" s="7" t="n">
        <v>1.3</v>
      </c>
      <c r="P765" s="5" t="n">
        <f aca="false">O765*(100-N765/0.5)*5000</f>
        <v>634471.132075472</v>
      </c>
      <c r="Q765" s="7" t="n">
        <f aca="false">N765</f>
        <v>1.19452830188679</v>
      </c>
      <c r="R765" s="5" t="n">
        <f aca="false">1.49*(100-Q765/0.5)*5000</f>
        <v>727201.528301887</v>
      </c>
      <c r="S765" s="5" t="str">
        <f aca="false">IF(P765&lt;M765,M765-P765," ")</f>
        <v> </v>
      </c>
      <c r="T765" s="8" t="n">
        <f aca="false">M765*5/P765</f>
        <v>2.96520946352077</v>
      </c>
      <c r="U765" s="8" t="n">
        <f aca="false">IF(T765&gt;5,S765*5/R765+5,T765)+20</f>
        <v>22.9652094635208</v>
      </c>
      <c r="V765" s="9" t="n">
        <f aca="false">G765/0.5*H765*20000</f>
        <v>105595.411052156</v>
      </c>
      <c r="W765" s="9" t="n">
        <f aca="false">H765*G765*20*1000</f>
        <v>52797.7055260781</v>
      </c>
      <c r="X765" s="5" t="n">
        <f aca="false">G765*H765*MIN(20,U765)*1000</f>
        <v>52797.7055260781</v>
      </c>
      <c r="Y765" s="5" t="n">
        <f aca="false">IF(20&lt;U765,N765*O765*MIN(5,U765-20)*1000,0)</f>
        <v>4604.63461275755</v>
      </c>
      <c r="Z765" s="5" t="n">
        <f aca="false">IF(U765&gt;25,(U765-25)*Q765*1.49*1000,0)</f>
        <v>0</v>
      </c>
      <c r="AA765" s="5" t="n">
        <f aca="false">X765+Y765+Z765</f>
        <v>57402.3401388356</v>
      </c>
    </row>
    <row r="766" customFormat="false" ht="15" hidden="false" customHeight="false" outlineLevel="0" collapsed="false">
      <c r="A766" s="0" t="n">
        <v>2006</v>
      </c>
      <c r="B766" s="0" t="s">
        <v>44</v>
      </c>
      <c r="D766" s="0" t="n">
        <v>0</v>
      </c>
      <c r="E766" s="1" t="n">
        <v>215.336495</v>
      </c>
      <c r="F766" s="4" t="n">
        <v>0.006595146</v>
      </c>
      <c r="G766" s="0" t="n">
        <v>2.64</v>
      </c>
      <c r="H766" s="0" t="n">
        <f aca="false">1.44*EXP(-F766*(A766-1956))</f>
        <v>1.03550146185201</v>
      </c>
      <c r="I766" s="0" t="n">
        <v>785</v>
      </c>
      <c r="J766" s="0" t="n">
        <f aca="false">I766*H766</f>
        <v>812.868647553828</v>
      </c>
      <c r="K766" s="5" t="n">
        <f aca="false">K751+D751-J751-E766</f>
        <v>2842071.36012872</v>
      </c>
      <c r="L766" s="5" t="n">
        <f aca="false">H766*(100-G766/0.5)*20000</f>
        <v>1961653.96933245</v>
      </c>
      <c r="M766" s="5" t="n">
        <f aca="false">K766-L766</f>
        <v>880417.390796274</v>
      </c>
      <c r="N766" s="6" t="n">
        <f aca="false">1.6+0.062/(2009-1956)*(A766-1956)</f>
        <v>1.65849056603774</v>
      </c>
      <c r="O766" s="7" t="n">
        <v>1.3</v>
      </c>
      <c r="P766" s="5" t="n">
        <f aca="false">O766*(100-N766/0.5)*5000</f>
        <v>628439.62264151</v>
      </c>
      <c r="Q766" s="7" t="n">
        <f aca="false">N766</f>
        <v>1.65849056603774</v>
      </c>
      <c r="R766" s="5" t="n">
        <f aca="false">1.49*(100-Q766/0.5)*5000</f>
        <v>720288.490566038</v>
      </c>
      <c r="S766" s="5" t="n">
        <f aca="false">IF(P766&lt;M766,M766-P766," ")</f>
        <v>251977.768154764</v>
      </c>
      <c r="T766" s="8" t="n">
        <f aca="false">M766*5/P766</f>
        <v>7.00478899703706</v>
      </c>
      <c r="U766" s="8" t="n">
        <f aca="false">IF(T766&gt;5,S766*5/R766+5,T766)+20</f>
        <v>26.7491447625156</v>
      </c>
      <c r="V766" s="9" t="n">
        <f aca="false">G766/0.5*H766*20000</f>
        <v>109348.954371572</v>
      </c>
      <c r="W766" s="9" t="n">
        <f aca="false">H766*G766*20*1000</f>
        <v>54674.4771857862</v>
      </c>
      <c r="X766" s="5" t="n">
        <f aca="false">G766*H766*MIN(20,U766)*1000</f>
        <v>54674.4771857862</v>
      </c>
      <c r="Y766" s="5" t="n">
        <f aca="false">IF(20&lt;U766,N766*O766*MIN(5,U766-20)*1000,0)</f>
        <v>10780.1886792453</v>
      </c>
      <c r="Z766" s="5" t="n">
        <f aca="false">IF(U766&gt;25,(U766-25)*Q766*1.49*1000,0)</f>
        <v>4322.40073002689</v>
      </c>
      <c r="AA766" s="5" t="n">
        <f aca="false">X766+Y766+Z766</f>
        <v>69777.0665950584</v>
      </c>
    </row>
    <row r="767" customFormat="false" ht="15" hidden="false" customHeight="false" outlineLevel="0" collapsed="false">
      <c r="A767" s="0" t="n">
        <v>2007</v>
      </c>
      <c r="B767" s="0" t="s">
        <v>30</v>
      </c>
      <c r="D767" s="0" t="n">
        <v>0</v>
      </c>
      <c r="E767" s="1" t="n">
        <v>0</v>
      </c>
      <c r="F767" s="4" t="n">
        <v>0.000106134</v>
      </c>
      <c r="G767" s="0" t="n">
        <v>0.93</v>
      </c>
      <c r="H767" s="0" t="n">
        <f aca="false">1.44*EXP(-F767*(A767-1956))</f>
        <v>1.43222657614577</v>
      </c>
      <c r="I767" s="0" t="n">
        <v>785</v>
      </c>
      <c r="J767" s="0" t="n">
        <f aca="false">I767*H767</f>
        <v>1124.29786227443</v>
      </c>
      <c r="K767" s="5" t="n">
        <f aca="false">K752+D752-J752-E767</f>
        <v>2747283.70888473</v>
      </c>
      <c r="L767" s="5" t="n">
        <f aca="false">H767*(100-G767/0.5)*20000</f>
        <v>2811174.32365892</v>
      </c>
      <c r="M767" s="5" t="n">
        <f aca="false">K767-L767</f>
        <v>-63890.6147741946</v>
      </c>
      <c r="N767" s="6" t="n">
        <f aca="false">1.6-0.6824/(2009-1956)*(A767-1956)</f>
        <v>0.943350943396227</v>
      </c>
      <c r="O767" s="7" t="n">
        <v>1.3</v>
      </c>
      <c r="P767" s="5" t="n">
        <f aca="false">O767*(100-N767/0.5)*5000</f>
        <v>637736.437735849</v>
      </c>
      <c r="Q767" s="7" t="n">
        <f aca="false">N767</f>
        <v>0.943350943396227</v>
      </c>
      <c r="R767" s="5" t="n">
        <f aca="false">1.49*(100-Q767/0.5)*5000</f>
        <v>730944.070943396</v>
      </c>
      <c r="S767" s="5" t="str">
        <f aca="false">IF(P767&lt;M767,M767-P767," ")</f>
        <v> </v>
      </c>
      <c r="T767" s="8" t="n">
        <f aca="false">M767*5/P767</f>
        <v>-0.500917079483689</v>
      </c>
      <c r="U767" s="8" t="n">
        <f aca="false">IF(T767&gt;5,S767*5/R767+5,T767)+20</f>
        <v>19.4990829205163</v>
      </c>
      <c r="V767" s="9" t="n">
        <f aca="false">G767/0.5*H767*20000</f>
        <v>53278.8286326227</v>
      </c>
      <c r="W767" s="9" t="n">
        <f aca="false">H767*G767*20*1000</f>
        <v>26639.4143163114</v>
      </c>
      <c r="X767" s="5" t="n">
        <f aca="false">G767*H767*MIN(20,U767)*1000</f>
        <v>25972.2074353872</v>
      </c>
      <c r="Y767" s="5" t="n">
        <f aca="false">IF(20&lt;U767,N767*O767*MIN(5,U767-20)*1000,0)</f>
        <v>0</v>
      </c>
      <c r="Z767" s="5" t="n">
        <f aca="false">IF(U767&gt;25,(U767-25)*Q767*1.49*1000,0)</f>
        <v>0</v>
      </c>
      <c r="AA767" s="5" t="n">
        <f aca="false">X767+Y767+Z767</f>
        <v>25972.2074353872</v>
      </c>
    </row>
    <row r="768" customFormat="false" ht="15" hidden="false" customHeight="false" outlineLevel="0" collapsed="false">
      <c r="A768" s="0" t="n">
        <v>2007</v>
      </c>
      <c r="B768" s="0" t="s">
        <v>31</v>
      </c>
      <c r="D768" s="0" t="n">
        <v>0</v>
      </c>
      <c r="E768" s="1" t="n">
        <v>31.75851625</v>
      </c>
      <c r="F768" s="4" t="n">
        <v>0.00054519</v>
      </c>
      <c r="G768" s="0" t="n">
        <v>1.09</v>
      </c>
      <c r="H768" s="0" t="n">
        <f aca="false">1.44*EXP(-F768*(A768-1956))</f>
        <v>1.40051275562986</v>
      </c>
      <c r="I768" s="0" t="n">
        <v>785</v>
      </c>
      <c r="J768" s="0" t="n">
        <f aca="false">I768*H768</f>
        <v>1099.40251316944</v>
      </c>
      <c r="K768" s="5" t="n">
        <f aca="false">K753+D753-J753-E768</f>
        <v>2742336.29097825</v>
      </c>
      <c r="L768" s="5" t="n">
        <f aca="false">H768*(100-G768/0.5)*20000</f>
        <v>2739963.15511426</v>
      </c>
      <c r="M768" s="5" t="n">
        <f aca="false">K768-L768</f>
        <v>2373.13586399797</v>
      </c>
      <c r="N768" s="6" t="n">
        <f aca="false">1.6-0.6216/(2009-1956)*(A768-1956)</f>
        <v>1.00185660377359</v>
      </c>
      <c r="O768" s="7" t="n">
        <v>1.3</v>
      </c>
      <c r="P768" s="5" t="n">
        <f aca="false">O768*(100-N768/0.5)*5000</f>
        <v>636975.864150944</v>
      </c>
      <c r="Q768" s="7" t="n">
        <f aca="false">N768</f>
        <v>1.00185660377359</v>
      </c>
      <c r="R768" s="5" t="n">
        <f aca="false">1.49*(100-Q768/0.5)*5000</f>
        <v>730072.336603774</v>
      </c>
      <c r="S768" s="5" t="str">
        <f aca="false">IF(P768&lt;M768,M768-P768," ")</f>
        <v> </v>
      </c>
      <c r="T768" s="8" t="n">
        <f aca="false">M768*5/P768</f>
        <v>0.0186281458808588</v>
      </c>
      <c r="U768" s="8" t="n">
        <f aca="false">IF(T768&gt;5,S768*5/R768+5,T768)+20</f>
        <v>20.0186281458809</v>
      </c>
      <c r="V768" s="9" t="n">
        <f aca="false">G768/0.5*H768*20000</f>
        <v>61062.3561454619</v>
      </c>
      <c r="W768" s="9" t="n">
        <f aca="false">H768*G768*20*1000</f>
        <v>30531.1780727309</v>
      </c>
      <c r="X768" s="5" t="n">
        <f aca="false">G768*H768*MIN(20,U768)*1000</f>
        <v>30531.1780727309</v>
      </c>
      <c r="Y768" s="5" t="n">
        <f aca="false">IF(20&lt;U768,N768*O768*MIN(5,U768-20)*1000,0)</f>
        <v>24.2615502568329</v>
      </c>
      <c r="Z768" s="5" t="n">
        <f aca="false">IF(U768&gt;25,(U768-25)*Q768*1.49*1000,0)</f>
        <v>0</v>
      </c>
      <c r="AA768" s="5" t="n">
        <f aca="false">X768+Y768+Z768</f>
        <v>30555.4396229878</v>
      </c>
    </row>
    <row r="769" customFormat="false" ht="15" hidden="false" customHeight="false" outlineLevel="0" collapsed="false">
      <c r="A769" s="0" t="n">
        <v>2007</v>
      </c>
      <c r="B769" s="0" t="s">
        <v>32</v>
      </c>
      <c r="D769" s="0" t="n">
        <v>0</v>
      </c>
      <c r="E769" s="1" t="n">
        <v>91.765370625</v>
      </c>
      <c r="F769" s="4" t="n">
        <v>0.002161032</v>
      </c>
      <c r="G769" s="0" t="n">
        <v>1.36</v>
      </c>
      <c r="H769" s="0" t="n">
        <f aca="false">1.44*EXP(-F769*(A769-1956))</f>
        <v>1.28972688846138</v>
      </c>
      <c r="I769" s="0" t="n">
        <v>785</v>
      </c>
      <c r="J769" s="0" t="n">
        <f aca="false">I769*H769</f>
        <v>1012.43560744219</v>
      </c>
      <c r="K769" s="5" t="n">
        <f aca="false">K754+D754-J754-E769</f>
        <v>2739744.79738184</v>
      </c>
      <c r="L769" s="5" t="n">
        <f aca="false">H769*(100-G769/0.5)*20000</f>
        <v>2509292.63419047</v>
      </c>
      <c r="M769" s="5" t="n">
        <f aca="false">K769-L769</f>
        <v>230452.163191372</v>
      </c>
      <c r="N769" s="6" t="n">
        <f aca="false">1.6-0.5691/(2009-1956)*(A769-1956)</f>
        <v>1.05237547169811</v>
      </c>
      <c r="O769" s="7" t="n">
        <v>1.3</v>
      </c>
      <c r="P769" s="5" t="n">
        <f aca="false">O769*(100-N769/0.5)*5000</f>
        <v>636319.118867925</v>
      </c>
      <c r="Q769" s="7" t="n">
        <f aca="false">N769</f>
        <v>1.05237547169811</v>
      </c>
      <c r="R769" s="5" t="n">
        <f aca="false">1.49*(100-Q769/0.5)*5000</f>
        <v>729319.605471698</v>
      </c>
      <c r="S769" s="5" t="str">
        <f aca="false">IF(P769&lt;M769,M769-P769," ")</f>
        <v> </v>
      </c>
      <c r="T769" s="8" t="n">
        <f aca="false">M769*5/P769</f>
        <v>1.81082224593038</v>
      </c>
      <c r="U769" s="8" t="n">
        <f aca="false">IF(T769&gt;5,S769*5/R769+5,T769)+20</f>
        <v>21.8108222459304</v>
      </c>
      <c r="V769" s="9" t="n">
        <f aca="false">G769/0.5*H769*20000</f>
        <v>70161.1427322993</v>
      </c>
      <c r="W769" s="9" t="n">
        <f aca="false">H769*G769*20*1000</f>
        <v>35080.5713661496</v>
      </c>
      <c r="X769" s="5" t="n">
        <f aca="false">G769*H769*MIN(20,U769)*1000</f>
        <v>35080.5713661496</v>
      </c>
      <c r="Y769" s="5" t="n">
        <f aca="false">IF(20&lt;U769,N769*O769*MIN(5,U769-20)*1000,0)</f>
        <v>2477.36438978915</v>
      </c>
      <c r="Z769" s="5" t="n">
        <f aca="false">IF(U769&gt;25,(U769-25)*Q769*1.49*1000,0)</f>
        <v>0</v>
      </c>
      <c r="AA769" s="5" t="n">
        <f aca="false">X769+Y769+Z769</f>
        <v>37557.9357559388</v>
      </c>
    </row>
    <row r="770" customFormat="false" ht="15" hidden="false" customHeight="false" outlineLevel="0" collapsed="false">
      <c r="A770" s="0" t="n">
        <v>2007</v>
      </c>
      <c r="B770" s="0" t="s">
        <v>33</v>
      </c>
      <c r="D770" s="0" t="n">
        <v>0</v>
      </c>
      <c r="E770" s="1" t="n">
        <v>39.6616391666667</v>
      </c>
      <c r="F770" s="4" t="n">
        <v>0.003311821</v>
      </c>
      <c r="G770" s="0" t="n">
        <v>1.19</v>
      </c>
      <c r="H770" s="0" t="n">
        <f aca="false">1.44*EXP(-F770*(A770-1956))</f>
        <v>1.21621094449201</v>
      </c>
      <c r="I770" s="0" t="n">
        <v>785</v>
      </c>
      <c r="J770" s="0" t="n">
        <f aca="false">I770*H770</f>
        <v>954.725591426228</v>
      </c>
      <c r="K770" s="5" t="n">
        <f aca="false">K755+D755-J755-E770</f>
        <v>2743708.43117706</v>
      </c>
      <c r="L770" s="5" t="n">
        <f aca="false">H770*(100-G770/0.5)*20000</f>
        <v>2374530.2480262</v>
      </c>
      <c r="M770" s="5" t="n">
        <f aca="false">K770-L770</f>
        <v>369178.18315086</v>
      </c>
      <c r="N770" s="6" t="n">
        <f aca="false">1.6-0.6/(2009-1956)*(A770-1956)</f>
        <v>1.02264150943396</v>
      </c>
      <c r="O770" s="7" t="n">
        <v>1.3</v>
      </c>
      <c r="P770" s="5" t="n">
        <f aca="false">O770*(100-N770/0.5)*5000</f>
        <v>636705.660377359</v>
      </c>
      <c r="Q770" s="7" t="n">
        <f aca="false">N770</f>
        <v>1.02264150943396</v>
      </c>
      <c r="R770" s="5" t="n">
        <f aca="false">1.49*(100-Q770/0.5)*5000</f>
        <v>729762.641509434</v>
      </c>
      <c r="S770" s="5" t="str">
        <f aca="false">IF(P770&lt;M770,M770-P770," ")</f>
        <v> </v>
      </c>
      <c r="T770" s="8" t="n">
        <f aca="false">M770*5/P770</f>
        <v>2.89912754138277</v>
      </c>
      <c r="U770" s="8" t="n">
        <f aca="false">IF(T770&gt;5,S770*5/R770+5,T770)+20</f>
        <v>22.8991275413828</v>
      </c>
      <c r="V770" s="9" t="n">
        <f aca="false">G770/0.5*H770*20000</f>
        <v>57891.6409578197</v>
      </c>
      <c r="W770" s="9" t="n">
        <f aca="false">H770*G770*20*1000</f>
        <v>28945.8204789098</v>
      </c>
      <c r="X770" s="5" t="n">
        <f aca="false">G770*H770*MIN(20,U770)*1000</f>
        <v>28945.8204789098</v>
      </c>
      <c r="Y770" s="5" t="n">
        <f aca="false">IF(20&lt;U770,N770*O770*MIN(5,U770-20)*1000,0)</f>
        <v>3854.19861444962</v>
      </c>
      <c r="Z770" s="5" t="n">
        <f aca="false">IF(U770&gt;25,(U770-25)*Q770*1.49*1000,0)</f>
        <v>0</v>
      </c>
      <c r="AA770" s="5" t="n">
        <f aca="false">X770+Y770+Z770</f>
        <v>32800.0190933595</v>
      </c>
    </row>
    <row r="771" customFormat="false" ht="15" hidden="false" customHeight="false" outlineLevel="0" collapsed="false">
      <c r="A771" s="0" t="n">
        <v>2007</v>
      </c>
      <c r="B771" s="0" t="s">
        <v>34</v>
      </c>
      <c r="D771" s="0" t="n">
        <v>0</v>
      </c>
      <c r="E771" s="1" t="n">
        <v>103.568339375</v>
      </c>
      <c r="F771" s="4" t="n">
        <v>0.003564392</v>
      </c>
      <c r="G771" s="0" t="n">
        <v>1.4</v>
      </c>
      <c r="H771" s="0" t="n">
        <f aca="false">1.44*EXP(-F771*(A771-1956))</f>
        <v>1.20064525116936</v>
      </c>
      <c r="I771" s="0" t="n">
        <v>785</v>
      </c>
      <c r="J771" s="0" t="n">
        <f aca="false">I771*H771</f>
        <v>942.50652216795</v>
      </c>
      <c r="K771" s="5" t="n">
        <f aca="false">K756+D756-J756-E771</f>
        <v>2742228.2455435</v>
      </c>
      <c r="L771" s="5" t="n">
        <f aca="false">H771*(100-G771/0.5)*20000</f>
        <v>2334054.36827324</v>
      </c>
      <c r="M771" s="5" t="n">
        <f aca="false">K771-L771</f>
        <v>408173.877270259</v>
      </c>
      <c r="N771" s="6" t="n">
        <f aca="false">1.6-0.5/(2009-1956)*(A771-1956)</f>
        <v>1.1188679245283</v>
      </c>
      <c r="O771" s="7" t="n">
        <v>1.3</v>
      </c>
      <c r="P771" s="5" t="n">
        <f aca="false">O771*(100-N771/0.5)*5000</f>
        <v>635454.716981132</v>
      </c>
      <c r="Q771" s="7" t="n">
        <f aca="false">N771</f>
        <v>1.1188679245283</v>
      </c>
      <c r="R771" s="5" t="n">
        <f aca="false">1.49*(100-Q771/0.5)*5000</f>
        <v>728328.867924528</v>
      </c>
      <c r="S771" s="5" t="str">
        <f aca="false">IF(P771&lt;M771,M771-P771," ")</f>
        <v> </v>
      </c>
      <c r="T771" s="8" t="n">
        <f aca="false">M771*5/P771</f>
        <v>3.21166769529526</v>
      </c>
      <c r="U771" s="8" t="n">
        <f aca="false">IF(T771&gt;5,S771*5/R771+5,T771)+20</f>
        <v>23.2116676952953</v>
      </c>
      <c r="V771" s="9" t="n">
        <f aca="false">G771/0.5*H771*20000</f>
        <v>67236.1340654843</v>
      </c>
      <c r="W771" s="9" t="n">
        <f aca="false">H771*G771*20*1000</f>
        <v>33618.0670327422</v>
      </c>
      <c r="X771" s="5" t="n">
        <f aca="false">G771*H771*MIN(20,U771)*1000</f>
        <v>33618.0670327422</v>
      </c>
      <c r="Y771" s="5" t="n">
        <f aca="false">IF(20&lt;U771,N771*O771*MIN(5,U771-20)*1000,0)</f>
        <v>4671.46155906249</v>
      </c>
      <c r="Z771" s="5" t="n">
        <f aca="false">IF(U771&gt;25,(U771-25)*Q771*1.49*1000,0)</f>
        <v>0</v>
      </c>
      <c r="AA771" s="5" t="n">
        <f aca="false">X771+Y771+Z771</f>
        <v>38289.5285918047</v>
      </c>
    </row>
    <row r="772" customFormat="false" ht="15" hidden="false" customHeight="false" outlineLevel="0" collapsed="false">
      <c r="A772" s="0" t="n">
        <v>2007</v>
      </c>
      <c r="B772" s="0" t="s">
        <v>35</v>
      </c>
      <c r="D772" s="0" t="n">
        <v>564.21052631579</v>
      </c>
      <c r="E772" s="1" t="n">
        <v>62.8560608333333</v>
      </c>
      <c r="F772" s="4" t="n">
        <v>0.00095987</v>
      </c>
      <c r="G772" s="0" t="n">
        <v>1.54</v>
      </c>
      <c r="H772" s="0" t="n">
        <f aca="false">1.44*EXP(-F772*(A772-1956))</f>
        <v>1.3712047645533</v>
      </c>
      <c r="I772" s="0" t="n">
        <v>785</v>
      </c>
      <c r="J772" s="0" t="n">
        <f aca="false">I772*H772</f>
        <v>1076.39574017434</v>
      </c>
      <c r="K772" s="5" t="n">
        <f aca="false">K757+D757-J757-E772</f>
        <v>2756738.90178488</v>
      </c>
      <c r="L772" s="5" t="n">
        <f aca="false">H772*(100-G772/0.5)*20000</f>
        <v>2657943.31561011</v>
      </c>
      <c r="M772" s="5" t="n">
        <f aca="false">K772-L772</f>
        <v>98795.5861747637</v>
      </c>
      <c r="N772" s="6" t="n">
        <f aca="false">1.6-0.5691/(2009-1956)*(A772-1956)</f>
        <v>1.05237547169811</v>
      </c>
      <c r="O772" s="7" t="n">
        <v>1.3</v>
      </c>
      <c r="P772" s="5" t="n">
        <f aca="false">O772*(100-N772/0.5)*5000</f>
        <v>636319.118867925</v>
      </c>
      <c r="Q772" s="7" t="n">
        <f aca="false">N772</f>
        <v>1.05237547169811</v>
      </c>
      <c r="R772" s="5" t="n">
        <f aca="false">1.49*(100-Q772/0.5)*5000</f>
        <v>729319.605471698</v>
      </c>
      <c r="S772" s="5" t="str">
        <f aca="false">IF(P772&lt;M772,M772-P772," ")</f>
        <v> </v>
      </c>
      <c r="T772" s="8" t="n">
        <f aca="false">M772*5/P772</f>
        <v>0.776305341496976</v>
      </c>
      <c r="U772" s="8" t="n">
        <f aca="false">IF(T772&gt;5,S772*5/R772+5,T772)+20</f>
        <v>20.776305341497</v>
      </c>
      <c r="V772" s="9" t="n">
        <f aca="false">G772/0.5*H772*20000</f>
        <v>84466.2134964831</v>
      </c>
      <c r="W772" s="9" t="n">
        <f aca="false">H772*G772*20*1000</f>
        <v>42233.1067482415</v>
      </c>
      <c r="X772" s="5" t="n">
        <f aca="false">G772*H772*MIN(20,U772)*1000</f>
        <v>42233.1067482415</v>
      </c>
      <c r="Y772" s="5" t="n">
        <f aca="false">IF(20&lt;U772,N772*O772*MIN(5,U772-20)*1000,0)</f>
        <v>1062.05410992154</v>
      </c>
      <c r="Z772" s="5" t="n">
        <f aca="false">IF(U772&gt;25,(U772-25)*Q772*1.49*1000,0)</f>
        <v>0</v>
      </c>
      <c r="AA772" s="5" t="n">
        <f aca="false">X772+Y772+Z772</f>
        <v>43295.1608581631</v>
      </c>
    </row>
    <row r="773" customFormat="false" ht="15" hidden="false" customHeight="false" outlineLevel="0" collapsed="false">
      <c r="A773" s="0" t="n">
        <v>2007</v>
      </c>
      <c r="B773" s="0" t="s">
        <v>36</v>
      </c>
      <c r="D773" s="0" t="n">
        <v>564.21052631579</v>
      </c>
      <c r="E773" s="1" t="n">
        <v>117.191634375</v>
      </c>
      <c r="F773" s="4" t="n">
        <v>0.003306066</v>
      </c>
      <c r="G773" s="0" t="n">
        <v>1.88</v>
      </c>
      <c r="H773" s="0" t="n">
        <f aca="false">1.44*EXP(-F773*(A773-1956))</f>
        <v>1.21656796087576</v>
      </c>
      <c r="I773" s="0" t="n">
        <v>785</v>
      </c>
      <c r="J773" s="0" t="n">
        <f aca="false">I773*H773</f>
        <v>955.005849287469</v>
      </c>
      <c r="K773" s="5" t="n">
        <f aca="false">K758+D758-J758-E773</f>
        <v>2754916.97310081</v>
      </c>
      <c r="L773" s="5" t="n">
        <f aca="false">H773*(100-G773/0.5)*20000</f>
        <v>2341650.01109366</v>
      </c>
      <c r="M773" s="5" t="n">
        <f aca="false">K773-L773</f>
        <v>413266.962007153</v>
      </c>
      <c r="N773" s="6" t="n">
        <f aca="false">1.6-0.5691/(2009-1956)*(A773-1956)</f>
        <v>1.05237547169811</v>
      </c>
      <c r="O773" s="7" t="n">
        <v>1.3</v>
      </c>
      <c r="P773" s="5" t="n">
        <f aca="false">O773*(100-N773/0.5)*5000</f>
        <v>636319.118867925</v>
      </c>
      <c r="Q773" s="7" t="n">
        <f aca="false">N773</f>
        <v>1.05237547169811</v>
      </c>
      <c r="R773" s="5" t="n">
        <f aca="false">1.49*(100-Q773/0.5)*5000</f>
        <v>729319.605471698</v>
      </c>
      <c r="S773" s="5" t="str">
        <f aca="false">IF(P773&lt;M773,M773-P773," ")</f>
        <v> </v>
      </c>
      <c r="T773" s="8" t="n">
        <f aca="false">M773*5/P773</f>
        <v>3.24732472868642</v>
      </c>
      <c r="U773" s="8" t="n">
        <f aca="false">IF(T773&gt;5,S773*5/R773+5,T773)+20</f>
        <v>23.2473247286864</v>
      </c>
      <c r="V773" s="9" t="n">
        <f aca="false">G773/0.5*H773*20000</f>
        <v>91485.9106578569</v>
      </c>
      <c r="W773" s="9" t="n">
        <f aca="false">H773*G773*20*1000</f>
        <v>45742.9553289285</v>
      </c>
      <c r="X773" s="5" t="n">
        <f aca="false">G773*H773*MIN(20,U773)*1000</f>
        <v>45742.9553289285</v>
      </c>
      <c r="Y773" s="5" t="n">
        <f aca="false">IF(20&lt;U773,N773*O773*MIN(5,U773-20)*1000,0)</f>
        <v>4442.62636104082</v>
      </c>
      <c r="Z773" s="5" t="n">
        <f aca="false">IF(U773&gt;25,(U773-25)*Q773*1.49*1000,0)</f>
        <v>0</v>
      </c>
      <c r="AA773" s="5" t="n">
        <f aca="false">X773+Y773+Z773</f>
        <v>50185.5816899693</v>
      </c>
    </row>
    <row r="774" customFormat="false" ht="15" hidden="false" customHeight="false" outlineLevel="0" collapsed="false">
      <c r="A774" s="0" t="n">
        <v>2007</v>
      </c>
      <c r="B774" s="0" t="s">
        <v>37</v>
      </c>
      <c r="D774" s="0" t="n">
        <v>581.818181818182</v>
      </c>
      <c r="E774" s="1" t="n">
        <v>73.475184375</v>
      </c>
      <c r="F774" s="4" t="n">
        <v>0.001301856</v>
      </c>
      <c r="G774" s="0" t="n">
        <v>1.59</v>
      </c>
      <c r="H774" s="0" t="n">
        <f aca="false">1.44*EXP(-F774*(A774-1956))</f>
        <v>1.34749654203228</v>
      </c>
      <c r="I774" s="0" t="n">
        <v>785</v>
      </c>
      <c r="J774" s="0" t="n">
        <f aca="false">I774*H774</f>
        <v>1057.78478549534</v>
      </c>
      <c r="K774" s="5" t="n">
        <f aca="false">K759+D759-J759-E774</f>
        <v>2754107.4007685</v>
      </c>
      <c r="L774" s="5" t="n">
        <f aca="false">H774*(100-G774/0.5)*20000</f>
        <v>2609292.3039913</v>
      </c>
      <c r="M774" s="5" t="n">
        <f aca="false">K774-L774</f>
        <v>144815.096777196</v>
      </c>
      <c r="N774" s="6" t="n">
        <f aca="false">1.6-0.5691/(2009-1956)*(A774-1956)</f>
        <v>1.05237547169811</v>
      </c>
      <c r="O774" s="7" t="n">
        <v>1.3</v>
      </c>
      <c r="P774" s="5" t="n">
        <f aca="false">O774*(100-N774/0.5)*5000</f>
        <v>636319.118867925</v>
      </c>
      <c r="Q774" s="7" t="n">
        <f aca="false">N774</f>
        <v>1.05237547169811</v>
      </c>
      <c r="R774" s="5" t="n">
        <f aca="false">1.49*(100-Q774/0.5)*5000</f>
        <v>729319.605471698</v>
      </c>
      <c r="S774" s="5" t="str">
        <f aca="false">IF(P774&lt;M774,M774-P774," ")</f>
        <v> </v>
      </c>
      <c r="T774" s="8" t="n">
        <f aca="false">M774*5/P774</f>
        <v>1.13791250713036</v>
      </c>
      <c r="U774" s="8" t="n">
        <f aca="false">IF(T774&gt;5,S774*5/R774+5,T774)+20</f>
        <v>21.1379125071304</v>
      </c>
      <c r="V774" s="9" t="n">
        <f aca="false">G774/0.5*H774*20000</f>
        <v>85700.7800732528</v>
      </c>
      <c r="W774" s="9" t="n">
        <f aca="false">H774*G774*20*1000</f>
        <v>42850.3900366264</v>
      </c>
      <c r="X774" s="5" t="n">
        <f aca="false">G774*H774*MIN(20,U774)*1000</f>
        <v>42850.3900366264</v>
      </c>
      <c r="Y774" s="5" t="n">
        <f aca="false">IF(20&lt;U774,N774*O774*MIN(5,U774-20)*1000,0)</f>
        <v>1556.76457487524</v>
      </c>
      <c r="Z774" s="5" t="n">
        <f aca="false">IF(U774&gt;25,(U774-25)*Q774*1.49*1000,0)</f>
        <v>0</v>
      </c>
      <c r="AA774" s="5" t="n">
        <f aca="false">X774+Y774+Z774</f>
        <v>44407.1546115016</v>
      </c>
    </row>
    <row r="775" customFormat="false" ht="15" hidden="false" customHeight="false" outlineLevel="0" collapsed="false">
      <c r="A775" s="0" t="n">
        <v>2007</v>
      </c>
      <c r="B775" s="0" t="s">
        <v>38</v>
      </c>
      <c r="D775" s="0" t="n">
        <v>154.545454545455</v>
      </c>
      <c r="E775" s="1" t="n">
        <v>105.0269775</v>
      </c>
      <c r="F775" s="4" t="n">
        <v>0.00474323</v>
      </c>
      <c r="G775" s="0" t="n">
        <v>3.04</v>
      </c>
      <c r="H775" s="0" t="n">
        <f aca="false">1.44*EXP(-F775*(A775-1956))</f>
        <v>1.13058860172006</v>
      </c>
      <c r="I775" s="0" t="n">
        <v>785</v>
      </c>
      <c r="J775" s="0" t="n">
        <f aca="false">I775*H775</f>
        <v>887.512052350248</v>
      </c>
      <c r="K775" s="5" t="n">
        <f aca="false">K760+D760-J760-E775</f>
        <v>2751539.29192292</v>
      </c>
      <c r="L775" s="5" t="n">
        <f aca="false">H775*(100-G775/0.5)*20000</f>
        <v>2123697.62947096</v>
      </c>
      <c r="M775" s="5" t="n">
        <f aca="false">K775-L775</f>
        <v>627841.662451958</v>
      </c>
      <c r="N775" s="6" t="n">
        <f aca="false">1.6+0.3/(2009-1956)*(A775-1956)</f>
        <v>1.88867924528302</v>
      </c>
      <c r="O775" s="7" t="n">
        <v>1.3</v>
      </c>
      <c r="P775" s="5" t="n">
        <f aca="false">O775*(100-N775/0.5)*5000</f>
        <v>625447.169811321</v>
      </c>
      <c r="Q775" s="7" t="n">
        <f aca="false">N775</f>
        <v>1.88867924528302</v>
      </c>
      <c r="R775" s="5" t="n">
        <f aca="false">1.49*(100-Q775/0.5)*5000</f>
        <v>716858.679245283</v>
      </c>
      <c r="S775" s="5" t="n">
        <f aca="false">IF(P775&lt;M775,M775-P775," ")</f>
        <v>2394.49264063709</v>
      </c>
      <c r="T775" s="8" t="n">
        <f aca="false">M775*5/P775</f>
        <v>5.01914224539028</v>
      </c>
      <c r="U775" s="8" t="n">
        <f aca="false">IF(T775&gt;5,S775*5/R775+5,T775)+20</f>
        <v>25.0167012879244</v>
      </c>
      <c r="V775" s="9" t="n">
        <f aca="false">G775/0.5*H775*20000</f>
        <v>137479.573969159</v>
      </c>
      <c r="W775" s="9" t="n">
        <f aca="false">H775*G775*20*1000</f>
        <v>68739.7869845797</v>
      </c>
      <c r="X775" s="5" t="n">
        <f aca="false">G775*H775*MIN(20,U775)*1000</f>
        <v>68739.7869845797</v>
      </c>
      <c r="Y775" s="5" t="n">
        <f aca="false">IF(20&lt;U775,N775*O775*MIN(5,U775-20)*1000,0)</f>
        <v>12276.4150943396</v>
      </c>
      <c r="Z775" s="5" t="n">
        <f aca="false">IF(U775&gt;25,(U775-25)*Q775*1.49*1000,0)</f>
        <v>46.9996300497577</v>
      </c>
      <c r="AA775" s="5" t="n">
        <f aca="false">X775+Y775+Z775</f>
        <v>81063.2017089691</v>
      </c>
    </row>
    <row r="776" customFormat="false" ht="15" hidden="false" customHeight="false" outlineLevel="0" collapsed="false">
      <c r="A776" s="0" t="n">
        <v>2007</v>
      </c>
      <c r="B776" s="0" t="s">
        <v>39</v>
      </c>
      <c r="D776" s="0" t="n">
        <v>1857.62711864407</v>
      </c>
      <c r="E776" s="1" t="n">
        <v>124.959608125</v>
      </c>
      <c r="F776" s="4" t="n">
        <v>0.00288361</v>
      </c>
      <c r="G776" s="0" t="n">
        <v>2.11</v>
      </c>
      <c r="H776" s="0" t="n">
        <f aca="false">1.44*EXP(-F776*(A776-1956))</f>
        <v>1.24306363211544</v>
      </c>
      <c r="I776" s="0" t="n">
        <v>785</v>
      </c>
      <c r="J776" s="0" t="n">
        <f aca="false">I776*H776</f>
        <v>975.804951210618</v>
      </c>
      <c r="K776" s="5" t="n">
        <f aca="false">K761+D761-J761-E776</f>
        <v>2774316.63207816</v>
      </c>
      <c r="L776" s="5" t="n">
        <f aca="false">H776*(100-G776/0.5)*20000</f>
        <v>2381212.69368033</v>
      </c>
      <c r="M776" s="5" t="n">
        <f aca="false">K776-L776</f>
        <v>393103.938397827</v>
      </c>
      <c r="N776" s="6" t="n">
        <f aca="false">1.6-0.5691/(2009-1956)*(A776-1956)</f>
        <v>1.05237547169811</v>
      </c>
      <c r="O776" s="7" t="n">
        <v>1.3</v>
      </c>
      <c r="P776" s="5" t="n">
        <f aca="false">O776*(100-N776/0.5)*5000</f>
        <v>636319.118867925</v>
      </c>
      <c r="Q776" s="7" t="n">
        <f aca="false">N776</f>
        <v>1.05237547169811</v>
      </c>
      <c r="R776" s="5" t="n">
        <f aca="false">1.49*(100-Q776/0.5)*5000</f>
        <v>729319.605471698</v>
      </c>
      <c r="S776" s="5" t="str">
        <f aca="false">IF(P776&lt;M776,M776-P776," ")</f>
        <v> </v>
      </c>
      <c r="T776" s="8" t="n">
        <f aca="false">M776*5/P776</f>
        <v>3.08888988827805</v>
      </c>
      <c r="U776" s="8" t="n">
        <f aca="false">IF(T776&gt;5,S776*5/R776+5,T776)+20</f>
        <v>23.0888898882781</v>
      </c>
      <c r="V776" s="9" t="n">
        <f aca="false">G776/0.5*H776*20000</f>
        <v>104914.570550543</v>
      </c>
      <c r="W776" s="9" t="n">
        <f aca="false">H776*G776*20*1000</f>
        <v>52457.2852752715</v>
      </c>
      <c r="X776" s="5" t="n">
        <f aca="false">G776*H776*MIN(20,U776)*1000</f>
        <v>52457.2852752715</v>
      </c>
      <c r="Y776" s="5" t="n">
        <f aca="false">IF(20&lt;U776,N776*O776*MIN(5,U776-20)*1000,0)</f>
        <v>4225.87353916019</v>
      </c>
      <c r="Z776" s="5" t="n">
        <f aca="false">IF(U776&gt;25,(U776-25)*Q776*1.49*1000,0)</f>
        <v>0</v>
      </c>
      <c r="AA776" s="5" t="n">
        <f aca="false">X776+Y776+Z776</f>
        <v>56683.1588144316</v>
      </c>
    </row>
    <row r="777" customFormat="false" ht="15" hidden="false" customHeight="false" outlineLevel="0" collapsed="false">
      <c r="A777" s="0" t="n">
        <v>2007</v>
      </c>
      <c r="B777" s="0" t="s">
        <v>40</v>
      </c>
      <c r="D777" s="0" t="n">
        <v>1857.62711864407</v>
      </c>
      <c r="E777" s="1" t="n">
        <v>129.98458875</v>
      </c>
      <c r="F777" s="4" t="n">
        <v>0.003435973</v>
      </c>
      <c r="G777" s="0" t="n">
        <v>2.11</v>
      </c>
      <c r="H777" s="0" t="n">
        <f aca="false">1.44*EXP(-F777*(A777-1956))</f>
        <v>1.20853452664514</v>
      </c>
      <c r="I777" s="0" t="n">
        <v>785</v>
      </c>
      <c r="J777" s="0" t="n">
        <f aca="false">I777*H777</f>
        <v>948.699603416432</v>
      </c>
      <c r="K777" s="5" t="n">
        <f aca="false">K762+D762-J762-E777</f>
        <v>2775457.1243012</v>
      </c>
      <c r="L777" s="5" t="n">
        <f aca="false">H777*(100-G777/0.5)*20000</f>
        <v>2315068.73924142</v>
      </c>
      <c r="M777" s="5" t="n">
        <f aca="false">K777-L777</f>
        <v>460388.385059779</v>
      </c>
      <c r="N777" s="6" t="n">
        <f aca="false">1.6+0.1/(2009-1956)*(A777-1956)</f>
        <v>1.69622641509434</v>
      </c>
      <c r="O777" s="7" t="n">
        <v>1.3</v>
      </c>
      <c r="P777" s="5" t="n">
        <f aca="false">O777*(100-N777/0.5)*5000</f>
        <v>627949.056603774</v>
      </c>
      <c r="Q777" s="7" t="n">
        <f aca="false">N777</f>
        <v>1.69622641509434</v>
      </c>
      <c r="R777" s="5" t="n">
        <f aca="false">1.49*(100-Q777/0.5)*5000</f>
        <v>719726.226415094</v>
      </c>
      <c r="S777" s="5" t="str">
        <f aca="false">IF(P777&lt;M777,M777-P777," ")</f>
        <v> </v>
      </c>
      <c r="T777" s="8" t="n">
        <f aca="false">M777*5/P777</f>
        <v>3.6658099906206</v>
      </c>
      <c r="U777" s="8" t="n">
        <f aca="false">IF(T777&gt;5,S777*5/R777+5,T777)+20</f>
        <v>23.6658099906206</v>
      </c>
      <c r="V777" s="9" t="n">
        <f aca="false">G777/0.5*H777*20000</f>
        <v>102000.31404885</v>
      </c>
      <c r="W777" s="9" t="n">
        <f aca="false">H777*G777*20*1000</f>
        <v>51000.1570244248</v>
      </c>
      <c r="X777" s="5" t="n">
        <f aca="false">G777*H777*MIN(20,U777)*1000</f>
        <v>51000.1570244248</v>
      </c>
      <c r="Y777" s="5" t="n">
        <f aca="false">IF(20&lt;U777,N777*O777*MIN(5,U777-20)*1000,0)</f>
        <v>8083.45686044962</v>
      </c>
      <c r="Z777" s="5" t="n">
        <f aca="false">IF(U777&gt;25,(U777-25)*Q777*1.49*1000,0)</f>
        <v>0</v>
      </c>
      <c r="AA777" s="5" t="n">
        <f aca="false">X777+Y777+Z777</f>
        <v>59083.6138848744</v>
      </c>
    </row>
    <row r="778" customFormat="false" ht="15" hidden="false" customHeight="false" outlineLevel="0" collapsed="false">
      <c r="A778" s="0" t="n">
        <v>2007</v>
      </c>
      <c r="B778" s="0" t="s">
        <v>41</v>
      </c>
      <c r="D778" s="0" t="n">
        <v>64.6464646464647</v>
      </c>
      <c r="E778" s="1" t="n">
        <v>57.084655625</v>
      </c>
      <c r="F778" s="4" t="n">
        <v>0.002290988</v>
      </c>
      <c r="G778" s="0" t="n">
        <v>1.85</v>
      </c>
      <c r="H778" s="0" t="n">
        <f aca="false">1.44*EXP(-F778*(A778-1956))</f>
        <v>1.28120715787305</v>
      </c>
      <c r="I778" s="0" t="n">
        <v>785</v>
      </c>
      <c r="J778" s="0" t="n">
        <f aca="false">I778*H778</f>
        <v>1005.74761893035</v>
      </c>
      <c r="K778" s="5" t="n">
        <f aca="false">K763+D763-J763-E778</f>
        <v>2747698.49571185</v>
      </c>
      <c r="L778" s="5" t="n">
        <f aca="false">H778*(100-G778/0.5)*20000</f>
        <v>2467604.9860635</v>
      </c>
      <c r="M778" s="5" t="n">
        <f aca="false">K778-L778</f>
        <v>280093.50964835</v>
      </c>
      <c r="N778" s="6" t="n">
        <f aca="false">1.6-0.4/(2009-1956)*(A778-1956)</f>
        <v>1.21509433962264</v>
      </c>
      <c r="O778" s="7" t="n">
        <v>1.3</v>
      </c>
      <c r="P778" s="5" t="n">
        <f aca="false">O778*(100-N778/0.5)*5000</f>
        <v>634203.773584906</v>
      </c>
      <c r="Q778" s="7" t="n">
        <f aca="false">N778</f>
        <v>1.21509433962264</v>
      </c>
      <c r="R778" s="5" t="n">
        <f aca="false">1.49*(100-Q778/0.5)*5000</f>
        <v>726895.094339623</v>
      </c>
      <c r="S778" s="5" t="str">
        <f aca="false">IF(P778&lt;M778,M778-P778," ")</f>
        <v> </v>
      </c>
      <c r="T778" s="8" t="n">
        <f aca="false">M778*5/P778</f>
        <v>2.20822960469859</v>
      </c>
      <c r="U778" s="8" t="n">
        <f aca="false">IF(T778&gt;5,S778*5/R778+5,T778)+20</f>
        <v>22.2082296046986</v>
      </c>
      <c r="V778" s="9" t="n">
        <f aca="false">G778/0.5*H778*20000</f>
        <v>94809.3296826059</v>
      </c>
      <c r="W778" s="9" t="n">
        <f aca="false">H778*G778*20*1000</f>
        <v>47404.6648413029</v>
      </c>
      <c r="X778" s="5" t="n">
        <f aca="false">G778*H778*MIN(20,U778)*1000</f>
        <v>47404.6648413029</v>
      </c>
      <c r="Y778" s="5" t="n">
        <f aca="false">IF(20&lt;U778,N778*O778*MIN(5,U778-20)*1000,0)</f>
        <v>3488.16948123332</v>
      </c>
      <c r="Z778" s="5" t="n">
        <f aca="false">IF(U778&gt;25,(U778-25)*Q778*1.49*1000,0)</f>
        <v>0</v>
      </c>
      <c r="AA778" s="5" t="n">
        <f aca="false">X778+Y778+Z778</f>
        <v>50892.8343225363</v>
      </c>
    </row>
    <row r="779" customFormat="false" ht="15" hidden="false" customHeight="false" outlineLevel="0" collapsed="false">
      <c r="A779" s="0" t="n">
        <v>2007</v>
      </c>
      <c r="B779" s="0" t="s">
        <v>42</v>
      </c>
      <c r="D779" s="0" t="n">
        <v>154.545454545455</v>
      </c>
      <c r="E779" s="1" t="n">
        <v>153.4564425</v>
      </c>
      <c r="F779" s="4" t="n">
        <v>0.006047777</v>
      </c>
      <c r="G779" s="0" t="n">
        <v>3.64</v>
      </c>
      <c r="H779" s="0" t="n">
        <f aca="false">1.44*EXP(-F779*(A779-1956))</f>
        <v>1.0578160860215</v>
      </c>
      <c r="I779" s="0" t="n">
        <v>785</v>
      </c>
      <c r="J779" s="0" t="n">
        <f aca="false">I779*H779</f>
        <v>830.385627526879</v>
      </c>
      <c r="K779" s="5" t="n">
        <f aca="false">K764+D764-J764-E779</f>
        <v>2746843.54229074</v>
      </c>
      <c r="L779" s="5" t="n">
        <f aca="false">H779*(100-G779/0.5)*20000</f>
        <v>1961614.14991827</v>
      </c>
      <c r="M779" s="5" t="n">
        <f aca="false">K779-L779</f>
        <v>785229.392372465</v>
      </c>
      <c r="N779" s="6" t="n">
        <f aca="false">1.6+0.5185/(2009-1956)*(A779-1956)</f>
        <v>2.09893396226415</v>
      </c>
      <c r="O779" s="7" t="n">
        <v>1.3</v>
      </c>
      <c r="P779" s="5" t="n">
        <f aca="false">O779*(100-N779/0.5)*5000</f>
        <v>622713.858490566</v>
      </c>
      <c r="Q779" s="7" t="n">
        <f aca="false">N779</f>
        <v>2.09893396226415</v>
      </c>
      <c r="R779" s="5" t="n">
        <f aca="false">1.49*(100-Q779/0.5)*5000</f>
        <v>713725.883962264</v>
      </c>
      <c r="S779" s="5" t="n">
        <f aca="false">IF(P779&lt;M779,M779-P779," ")</f>
        <v>162515.533881899</v>
      </c>
      <c r="T779" s="8" t="n">
        <f aca="false">M779*5/P779</f>
        <v>6.30489735908424</v>
      </c>
      <c r="U779" s="8" t="n">
        <f aca="false">IF(T779&gt;5,S779*5/R779+5,T779)+20</f>
        <v>26.13850105155</v>
      </c>
      <c r="V779" s="9" t="n">
        <f aca="false">G779/0.5*H779*20000</f>
        <v>154018.022124731</v>
      </c>
      <c r="W779" s="9" t="n">
        <f aca="false">H779*G779*20*1000</f>
        <v>77009.0110623653</v>
      </c>
      <c r="X779" s="5" t="n">
        <f aca="false">G779*H779*MIN(20,U779)*1000</f>
        <v>77009.0110623653</v>
      </c>
      <c r="Y779" s="5" t="n">
        <f aca="false">IF(20&lt;U779,N779*O779*MIN(5,U779-20)*1000,0)</f>
        <v>13643.070754717</v>
      </c>
      <c r="Z779" s="5" t="n">
        <f aca="false">IF(U779&gt;25,(U779-25)*Q779*1.49*1000,0)</f>
        <v>3560.56139952591</v>
      </c>
      <c r="AA779" s="5" t="n">
        <f aca="false">X779+Y779+Z779</f>
        <v>94212.6432166083</v>
      </c>
    </row>
    <row r="780" customFormat="false" ht="15" hidden="false" customHeight="false" outlineLevel="0" collapsed="false">
      <c r="A780" s="0" t="n">
        <v>2007</v>
      </c>
      <c r="B780" s="0" t="s">
        <v>43</v>
      </c>
      <c r="D780" s="0" t="n">
        <v>64.6464646464647</v>
      </c>
      <c r="E780" s="1" t="n">
        <v>142.652531666667</v>
      </c>
      <c r="F780" s="4" t="n">
        <v>0.003047486</v>
      </c>
      <c r="G780" s="0" t="n">
        <v>2.18</v>
      </c>
      <c r="H780" s="0" t="n">
        <f aca="false">1.44*EXP(-F780*(A780-1956))</f>
        <v>1.23271780279745</v>
      </c>
      <c r="I780" s="0" t="n">
        <v>785</v>
      </c>
      <c r="J780" s="0" t="n">
        <f aca="false">I780*H780</f>
        <v>967.683475196</v>
      </c>
      <c r="K780" s="5" t="n">
        <f aca="false">K765+D765-J765-E780</f>
        <v>2742519.70665956</v>
      </c>
      <c r="L780" s="5" t="n">
        <f aca="false">H780*(100-G780/0.5)*20000</f>
        <v>2357942.61319097</v>
      </c>
      <c r="M780" s="5" t="n">
        <f aca="false">K780-L780</f>
        <v>384577.093468596</v>
      </c>
      <c r="N780" s="6" t="n">
        <f aca="false">1.6-0.4298/(2009-1956)*(A780-1956)</f>
        <v>1.18641886792453</v>
      </c>
      <c r="O780" s="7" t="n">
        <v>1.3</v>
      </c>
      <c r="P780" s="5" t="n">
        <f aca="false">O780*(100-N780/0.5)*5000</f>
        <v>634576.554716981</v>
      </c>
      <c r="Q780" s="7" t="n">
        <f aca="false">N780</f>
        <v>1.18641886792453</v>
      </c>
      <c r="R780" s="5" t="n">
        <f aca="false">1.49*(100-Q780/0.5)*5000</f>
        <v>727322.358867925</v>
      </c>
      <c r="S780" s="5" t="str">
        <f aca="false">IF(P780&lt;M780,M780-P780," ")</f>
        <v> </v>
      </c>
      <c r="T780" s="8" t="n">
        <f aca="false">M780*5/P780</f>
        <v>3.03018674902129</v>
      </c>
      <c r="U780" s="8" t="n">
        <f aca="false">IF(T780&gt;5,S780*5/R780+5,T780)+20</f>
        <v>23.0301867490213</v>
      </c>
      <c r="V780" s="9" t="n">
        <f aca="false">G780/0.5*H780*20000</f>
        <v>107492.992403938</v>
      </c>
      <c r="W780" s="9" t="n">
        <f aca="false">H780*G780*20*1000</f>
        <v>53746.4962019689</v>
      </c>
      <c r="X780" s="5" t="n">
        <f aca="false">G780*H780*MIN(20,U780)*1000</f>
        <v>53746.4962019689</v>
      </c>
      <c r="Y780" s="5" t="n">
        <f aca="false">IF(20&lt;U780,N780*O780*MIN(5,U780-20)*1000,0)</f>
        <v>4673.59195208587</v>
      </c>
      <c r="Z780" s="5" t="n">
        <f aca="false">IF(U780&gt;25,(U780-25)*Q780*1.49*1000,0)</f>
        <v>0</v>
      </c>
      <c r="AA780" s="5" t="n">
        <f aca="false">X780+Y780+Z780</f>
        <v>58420.0881540548</v>
      </c>
    </row>
    <row r="781" customFormat="false" ht="15" hidden="false" customHeight="false" outlineLevel="0" collapsed="false">
      <c r="A781" s="0" t="n">
        <v>2007</v>
      </c>
      <c r="B781" s="0" t="s">
        <v>44</v>
      </c>
      <c r="D781" s="0" t="n">
        <v>5339.13043478261</v>
      </c>
      <c r="E781" s="1" t="n">
        <v>178.53021375</v>
      </c>
      <c r="F781" s="4" t="n">
        <v>0.006595146</v>
      </c>
      <c r="G781" s="0" t="n">
        <v>2.68</v>
      </c>
      <c r="H781" s="0" t="n">
        <f aca="false">1.44*EXP(-F781*(A781-1956))</f>
        <v>1.02869464916201</v>
      </c>
      <c r="I781" s="0" t="n">
        <v>785</v>
      </c>
      <c r="J781" s="0" t="n">
        <f aca="false">I781*H781</f>
        <v>807.525299592176</v>
      </c>
      <c r="K781" s="5" t="n">
        <f aca="false">K766+D766-J766-E781</f>
        <v>2841079.96126742</v>
      </c>
      <c r="L781" s="5" t="n">
        <f aca="false">H781*(100-G781/0.5)*20000</f>
        <v>1947113.23193385</v>
      </c>
      <c r="M781" s="5" t="n">
        <f aca="false">K781-L781</f>
        <v>893966.729333572</v>
      </c>
      <c r="N781" s="6" t="n">
        <f aca="false">1.6+0.062/(2009-1956)*(A781-1956)</f>
        <v>1.65966037735849</v>
      </c>
      <c r="O781" s="7" t="n">
        <v>1.3</v>
      </c>
      <c r="P781" s="5" t="n">
        <f aca="false">O781*(100-N781/0.5)*5000</f>
        <v>628424.41509434</v>
      </c>
      <c r="Q781" s="7" t="n">
        <f aca="false">N781</f>
        <v>1.65966037735849</v>
      </c>
      <c r="R781" s="5" t="n">
        <f aca="false">1.49*(100-Q781/0.5)*5000</f>
        <v>720271.060377358</v>
      </c>
      <c r="S781" s="5" t="n">
        <f aca="false">IF(P781&lt;M781,M781-P781," ")</f>
        <v>265542.314239232</v>
      </c>
      <c r="T781" s="8" t="n">
        <f aca="false">M781*5/P781</f>
        <v>7.1127625523538</v>
      </c>
      <c r="U781" s="8" t="n">
        <f aca="false">IF(T781&gt;5,S781*5/R781+5,T781)+20</f>
        <v>26.8433498778926</v>
      </c>
      <c r="V781" s="9" t="n">
        <f aca="false">G781/0.5*H781*20000</f>
        <v>110276.066390167</v>
      </c>
      <c r="W781" s="9" t="n">
        <f aca="false">H781*G781*20*1000</f>
        <v>55138.0331950836</v>
      </c>
      <c r="X781" s="5" t="n">
        <f aca="false">G781*H781*MIN(20,U781)*1000</f>
        <v>55138.0331950836</v>
      </c>
      <c r="Y781" s="5" t="n">
        <f aca="false">IF(20&lt;U781,N781*O781*MIN(5,U781-20)*1000,0)</f>
        <v>10787.7924528302</v>
      </c>
      <c r="Z781" s="5" t="n">
        <f aca="false">IF(U781&gt;25,(U781-25)*Q781*1.49*1000,0)</f>
        <v>4558.40878338092</v>
      </c>
      <c r="AA781" s="5" t="n">
        <f aca="false">X781+Y781+Z781</f>
        <v>70484.2344312947</v>
      </c>
    </row>
    <row r="782" customFormat="false" ht="15" hidden="false" customHeight="false" outlineLevel="0" collapsed="false">
      <c r="A782" s="0" t="n">
        <v>2008</v>
      </c>
      <c r="B782" s="0" t="s">
        <v>30</v>
      </c>
      <c r="D782" s="0" t="n">
        <v>0</v>
      </c>
      <c r="E782" s="1" t="n">
        <v>0</v>
      </c>
      <c r="F782" s="4" t="n">
        <v>0.000106134</v>
      </c>
      <c r="G782" s="0" t="n">
        <v>0.9510625</v>
      </c>
      <c r="H782" s="0" t="n">
        <f aca="false">1.44*EXP(-F782*(A782-1956))</f>
        <v>1.43207457627666</v>
      </c>
      <c r="I782" s="0" t="n">
        <v>785</v>
      </c>
      <c r="J782" s="0" t="n">
        <f aca="false">I782*H782</f>
        <v>1124.17854237718</v>
      </c>
      <c r="K782" s="5" t="n">
        <f aca="false">K767+D767-J767-E782</f>
        <v>2746159.41102245</v>
      </c>
      <c r="L782" s="5" t="n">
        <f aca="false">H782*(100-G782/0.5)*20000</f>
        <v>2809669.45548531</v>
      </c>
      <c r="M782" s="5" t="n">
        <f aca="false">K782-L782</f>
        <v>-63510.0444628615</v>
      </c>
      <c r="N782" s="6" t="n">
        <f aca="false">1.6-0.6824/(2009-1956)*(A782-1956)</f>
        <v>0.930475471698114</v>
      </c>
      <c r="O782" s="7" t="n">
        <v>1.3</v>
      </c>
      <c r="P782" s="5" t="n">
        <f aca="false">O782*(100-N782/0.5)*5000</f>
        <v>637903.818867925</v>
      </c>
      <c r="Q782" s="7" t="n">
        <f aca="false">N782</f>
        <v>0.930475471698114</v>
      </c>
      <c r="R782" s="5" t="n">
        <f aca="false">1.49*(100-Q782/0.5)*5000</f>
        <v>731135.915471698</v>
      </c>
      <c r="S782" s="5" t="str">
        <f aca="false">IF(P782&lt;M782,M782-P782," ")</f>
        <v> </v>
      </c>
      <c r="T782" s="8" t="n">
        <f aca="false">M782*5/P782</f>
        <v>-0.497802666988039</v>
      </c>
      <c r="U782" s="8" t="n">
        <f aca="false">IF(T782&gt;5,S782*5/R782+5,T782)+20</f>
        <v>19.502197333012</v>
      </c>
      <c r="V782" s="9" t="n">
        <f aca="false">G782/0.5*H782*20000</f>
        <v>54479.6970680048</v>
      </c>
      <c r="W782" s="9" t="n">
        <f aca="false">H782*G782*20*1000</f>
        <v>27239.8485340024</v>
      </c>
      <c r="X782" s="5" t="n">
        <f aca="false">G782*H782*MIN(20,U782)*1000</f>
        <v>26561.8450715736</v>
      </c>
      <c r="Y782" s="5" t="n">
        <f aca="false">IF(20&lt;U782,N782*O782*MIN(5,U782-20)*1000,0)</f>
        <v>0</v>
      </c>
      <c r="Z782" s="5" t="n">
        <f aca="false">IF(U782&gt;25,(U782-25)*Q782*1.49*1000,0)</f>
        <v>0</v>
      </c>
      <c r="AA782" s="5" t="n">
        <f aca="false">X782+Y782+Z782</f>
        <v>26561.8450715736</v>
      </c>
    </row>
    <row r="783" customFormat="false" ht="15" hidden="false" customHeight="false" outlineLevel="0" collapsed="false">
      <c r="A783" s="0" t="n">
        <v>2008</v>
      </c>
      <c r="B783" s="0" t="s">
        <v>31</v>
      </c>
      <c r="D783" s="0" t="n">
        <v>0</v>
      </c>
      <c r="E783" s="1" t="n">
        <v>52</v>
      </c>
      <c r="F783" s="4" t="n">
        <v>0.00054519</v>
      </c>
      <c r="G783" s="0" t="n">
        <v>1.1065</v>
      </c>
      <c r="H783" s="0" t="n">
        <f aca="false">1.44*EXP(-F783*(A783-1956))</f>
        <v>1.3997494181815</v>
      </c>
      <c r="I783" s="0" t="n">
        <v>785</v>
      </c>
      <c r="J783" s="0" t="n">
        <f aca="false">I783*H783</f>
        <v>1098.80329327248</v>
      </c>
      <c r="K783" s="5" t="n">
        <f aca="false">K768+D768-J768-E783</f>
        <v>2741184.88846509</v>
      </c>
      <c r="L783" s="5" t="n">
        <f aca="false">H783*(100-G783/0.5)*20000</f>
        <v>2737545.92711428</v>
      </c>
      <c r="M783" s="5" t="n">
        <f aca="false">K783-L783</f>
        <v>3638.96135080466</v>
      </c>
      <c r="N783" s="6" t="n">
        <f aca="false">1.6-0.6216/(2009-1956)*(A783-1956)</f>
        <v>0.990128301886792</v>
      </c>
      <c r="O783" s="7" t="n">
        <v>1.3</v>
      </c>
      <c r="P783" s="5" t="n">
        <f aca="false">O783*(100-N783/0.5)*5000</f>
        <v>637128.332075472</v>
      </c>
      <c r="Q783" s="7" t="n">
        <f aca="false">N783</f>
        <v>0.990128301886792</v>
      </c>
      <c r="R783" s="5" t="n">
        <f aca="false">1.49*(100-Q783/0.5)*5000</f>
        <v>730247.088301887</v>
      </c>
      <c r="S783" s="5" t="str">
        <f aca="false">IF(P783&lt;M783,M783-P783," ")</f>
        <v> </v>
      </c>
      <c r="T783" s="8" t="n">
        <f aca="false">M783*5/P783</f>
        <v>0.0285575226183287</v>
      </c>
      <c r="U783" s="8" t="n">
        <f aca="false">IF(T783&gt;5,S783*5/R783+5,T783)+20</f>
        <v>20.0285575226183</v>
      </c>
      <c r="V783" s="9" t="n">
        <f aca="false">G783/0.5*H783*20000</f>
        <v>61952.9092487131</v>
      </c>
      <c r="W783" s="9" t="n">
        <f aca="false">H783*G783*20*1000</f>
        <v>30976.4546243565</v>
      </c>
      <c r="X783" s="5" t="n">
        <f aca="false">G783*H783*MIN(20,U783)*1000</f>
        <v>30976.4546243565</v>
      </c>
      <c r="Y783" s="5" t="n">
        <f aca="false">IF(20&lt;U783,N783*O783*MIN(5,U783-20)*1000,0)</f>
        <v>36.7582947890328</v>
      </c>
      <c r="Z783" s="5" t="n">
        <f aca="false">IF(U783&gt;25,(U783-25)*Q783*1.49*1000,0)</f>
        <v>0</v>
      </c>
      <c r="AA783" s="5" t="n">
        <f aca="false">X783+Y783+Z783</f>
        <v>31013.2129191456</v>
      </c>
    </row>
    <row r="784" customFormat="false" ht="15" hidden="false" customHeight="false" outlineLevel="0" collapsed="false">
      <c r="A784" s="0" t="n">
        <v>2008</v>
      </c>
      <c r="B784" s="0" t="s">
        <v>32</v>
      </c>
      <c r="D784" s="0" t="n">
        <v>0</v>
      </c>
      <c r="E784" s="1" t="n">
        <v>136</v>
      </c>
      <c r="F784" s="4" t="n">
        <v>0.002161032</v>
      </c>
      <c r="G784" s="0" t="n">
        <v>1.366375</v>
      </c>
      <c r="H784" s="0" t="n">
        <f aca="false">1.44*EXP(-F784*(A784-1956))</f>
        <v>1.28694275676651</v>
      </c>
      <c r="I784" s="0" t="n">
        <v>785</v>
      </c>
      <c r="J784" s="0" t="n">
        <f aca="false">I784*H784</f>
        <v>1010.25006406171</v>
      </c>
      <c r="K784" s="5" t="n">
        <f aca="false">K769+D769-J769-E784</f>
        <v>2738596.3617744</v>
      </c>
      <c r="L784" s="5" t="n">
        <f aca="false">H784*(100-G784/0.5)*20000</f>
        <v>2503547.65716194</v>
      </c>
      <c r="M784" s="5" t="n">
        <f aca="false">K784-L784</f>
        <v>235048.704612459</v>
      </c>
      <c r="N784" s="6" t="n">
        <f aca="false">1.6-0.5691/(2009-1956)*(A784-1956)</f>
        <v>1.04163773584906</v>
      </c>
      <c r="O784" s="7" t="n">
        <v>1.3</v>
      </c>
      <c r="P784" s="5" t="n">
        <f aca="false">O784*(100-N784/0.5)*5000</f>
        <v>636458.709433962</v>
      </c>
      <c r="Q784" s="7" t="n">
        <f aca="false">N784</f>
        <v>1.04163773584906</v>
      </c>
      <c r="R784" s="5" t="n">
        <f aca="false">1.49*(100-Q784/0.5)*5000</f>
        <v>729479.597735849</v>
      </c>
      <c r="S784" s="5" t="str">
        <f aca="false">IF(P784&lt;M784,M784-P784," ")</f>
        <v> </v>
      </c>
      <c r="T784" s="8" t="n">
        <f aca="false">M784*5/P784</f>
        <v>1.84653537714569</v>
      </c>
      <c r="U784" s="8" t="n">
        <f aca="false">IF(T784&gt;5,S784*5/R784+5,T784)+20</f>
        <v>21.8465353771457</v>
      </c>
      <c r="V784" s="9" t="n">
        <f aca="false">G784/0.5*H784*20000</f>
        <v>70337.8563710734</v>
      </c>
      <c r="W784" s="9" t="n">
        <f aca="false">H784*G784*20*1000</f>
        <v>35168.9281855367</v>
      </c>
      <c r="X784" s="5" t="n">
        <f aca="false">G784*H784*MIN(20,U784)*1000</f>
        <v>35168.9281855367</v>
      </c>
      <c r="Y784" s="5" t="n">
        <f aca="false">IF(20&lt;U784,N784*O784*MIN(5,U784-20)*1000,0)</f>
        <v>2500.44720823978</v>
      </c>
      <c r="Z784" s="5" t="n">
        <f aca="false">IF(U784&gt;25,(U784-25)*Q784*1.49*1000,0)</f>
        <v>0</v>
      </c>
      <c r="AA784" s="5" t="n">
        <f aca="false">X784+Y784+Z784</f>
        <v>37669.3753937765</v>
      </c>
    </row>
    <row r="785" customFormat="false" ht="15" hidden="false" customHeight="false" outlineLevel="0" collapsed="false">
      <c r="A785" s="0" t="n">
        <v>2008</v>
      </c>
      <c r="B785" s="0" t="s">
        <v>33</v>
      </c>
      <c r="D785" s="0" t="n">
        <v>0</v>
      </c>
      <c r="E785" s="1" t="n">
        <v>41</v>
      </c>
      <c r="F785" s="4" t="n">
        <v>0.003311821</v>
      </c>
      <c r="G785" s="0" t="n">
        <v>1.218875</v>
      </c>
      <c r="H785" s="0" t="n">
        <f aca="false">1.44*EXP(-F785*(A785-1956))</f>
        <v>1.21218973398575</v>
      </c>
      <c r="I785" s="0" t="n">
        <v>785</v>
      </c>
      <c r="J785" s="0" t="n">
        <f aca="false">I785*H785</f>
        <v>951.568941178814</v>
      </c>
      <c r="K785" s="5" t="n">
        <f aca="false">K770+D770-J770-E785</f>
        <v>2742712.70558563</v>
      </c>
      <c r="L785" s="5" t="n">
        <f aca="false">H785*(100-G785/0.5)*20000</f>
        <v>2365279.15749103</v>
      </c>
      <c r="M785" s="5" t="n">
        <f aca="false">K785-L785</f>
        <v>377433.548094609</v>
      </c>
      <c r="N785" s="6" t="n">
        <f aca="false">1.6-0.6/(2009-1956)*(A785-1956)</f>
        <v>1.01132075471698</v>
      </c>
      <c r="O785" s="7" t="n">
        <v>1.3</v>
      </c>
      <c r="P785" s="5" t="n">
        <f aca="false">O785*(100-N785/0.5)*5000</f>
        <v>636852.830188679</v>
      </c>
      <c r="Q785" s="7" t="n">
        <f aca="false">N785</f>
        <v>1.01132075471698</v>
      </c>
      <c r="R785" s="5" t="n">
        <f aca="false">1.49*(100-Q785/0.5)*5000</f>
        <v>729931.320754717</v>
      </c>
      <c r="S785" s="5" t="str">
        <f aca="false">IF(P785&lt;M785,M785-P785," ")</f>
        <v> </v>
      </c>
      <c r="T785" s="8" t="n">
        <f aca="false">M785*5/P785</f>
        <v>2.96327134153418</v>
      </c>
      <c r="U785" s="8" t="n">
        <f aca="false">IF(T785&gt;5,S785*5/R785+5,T785)+20</f>
        <v>22.9632713415342</v>
      </c>
      <c r="V785" s="9" t="n">
        <f aca="false">G785/0.5*H785*20000</f>
        <v>59100.3104804752</v>
      </c>
      <c r="W785" s="9" t="n">
        <f aca="false">H785*G785*20*1000</f>
        <v>29550.1552402376</v>
      </c>
      <c r="X785" s="5" t="n">
        <f aca="false">G785*H785*MIN(20,U785)*1000</f>
        <v>29550.1552402376</v>
      </c>
      <c r="Y785" s="5" t="n">
        <f aca="false">IF(20&lt;U785,N785*O785*MIN(5,U785-20)*1000,0)</f>
        <v>3895.86315241701</v>
      </c>
      <c r="Z785" s="5" t="n">
        <f aca="false">IF(U785&gt;25,(U785-25)*Q785*1.49*1000,0)</f>
        <v>0</v>
      </c>
      <c r="AA785" s="5" t="n">
        <f aca="false">X785+Y785+Z785</f>
        <v>33446.0183926546</v>
      </c>
    </row>
    <row r="786" customFormat="false" ht="15" hidden="false" customHeight="false" outlineLevel="0" collapsed="false">
      <c r="A786" s="0" t="n">
        <v>2008</v>
      </c>
      <c r="B786" s="0" t="s">
        <v>34</v>
      </c>
      <c r="D786" s="0" t="n">
        <v>0</v>
      </c>
      <c r="E786" s="1" t="n">
        <v>137.25</v>
      </c>
      <c r="F786" s="4" t="n">
        <v>0.003564392</v>
      </c>
      <c r="G786" s="0" t="n">
        <v>1.415</v>
      </c>
      <c r="H786" s="0" t="n">
        <f aca="false">1.44*EXP(-F786*(A786-1956))</f>
        <v>1.19637329882053</v>
      </c>
      <c r="I786" s="0" t="n">
        <v>785</v>
      </c>
      <c r="J786" s="0" t="n">
        <f aca="false">I786*H786</f>
        <v>939.15303957412</v>
      </c>
      <c r="K786" s="5" t="n">
        <f aca="false">K771+D771-J771-E786</f>
        <v>2741148.48902133</v>
      </c>
      <c r="L786" s="5" t="n">
        <f aca="false">H786*(100-G786/0.5)*20000</f>
        <v>2325031.86892783</v>
      </c>
      <c r="M786" s="5" t="n">
        <f aca="false">K786-L786</f>
        <v>416116.620093505</v>
      </c>
      <c r="N786" s="6" t="n">
        <f aca="false">1.6-0.5/(2009-1956)*(A786-1956)</f>
        <v>1.10943396226415</v>
      </c>
      <c r="O786" s="7" t="n">
        <v>1.3</v>
      </c>
      <c r="P786" s="5" t="n">
        <f aca="false">O786*(100-N786/0.5)*5000</f>
        <v>635577.358490566</v>
      </c>
      <c r="Q786" s="7" t="n">
        <f aca="false">N786</f>
        <v>1.10943396226415</v>
      </c>
      <c r="R786" s="5" t="n">
        <f aca="false">1.49*(100-Q786/0.5)*5000</f>
        <v>728469.433962264</v>
      </c>
      <c r="S786" s="5" t="str">
        <f aca="false">IF(P786&lt;M786,M786-P786," ")</f>
        <v> </v>
      </c>
      <c r="T786" s="8" t="n">
        <f aca="false">M786*5/P786</f>
        <v>3.27353243892877</v>
      </c>
      <c r="U786" s="8" t="n">
        <f aca="false">IF(T786&gt;5,S786*5/R786+5,T786)+20</f>
        <v>23.2735324389288</v>
      </c>
      <c r="V786" s="9" t="n">
        <f aca="false">G786/0.5*H786*20000</f>
        <v>67714.7287132423</v>
      </c>
      <c r="W786" s="9" t="n">
        <f aca="false">H786*G786*20*1000</f>
        <v>33857.3643566211</v>
      </c>
      <c r="X786" s="5" t="n">
        <f aca="false">G786*H786*MIN(20,U786)*1000</f>
        <v>33857.3643566211</v>
      </c>
      <c r="Y786" s="5" t="n">
        <f aca="false">IF(20&lt;U786,N786*O786*MIN(5,U786-20)*1000,0)</f>
        <v>4721.29848361727</v>
      </c>
      <c r="Z786" s="5" t="n">
        <f aca="false">IF(U786&gt;25,(U786-25)*Q786*1.49*1000,0)</f>
        <v>0</v>
      </c>
      <c r="AA786" s="5" t="n">
        <f aca="false">X786+Y786+Z786</f>
        <v>38578.6628402384</v>
      </c>
    </row>
    <row r="787" customFormat="false" ht="15" hidden="false" customHeight="false" outlineLevel="0" collapsed="false">
      <c r="A787" s="0" t="n">
        <v>2008</v>
      </c>
      <c r="B787" s="0" t="s">
        <v>35</v>
      </c>
      <c r="D787" s="0" t="n">
        <v>0</v>
      </c>
      <c r="E787" s="1" t="n">
        <v>80.25</v>
      </c>
      <c r="F787" s="4" t="n">
        <v>0.00095987</v>
      </c>
      <c r="G787" s="0" t="n">
        <v>1.515</v>
      </c>
      <c r="H787" s="0" t="n">
        <f aca="false">1.44*EXP(-F787*(A787-1956))</f>
        <v>1.36988921771392</v>
      </c>
      <c r="I787" s="0" t="n">
        <v>785</v>
      </c>
      <c r="J787" s="0" t="n">
        <f aca="false">I787*H787</f>
        <v>1075.36303590543</v>
      </c>
      <c r="K787" s="5" t="n">
        <f aca="false">K772+D772-J772-E787</f>
        <v>2756146.46657102</v>
      </c>
      <c r="L787" s="5" t="n">
        <f aca="false">H787*(100-G787/0.5)*20000</f>
        <v>2656763.14883438</v>
      </c>
      <c r="M787" s="5" t="n">
        <f aca="false">K787-L787</f>
        <v>99383.3177366322</v>
      </c>
      <c r="N787" s="6" t="n">
        <f aca="false">1.6-0.5691/(2009-1956)*(A787-1956)</f>
        <v>1.04163773584906</v>
      </c>
      <c r="O787" s="7" t="n">
        <v>1.3</v>
      </c>
      <c r="P787" s="5" t="n">
        <f aca="false">O787*(100-N787/0.5)*5000</f>
        <v>636458.709433962</v>
      </c>
      <c r="Q787" s="7" t="n">
        <f aca="false">N787</f>
        <v>1.04163773584906</v>
      </c>
      <c r="R787" s="5" t="n">
        <f aca="false">1.49*(100-Q787/0.5)*5000</f>
        <v>729479.597735849</v>
      </c>
      <c r="S787" s="5" t="str">
        <f aca="false">IF(P787&lt;M787,M787-P787," ")</f>
        <v> </v>
      </c>
      <c r="T787" s="8" t="n">
        <f aca="false">M787*5/P787</f>
        <v>0.780752280261977</v>
      </c>
      <c r="U787" s="8" t="n">
        <f aca="false">IF(T787&gt;5,S787*5/R787+5,T787)+20</f>
        <v>20.780752280262</v>
      </c>
      <c r="V787" s="9" t="n">
        <f aca="false">G787/0.5*H787*20000</f>
        <v>83015.2865934638</v>
      </c>
      <c r="W787" s="9" t="n">
        <f aca="false">H787*G787*20*1000</f>
        <v>41507.6432967319</v>
      </c>
      <c r="X787" s="5" t="n">
        <f aca="false">G787*H787*MIN(20,U787)*1000</f>
        <v>41507.6432967319</v>
      </c>
      <c r="Y787" s="5" t="n">
        <f aca="false">IF(20&lt;U787,N787*O787*MIN(5,U787-20)*1000,0)</f>
        <v>1057.2393487124</v>
      </c>
      <c r="Z787" s="5" t="n">
        <f aca="false">IF(U787&gt;25,(U787-25)*Q787*1.49*1000,0)</f>
        <v>0</v>
      </c>
      <c r="AA787" s="5" t="n">
        <f aca="false">X787+Y787+Z787</f>
        <v>42564.8826454443</v>
      </c>
    </row>
    <row r="788" customFormat="false" ht="15" hidden="false" customHeight="false" outlineLevel="0" collapsed="false">
      <c r="A788" s="0" t="n">
        <v>2008</v>
      </c>
      <c r="B788" s="0" t="s">
        <v>36</v>
      </c>
      <c r="D788" s="0" t="n">
        <v>0</v>
      </c>
      <c r="E788" s="1" t="n">
        <v>153.5</v>
      </c>
      <c r="F788" s="4" t="n">
        <v>0.003306066</v>
      </c>
      <c r="G788" s="0" t="n">
        <v>1.89925</v>
      </c>
      <c r="H788" s="0" t="n">
        <f aca="false">1.44*EXP(-F788*(A788-1956))</f>
        <v>1.21255254817072</v>
      </c>
      <c r="I788" s="0" t="n">
        <v>785</v>
      </c>
      <c r="J788" s="0" t="n">
        <f aca="false">I788*H788</f>
        <v>951.853750314016</v>
      </c>
      <c r="K788" s="5" t="n">
        <f aca="false">K773+D773-J773-E788</f>
        <v>2754372.67777784</v>
      </c>
      <c r="L788" s="5" t="n">
        <f aca="false">H788*(100-G788/0.5)*20000</f>
        <v>2332987.47925691</v>
      </c>
      <c r="M788" s="5" t="n">
        <f aca="false">K788-L788</f>
        <v>421385.198520925</v>
      </c>
      <c r="N788" s="6" t="n">
        <f aca="false">1.6-0.5691/(2009-1956)*(A788-1956)</f>
        <v>1.04163773584906</v>
      </c>
      <c r="O788" s="7" t="n">
        <v>1.3</v>
      </c>
      <c r="P788" s="5" t="n">
        <f aca="false">O788*(100-N788/0.5)*5000</f>
        <v>636458.709433962</v>
      </c>
      <c r="Q788" s="7" t="n">
        <f aca="false">N788</f>
        <v>1.04163773584906</v>
      </c>
      <c r="R788" s="5" t="n">
        <f aca="false">1.49*(100-Q788/0.5)*5000</f>
        <v>729479.597735849</v>
      </c>
      <c r="S788" s="5" t="str">
        <f aca="false">IF(P788&lt;M788,M788-P788," ")</f>
        <v> </v>
      </c>
      <c r="T788" s="8" t="n">
        <f aca="false">M788*5/P788</f>
        <v>3.310389128744</v>
      </c>
      <c r="U788" s="8" t="n">
        <f aca="false">IF(T788&gt;5,S788*5/R788+5,T788)+20</f>
        <v>23.310389128744</v>
      </c>
      <c r="V788" s="9" t="n">
        <f aca="false">G788/0.5*H788*20000</f>
        <v>92117.6170845297</v>
      </c>
      <c r="W788" s="9" t="n">
        <f aca="false">H788*G788*20*1000</f>
        <v>46058.8085422649</v>
      </c>
      <c r="X788" s="5" t="n">
        <f aca="false">G788*H788*MIN(20,U788)*1000</f>
        <v>46058.8085422649</v>
      </c>
      <c r="Y788" s="5" t="n">
        <f aca="false">IF(20&lt;U788,N788*O788*MIN(5,U788-20)*1000,0)</f>
        <v>4482.6941078975</v>
      </c>
      <c r="Z788" s="5" t="n">
        <f aca="false">IF(U788&gt;25,(U788-25)*Q788*1.49*1000,0)</f>
        <v>0</v>
      </c>
      <c r="AA788" s="5" t="n">
        <f aca="false">X788+Y788+Z788</f>
        <v>50541.5026501624</v>
      </c>
    </row>
    <row r="789" customFormat="false" ht="15" hidden="false" customHeight="false" outlineLevel="0" collapsed="false">
      <c r="A789" s="0" t="n">
        <v>2008</v>
      </c>
      <c r="B789" s="0" t="s">
        <v>37</v>
      </c>
      <c r="D789" s="0" t="n">
        <v>0</v>
      </c>
      <c r="E789" s="1" t="n">
        <v>102.75</v>
      </c>
      <c r="F789" s="4" t="n">
        <v>0.001301856</v>
      </c>
      <c r="G789" s="0" t="n">
        <v>1.565875</v>
      </c>
      <c r="H789" s="0" t="n">
        <f aca="false">1.44*EXP(-F789*(A789-1956))</f>
        <v>1.34574343696683</v>
      </c>
      <c r="I789" s="0" t="n">
        <v>785</v>
      </c>
      <c r="J789" s="0" t="n">
        <f aca="false">I789*H789</f>
        <v>1056.40859801896</v>
      </c>
      <c r="K789" s="5" t="n">
        <f aca="false">K774+D774-J774-E789</f>
        <v>2753528.68416482</v>
      </c>
      <c r="L789" s="5" t="n">
        <f aca="false">H789*(100-G789/0.5)*20000</f>
        <v>2607196.23375924</v>
      </c>
      <c r="M789" s="5" t="n">
        <f aca="false">K789-L789</f>
        <v>146332.450405581</v>
      </c>
      <c r="N789" s="6" t="n">
        <f aca="false">1.6-0.5691/(2009-1956)*(A789-1956)</f>
        <v>1.04163773584906</v>
      </c>
      <c r="O789" s="7" t="n">
        <v>1.3</v>
      </c>
      <c r="P789" s="5" t="n">
        <f aca="false">O789*(100-N789/0.5)*5000</f>
        <v>636458.709433962</v>
      </c>
      <c r="Q789" s="7" t="n">
        <f aca="false">N789</f>
        <v>1.04163773584906</v>
      </c>
      <c r="R789" s="5" t="n">
        <f aca="false">1.49*(100-Q789/0.5)*5000</f>
        <v>729479.597735849</v>
      </c>
      <c r="S789" s="5" t="str">
        <f aca="false">IF(P789&lt;M789,M789-P789," ")</f>
        <v> </v>
      </c>
      <c r="T789" s="8" t="n">
        <f aca="false">M789*5/P789</f>
        <v>1.14958321911976</v>
      </c>
      <c r="U789" s="8" t="n">
        <f aca="false">IF(T789&gt;5,S789*5/R789+5,T789)+20</f>
        <v>21.1495832191198</v>
      </c>
      <c r="V789" s="9" t="n">
        <f aca="false">G789/0.5*H789*20000</f>
        <v>84290.6401744173</v>
      </c>
      <c r="W789" s="9" t="n">
        <f aca="false">H789*G789*20*1000</f>
        <v>42145.3200872086</v>
      </c>
      <c r="X789" s="5" t="n">
        <f aca="false">G789*H789*MIN(20,U789)*1000</f>
        <v>42145.3200872086</v>
      </c>
      <c r="Y789" s="5" t="n">
        <f aca="false">IF(20&lt;U789,N789*O789*MIN(5,U789-20)*1000,0)</f>
        <v>1556.68403999417</v>
      </c>
      <c r="Z789" s="5" t="n">
        <f aca="false">IF(U789&gt;25,(U789-25)*Q789*1.49*1000,0)</f>
        <v>0</v>
      </c>
      <c r="AA789" s="5" t="n">
        <f aca="false">X789+Y789+Z789</f>
        <v>43702.0041272028</v>
      </c>
    </row>
    <row r="790" customFormat="false" ht="15" hidden="false" customHeight="false" outlineLevel="0" collapsed="false">
      <c r="A790" s="0" t="n">
        <v>2008</v>
      </c>
      <c r="B790" s="0" t="s">
        <v>38</v>
      </c>
      <c r="D790" s="0" t="n">
        <v>0</v>
      </c>
      <c r="E790" s="1" t="n">
        <v>121.25</v>
      </c>
      <c r="F790" s="4" t="n">
        <v>0.00474323</v>
      </c>
      <c r="G790" s="0" t="n">
        <v>3.10825</v>
      </c>
      <c r="H790" s="0" t="n">
        <f aca="false">1.44*EXP(-F790*(A790-1956))</f>
        <v>1.12523865798389</v>
      </c>
      <c r="I790" s="0" t="n">
        <v>785</v>
      </c>
      <c r="J790" s="0" t="n">
        <f aca="false">I790*H790</f>
        <v>883.312346517354</v>
      </c>
      <c r="K790" s="5" t="n">
        <f aca="false">K775+D775-J775-E790</f>
        <v>2750685.07532512</v>
      </c>
      <c r="L790" s="5" t="n">
        <f aca="false">H790*(100-G790/0.5)*20000</f>
        <v>2110576.39362064</v>
      </c>
      <c r="M790" s="5" t="n">
        <f aca="false">K790-L790</f>
        <v>640108.681704472</v>
      </c>
      <c r="N790" s="6" t="n">
        <f aca="false">1.6+0.3/(2009-1956)*(A790-1956)</f>
        <v>1.89433962264151</v>
      </c>
      <c r="O790" s="7" t="n">
        <v>1.3</v>
      </c>
      <c r="P790" s="5" t="n">
        <f aca="false">O790*(100-N790/0.5)*5000</f>
        <v>625373.58490566</v>
      </c>
      <c r="Q790" s="7" t="n">
        <f aca="false">N790</f>
        <v>1.89433962264151</v>
      </c>
      <c r="R790" s="5" t="n">
        <f aca="false">1.49*(100-Q790/0.5)*5000</f>
        <v>716774.339622641</v>
      </c>
      <c r="S790" s="5" t="n">
        <f aca="false">IF(P790&lt;M790,M790-P790," ")</f>
        <v>14735.0967988118</v>
      </c>
      <c r="T790" s="8" t="n">
        <f aca="false">M790*5/P790</f>
        <v>5.11781035491797</v>
      </c>
      <c r="U790" s="8" t="n">
        <f aca="false">IF(T790&gt;5,S790*5/R790+5,T790)+20</f>
        <v>25.1027875579821</v>
      </c>
      <c r="V790" s="9" t="n">
        <f aca="false">G790/0.5*H790*20000</f>
        <v>139900.922347137</v>
      </c>
      <c r="W790" s="9" t="n">
        <f aca="false">H790*G790*20*1000</f>
        <v>69950.4611735686</v>
      </c>
      <c r="X790" s="5" t="n">
        <f aca="false">G790*H790*MIN(20,U790)*1000</f>
        <v>69950.4611735686</v>
      </c>
      <c r="Y790" s="5" t="n">
        <f aca="false">IF(20&lt;U790,N790*O790*MIN(5,U790-20)*1000,0)</f>
        <v>12313.2075471698</v>
      </c>
      <c r="Z790" s="5" t="n">
        <f aca="false">IF(U790&gt;25,(U790-25)*Q790*1.49*1000,0)</f>
        <v>290.124670262142</v>
      </c>
      <c r="AA790" s="5" t="n">
        <f aca="false">X790+Y790+Z790</f>
        <v>82553.7933910005</v>
      </c>
    </row>
    <row r="791" customFormat="false" ht="15" hidden="false" customHeight="false" outlineLevel="0" collapsed="false">
      <c r="A791" s="0" t="n">
        <v>2008</v>
      </c>
      <c r="B791" s="0" t="s">
        <v>39</v>
      </c>
      <c r="D791" s="0" t="n">
        <v>0</v>
      </c>
      <c r="E791" s="1" t="n">
        <v>143.25</v>
      </c>
      <c r="F791" s="4" t="n">
        <v>0.00288361</v>
      </c>
      <c r="G791" s="0" t="n">
        <v>2.16075</v>
      </c>
      <c r="H791" s="0" t="n">
        <f aca="false">1.44*EXP(-F791*(A791-1956))</f>
        <v>1.23948428459663</v>
      </c>
      <c r="I791" s="0" t="n">
        <v>785</v>
      </c>
      <c r="J791" s="0" t="n">
        <f aca="false">I791*H791</f>
        <v>972.995163408357</v>
      </c>
      <c r="K791" s="5" t="n">
        <f aca="false">K776+D776-J776-E791</f>
        <v>2775055.20424559</v>
      </c>
      <c r="L791" s="5" t="n">
        <f aca="false">H791*(100-G791/0.5)*20000</f>
        <v>2371839.94247558</v>
      </c>
      <c r="M791" s="5" t="n">
        <f aca="false">K791-L791</f>
        <v>403215.261770013</v>
      </c>
      <c r="N791" s="6" t="n">
        <f aca="false">1.6-0.5691/(2009-1956)*(A791-1956)</f>
        <v>1.04163773584906</v>
      </c>
      <c r="O791" s="7" t="n">
        <v>1.3</v>
      </c>
      <c r="P791" s="5" t="n">
        <f aca="false">O791*(100-N791/0.5)*5000</f>
        <v>636458.709433962</v>
      </c>
      <c r="Q791" s="7" t="n">
        <f aca="false">N791</f>
        <v>1.04163773584906</v>
      </c>
      <c r="R791" s="5" t="n">
        <f aca="false">1.49*(100-Q791/0.5)*5000</f>
        <v>729479.597735849</v>
      </c>
      <c r="S791" s="5" t="str">
        <f aca="false">IF(P791&lt;M791,M791-P791," ")</f>
        <v> </v>
      </c>
      <c r="T791" s="8" t="n">
        <f aca="false">M791*5/P791</f>
        <v>3.16764666578775</v>
      </c>
      <c r="U791" s="8" t="n">
        <f aca="false">IF(T791&gt;5,S791*5/R791+5,T791)+20</f>
        <v>23.1676466657877</v>
      </c>
      <c r="V791" s="9" t="n">
        <f aca="false">G791/0.5*H791*20000</f>
        <v>107128.626717687</v>
      </c>
      <c r="W791" s="9" t="n">
        <f aca="false">H791*G791*20*1000</f>
        <v>53564.3133588435</v>
      </c>
      <c r="X791" s="5" t="n">
        <f aca="false">G791*H791*MIN(20,U791)*1000</f>
        <v>53564.3133588435</v>
      </c>
      <c r="Y791" s="5" t="n">
        <f aca="false">IF(20&lt;U791,N791*O791*MIN(5,U791-20)*1000,0)</f>
        <v>4289.40239119725</v>
      </c>
      <c r="Z791" s="5" t="n">
        <f aca="false">IF(U791&gt;25,(U791-25)*Q791*1.49*1000,0)</f>
        <v>0</v>
      </c>
      <c r="AA791" s="5" t="n">
        <f aca="false">X791+Y791+Z791</f>
        <v>57853.7157500408</v>
      </c>
    </row>
    <row r="792" customFormat="false" ht="15" hidden="false" customHeight="false" outlineLevel="0" collapsed="false">
      <c r="A792" s="0" t="n">
        <v>2008</v>
      </c>
      <c r="B792" s="0" t="s">
        <v>40</v>
      </c>
      <c r="D792" s="0" t="n">
        <v>0</v>
      </c>
      <c r="E792" s="1" t="n">
        <v>152.75</v>
      </c>
      <c r="F792" s="4" t="n">
        <v>0.003435973</v>
      </c>
      <c r="G792" s="0" t="n">
        <v>2.182625</v>
      </c>
      <c r="H792" s="0" t="n">
        <f aca="false">1.44*EXP(-F792*(A792-1956))</f>
        <v>1.20438916040357</v>
      </c>
      <c r="I792" s="0" t="n">
        <v>785</v>
      </c>
      <c r="J792" s="0" t="n">
        <f aca="false">I792*H792</f>
        <v>945.445490916806</v>
      </c>
      <c r="K792" s="5" t="n">
        <f aca="false">K777+D777-J777-E792</f>
        <v>2776213.30181643</v>
      </c>
      <c r="L792" s="5" t="n">
        <f aca="false">H792*(100-G792/0.5)*20000</f>
        <v>2303629.12515811</v>
      </c>
      <c r="M792" s="5" t="n">
        <f aca="false">K792-L792</f>
        <v>472584.176658315</v>
      </c>
      <c r="N792" s="6" t="n">
        <f aca="false">1.6+0.1/(2009-1956)*(A792-1956)</f>
        <v>1.69811320754717</v>
      </c>
      <c r="O792" s="7" t="n">
        <v>1.3</v>
      </c>
      <c r="P792" s="5" t="n">
        <f aca="false">O792*(100-N792/0.5)*5000</f>
        <v>627924.528301887</v>
      </c>
      <c r="Q792" s="7" t="n">
        <f aca="false">N792</f>
        <v>1.69811320754717</v>
      </c>
      <c r="R792" s="5" t="n">
        <f aca="false">1.49*(100-Q792/0.5)*5000</f>
        <v>719698.113207547</v>
      </c>
      <c r="S792" s="5" t="str">
        <f aca="false">IF(P792&lt;M792,M792-P792," ")</f>
        <v> </v>
      </c>
      <c r="T792" s="8" t="n">
        <f aca="false">M792*5/P792</f>
        <v>3.76306510860738</v>
      </c>
      <c r="U792" s="8" t="n">
        <f aca="false">IF(T792&gt;5,S792*5/R792+5,T792)+20</f>
        <v>23.7630651086074</v>
      </c>
      <c r="V792" s="9" t="n">
        <f aca="false">G792/0.5*H792*20000</f>
        <v>105149.195649034</v>
      </c>
      <c r="W792" s="9" t="n">
        <f aca="false">H792*G792*20*1000</f>
        <v>52574.597824517</v>
      </c>
      <c r="X792" s="5" t="n">
        <f aca="false">G792*H792*MIN(20,U792)*1000</f>
        <v>52574.597824517</v>
      </c>
      <c r="Y792" s="5" t="n">
        <f aca="false">IF(20&lt;U792,N792*O792*MIN(5,U792-20)*1000,0)</f>
        <v>8307.14373032195</v>
      </c>
      <c r="Z792" s="5" t="n">
        <f aca="false">IF(U792&gt;25,(U792-25)*Q792*1.49*1000,0)</f>
        <v>0</v>
      </c>
      <c r="AA792" s="5" t="n">
        <f aca="false">X792+Y792+Z792</f>
        <v>60881.741554839</v>
      </c>
    </row>
    <row r="793" customFormat="false" ht="15" hidden="false" customHeight="false" outlineLevel="0" collapsed="false">
      <c r="A793" s="0" t="n">
        <v>2008</v>
      </c>
      <c r="B793" s="0" t="s">
        <v>41</v>
      </c>
      <c r="D793" s="0" t="n">
        <v>0</v>
      </c>
      <c r="E793" s="1" t="n">
        <v>39</v>
      </c>
      <c r="F793" s="4" t="n">
        <v>0.002290988</v>
      </c>
      <c r="G793" s="0" t="n">
        <v>1.855875</v>
      </c>
      <c r="H793" s="0" t="n">
        <f aca="false">1.44*EXP(-F793*(A793-1956))</f>
        <v>1.27827528737128</v>
      </c>
      <c r="I793" s="0" t="n">
        <v>785</v>
      </c>
      <c r="J793" s="0" t="n">
        <f aca="false">I793*H793</f>
        <v>1003.44610058645</v>
      </c>
      <c r="K793" s="5" t="n">
        <f aca="false">K778+D778-J778-E793</f>
        <v>2746718.39455756</v>
      </c>
      <c r="L793" s="5" t="n">
        <f aca="false">H793*(100-G793/0.5)*20000</f>
        <v>2461657.80878455</v>
      </c>
      <c r="M793" s="5" t="n">
        <f aca="false">K793-L793</f>
        <v>285060.585773017</v>
      </c>
      <c r="N793" s="6" t="n">
        <f aca="false">1.6-0.4/(2009-1956)*(A793-1956)</f>
        <v>1.20754716981132</v>
      </c>
      <c r="O793" s="7" t="n">
        <v>1.3</v>
      </c>
      <c r="P793" s="5" t="n">
        <f aca="false">O793*(100-N793/0.5)*5000</f>
        <v>634301.886792453</v>
      </c>
      <c r="Q793" s="7" t="n">
        <f aca="false">N793</f>
        <v>1.20754716981132</v>
      </c>
      <c r="R793" s="5" t="n">
        <f aca="false">1.49*(100-Q793/0.5)*5000</f>
        <v>727007.547169811</v>
      </c>
      <c r="S793" s="5" t="str">
        <f aca="false">IF(P793&lt;M793,M793-P793," ")</f>
        <v> </v>
      </c>
      <c r="T793" s="8" t="n">
        <f aca="false">M793*5/P793</f>
        <v>2.24704191890801</v>
      </c>
      <c r="U793" s="8" t="n">
        <f aca="false">IF(T793&gt;5,S793*5/R793+5,T793)+20</f>
        <v>22.247041918908</v>
      </c>
      <c r="V793" s="9" t="n">
        <f aca="false">G793/0.5*H793*20000</f>
        <v>94892.7659580068</v>
      </c>
      <c r="W793" s="9" t="n">
        <f aca="false">H793*G793*20*1000</f>
        <v>47446.3829790034</v>
      </c>
      <c r="X793" s="5" t="n">
        <f aca="false">G793*H793*MIN(20,U793)*1000</f>
        <v>47446.3829790034</v>
      </c>
      <c r="Y793" s="5" t="n">
        <f aca="false">IF(20&lt;U793,N793*O793*MIN(5,U793-20)*1000,0)</f>
        <v>3527.4318425122</v>
      </c>
      <c r="Z793" s="5" t="n">
        <f aca="false">IF(U793&gt;25,(U793-25)*Q793*1.49*1000,0)</f>
        <v>0</v>
      </c>
      <c r="AA793" s="5" t="n">
        <f aca="false">X793+Y793+Z793</f>
        <v>50973.8148215156</v>
      </c>
    </row>
    <row r="794" customFormat="false" ht="15" hidden="false" customHeight="false" outlineLevel="0" collapsed="false">
      <c r="A794" s="0" t="n">
        <v>2008</v>
      </c>
      <c r="B794" s="0" t="s">
        <v>42</v>
      </c>
      <c r="D794" s="0" t="n">
        <v>0</v>
      </c>
      <c r="E794" s="1" t="n">
        <v>182.5</v>
      </c>
      <c r="F794" s="4" t="n">
        <v>0.006047777</v>
      </c>
      <c r="G794" s="0" t="n">
        <v>3.709</v>
      </c>
      <c r="H794" s="0" t="n">
        <f aca="false">1.44*EXP(-F794*(A794-1956))</f>
        <v>1.0514379564193</v>
      </c>
      <c r="I794" s="0" t="n">
        <v>785</v>
      </c>
      <c r="J794" s="0" t="n">
        <f aca="false">I794*H794</f>
        <v>825.378795789154</v>
      </c>
      <c r="K794" s="5" t="n">
        <f aca="false">K779+D779-J779-E794</f>
        <v>2745985.20211776</v>
      </c>
      <c r="L794" s="5" t="n">
        <f aca="false">H794*(100-G794/0.5)*20000</f>
        <v>1946884.57762424</v>
      </c>
      <c r="M794" s="5" t="n">
        <f aca="false">K794-L794</f>
        <v>799100.624493515</v>
      </c>
      <c r="N794" s="6" t="n">
        <f aca="false">1.6+0.5185/(2009-1956)*(A794-1956)</f>
        <v>2.10871698113208</v>
      </c>
      <c r="O794" s="7" t="n">
        <v>1.3</v>
      </c>
      <c r="P794" s="5" t="n">
        <f aca="false">O794*(100-N794/0.5)*5000</f>
        <v>622586.679245283</v>
      </c>
      <c r="Q794" s="7" t="n">
        <f aca="false">N794</f>
        <v>2.10871698113208</v>
      </c>
      <c r="R794" s="5" t="n">
        <f aca="false">1.49*(100-Q794/0.5)*5000</f>
        <v>713580.116981132</v>
      </c>
      <c r="S794" s="5" t="n">
        <f aca="false">IF(P794&lt;M794,M794-P794," ")</f>
        <v>176513.945248232</v>
      </c>
      <c r="T794" s="8" t="n">
        <f aca="false">M794*5/P794</f>
        <v>6.41758530283853</v>
      </c>
      <c r="U794" s="8" t="n">
        <f aca="false">IF(T794&gt;5,S794*5/R794+5,T794)+20</f>
        <v>26.2368193917383</v>
      </c>
      <c r="V794" s="9" t="n">
        <f aca="false">G794/0.5*H794*20000</f>
        <v>155991.335214368</v>
      </c>
      <c r="W794" s="9" t="n">
        <f aca="false">H794*G794*20*1000</f>
        <v>77995.667607184</v>
      </c>
      <c r="X794" s="5" t="n">
        <f aca="false">G794*H794*MIN(20,U794)*1000</f>
        <v>77995.667607184</v>
      </c>
      <c r="Y794" s="5" t="n">
        <f aca="false">IF(20&lt;U794,N794*O794*MIN(5,U794-20)*1000,0)</f>
        <v>13706.6603773585</v>
      </c>
      <c r="Z794" s="5" t="n">
        <f aca="false">IF(U794&gt;25,(U794-25)*Q794*1.49*1000,0)</f>
        <v>3886.07206038854</v>
      </c>
      <c r="AA794" s="5" t="n">
        <f aca="false">X794+Y794+Z794</f>
        <v>95588.4000449311</v>
      </c>
    </row>
    <row r="795" customFormat="false" ht="15" hidden="false" customHeight="false" outlineLevel="0" collapsed="false">
      <c r="A795" s="0" t="n">
        <v>2008</v>
      </c>
      <c r="B795" s="0" t="s">
        <v>43</v>
      </c>
      <c r="D795" s="0" t="n">
        <v>0</v>
      </c>
      <c r="E795" s="1" t="n">
        <v>125</v>
      </c>
      <c r="F795" s="4" t="n">
        <v>0.003047486</v>
      </c>
      <c r="G795" s="0" t="n">
        <v>2.188875</v>
      </c>
      <c r="H795" s="0" t="n">
        <f aca="false">1.44*EXP(-F795*(A795-1956))</f>
        <v>1.22896683097153</v>
      </c>
      <c r="I795" s="0" t="n">
        <v>785</v>
      </c>
      <c r="J795" s="0" t="n">
        <f aca="false">I795*H795</f>
        <v>964.738962312652</v>
      </c>
      <c r="K795" s="5" t="n">
        <f aca="false">K780+D780-J780-E795</f>
        <v>2741491.66964901</v>
      </c>
      <c r="L795" s="5" t="n">
        <f aca="false">H795*(100-G795/0.5)*20000</f>
        <v>2350331.47105735</v>
      </c>
      <c r="M795" s="5" t="n">
        <f aca="false">K795-L795</f>
        <v>391160.198591662</v>
      </c>
      <c r="N795" s="6" t="n">
        <f aca="false">1.6-0.4298/(2009-1956)*(A795-1956)</f>
        <v>1.17830943396226</v>
      </c>
      <c r="O795" s="7" t="n">
        <v>1.3</v>
      </c>
      <c r="P795" s="5" t="n">
        <f aca="false">O795*(100-N795/0.5)*5000</f>
        <v>634681.977358491</v>
      </c>
      <c r="Q795" s="7" t="n">
        <f aca="false">N795</f>
        <v>1.17830943396226</v>
      </c>
      <c r="R795" s="5" t="n">
        <f aca="false">1.49*(100-Q795/0.5)*5000</f>
        <v>727443.189433962</v>
      </c>
      <c r="S795" s="5" t="str">
        <f aca="false">IF(P795&lt;M795,M795-P795," ")</f>
        <v> </v>
      </c>
      <c r="T795" s="8" t="n">
        <f aca="false">M795*5/P795</f>
        <v>3.08154487243869</v>
      </c>
      <c r="U795" s="8" t="n">
        <f aca="false">IF(T795&gt;5,S795*5/R795+5,T795)+20</f>
        <v>23.0815448724387</v>
      </c>
      <c r="V795" s="9" t="n">
        <f aca="false">G795/0.5*H795*20000</f>
        <v>107602.190885712</v>
      </c>
      <c r="W795" s="9" t="n">
        <f aca="false">H795*G795*20*1000</f>
        <v>53801.0954428562</v>
      </c>
      <c r="X795" s="5" t="n">
        <f aca="false">G795*H795*MIN(20,U795)*1000</f>
        <v>53801.0954428562</v>
      </c>
      <c r="Y795" s="5" t="n">
        <f aca="false">IF(20&lt;U795,N795*O795*MIN(5,U795-20)*1000,0)</f>
        <v>4720.31741268432</v>
      </c>
      <c r="Z795" s="5" t="n">
        <f aca="false">IF(U795&gt;25,(U795-25)*Q795*1.49*1000,0)</f>
        <v>0</v>
      </c>
      <c r="AA795" s="5" t="n">
        <f aca="false">X795+Y795+Z795</f>
        <v>58521.4128555405</v>
      </c>
    </row>
    <row r="796" customFormat="false" ht="15" hidden="false" customHeight="false" outlineLevel="0" collapsed="false">
      <c r="A796" s="0" t="n">
        <v>2008</v>
      </c>
      <c r="B796" s="0" t="s">
        <v>44</v>
      </c>
      <c r="D796" s="0" t="n">
        <v>0</v>
      </c>
      <c r="E796" s="1" t="n">
        <v>162.25</v>
      </c>
      <c r="F796" s="4" t="n">
        <v>0.006595146</v>
      </c>
      <c r="G796" s="0" t="n">
        <v>2.67175</v>
      </c>
      <c r="H796" s="0" t="n">
        <f aca="false">1.44*EXP(-F796*(A796-1956))</f>
        <v>1.02193258068599</v>
      </c>
      <c r="I796" s="0" t="n">
        <v>785</v>
      </c>
      <c r="J796" s="0" t="n">
        <f aca="false">I796*H796</f>
        <v>802.217075838506</v>
      </c>
      <c r="K796" s="5" t="n">
        <f aca="false">K781+D781-J781-E796</f>
        <v>2845449.31640261</v>
      </c>
      <c r="L796" s="5" t="n">
        <f aca="false">H796*(100-G796/0.5)*20000</f>
        <v>1934651.22647408</v>
      </c>
      <c r="M796" s="5" t="n">
        <f aca="false">K796-L796</f>
        <v>910798.089928534</v>
      </c>
      <c r="N796" s="6" t="n">
        <f aca="false">1.6+0.062/(2009-1956)*(A796-1956)</f>
        <v>1.66083018867925</v>
      </c>
      <c r="O796" s="7" t="n">
        <v>1.3</v>
      </c>
      <c r="P796" s="5" t="n">
        <f aca="false">O796*(100-N796/0.5)*5000</f>
        <v>628409.20754717</v>
      </c>
      <c r="Q796" s="7" t="n">
        <f aca="false">N796</f>
        <v>1.66083018867925</v>
      </c>
      <c r="R796" s="5" t="n">
        <f aca="false">1.49*(100-Q796/0.5)*5000</f>
        <v>720253.630188679</v>
      </c>
      <c r="S796" s="5" t="n">
        <f aca="false">IF(P796&lt;M796,M796-P796," ")</f>
        <v>282388.882381364</v>
      </c>
      <c r="T796" s="8" t="n">
        <f aca="false">M796*5/P796</f>
        <v>7.24685506664992</v>
      </c>
      <c r="U796" s="8" t="n">
        <f aca="false">IF(T796&gt;5,S796*5/R796+5,T796)+20</f>
        <v>26.9603433467415</v>
      </c>
      <c r="V796" s="9" t="n">
        <f aca="false">G796/0.5*H796*20000</f>
        <v>109213.934897912</v>
      </c>
      <c r="W796" s="9" t="n">
        <f aca="false">H796*G796*20*1000</f>
        <v>54606.9674489561</v>
      </c>
      <c r="X796" s="5" t="n">
        <f aca="false">G796*H796*MIN(20,U796)*1000</f>
        <v>54606.9674489561</v>
      </c>
      <c r="Y796" s="5" t="n">
        <f aca="false">IF(20&lt;U796,N796*O796*MIN(5,U796-20)*1000,0)</f>
        <v>10795.3962264151</v>
      </c>
      <c r="Z796" s="5" t="n">
        <f aca="false">IF(U796&gt;25,(U796-25)*Q796*1.49*1000,0)</f>
        <v>4851.13814156283</v>
      </c>
      <c r="AA796" s="5" t="n">
        <f aca="false">X796+Y796+Z796</f>
        <v>70253.5018169341</v>
      </c>
    </row>
    <row r="797" customFormat="false" ht="15" hidden="false" customHeight="false" outlineLevel="0" collapsed="false">
      <c r="A797" s="0" t="n">
        <v>2009</v>
      </c>
      <c r="B797" s="0" t="s">
        <v>30</v>
      </c>
      <c r="E797" s="1" t="n">
        <v>0</v>
      </c>
      <c r="F797" s="4" t="n">
        <v>0.000106134</v>
      </c>
      <c r="G797" s="0" t="n">
        <v>0.972125</v>
      </c>
      <c r="H797" s="0" t="n">
        <f aca="false">1.44*EXP(-F797*(A797-1956))</f>
        <v>1.43192259253904</v>
      </c>
      <c r="I797" s="0" t="n">
        <v>0</v>
      </c>
      <c r="J797" s="0" t="n">
        <f aca="false">I797*H797</f>
        <v>0</v>
      </c>
      <c r="K797" s="5" t="n">
        <f aca="false">K782+D782-J782-E797</f>
        <v>2745035.23248008</v>
      </c>
      <c r="L797" s="5" t="n">
        <f aca="false">H797*(100-G797/0.5)*20000</f>
        <v>2808164.87506721</v>
      </c>
      <c r="M797" s="5" t="n">
        <f aca="false">K797-L797</f>
        <v>-63129.6425871318</v>
      </c>
      <c r="N797" s="6" t="n">
        <f aca="false">1.6-0.6824/(2009-1956)*(A797-1956)</f>
        <v>0.9176</v>
      </c>
      <c r="O797" s="7" t="n">
        <v>1.3</v>
      </c>
      <c r="P797" s="5" t="n">
        <f aca="false">O797*(100-N797/0.5)*5000</f>
        <v>638071.2</v>
      </c>
      <c r="Q797" s="7" t="n">
        <f aca="false">N797</f>
        <v>0.9176</v>
      </c>
      <c r="R797" s="5" t="n">
        <f aca="false">1.49*(100-Q797/0.5)*5000</f>
        <v>731327.76</v>
      </c>
      <c r="S797" s="5" t="str">
        <f aca="false">IF(P797&lt;M797,M797-P797," ")</f>
        <v> </v>
      </c>
      <c r="T797" s="8" t="n">
        <f aca="false">M797*5/P797</f>
        <v>-0.494691208341105</v>
      </c>
      <c r="U797" s="10" t="n">
        <f aca="false">IF(T797&gt;5,S797*5/R797+5,T797)+20</f>
        <v>19.5053087916589</v>
      </c>
      <c r="V797" s="9" t="n">
        <f aca="false">G797/0.5*H797*20000</f>
        <v>55680.3100108807</v>
      </c>
      <c r="W797" s="9" t="n">
        <f aca="false">H797*G797*20*1000</f>
        <v>27840.1550054404</v>
      </c>
      <c r="X797" s="5" t="n">
        <f aca="false">G797*H797*MIN(20,U797)*1000</f>
        <v>27151.5410094381</v>
      </c>
      <c r="Y797" s="5" t="n">
        <f aca="false">IF(20&lt;U797,N797*O797*MIN(5,U797-20)*1000,0)</f>
        <v>0</v>
      </c>
      <c r="Z797" s="5" t="n">
        <f aca="false">IF(U797&gt;25,(U797-25)*Q797*1.49*1000,0)</f>
        <v>0</v>
      </c>
      <c r="AA797" s="5" t="n">
        <f aca="false">X797+Y797+Z797</f>
        <v>27151.5410094381</v>
      </c>
      <c r="AB797" s="10" t="n">
        <f aca="false">AA797/1000</f>
        <v>27.1515410094381</v>
      </c>
    </row>
    <row r="798" customFormat="false" ht="15" hidden="false" customHeight="false" outlineLevel="0" collapsed="false">
      <c r="A798" s="0" t="n">
        <v>2009</v>
      </c>
      <c r="B798" s="0" t="s">
        <v>31</v>
      </c>
      <c r="E798" s="1" t="n">
        <v>39.6981453125</v>
      </c>
      <c r="F798" s="4" t="n">
        <v>0.00054519</v>
      </c>
      <c r="G798" s="0" t="n">
        <v>1.123</v>
      </c>
      <c r="H798" s="0" t="n">
        <f aca="false">1.44*EXP(-F798*(A798-1956))</f>
        <v>1.39898649678365</v>
      </c>
      <c r="I798" s="0" t="n">
        <v>0</v>
      </c>
      <c r="J798" s="0" t="n">
        <f aca="false">I798*H798</f>
        <v>0</v>
      </c>
      <c r="K798" s="5" t="n">
        <f aca="false">K783+D783-J783-E798</f>
        <v>2740046.3870265</v>
      </c>
      <c r="L798" s="5" t="n">
        <f aca="false">H798*(100-G798/0.5)*20000</f>
        <v>2735130.52013179</v>
      </c>
      <c r="M798" s="5" t="n">
        <f aca="false">K798-L798</f>
        <v>4915.86689471453</v>
      </c>
      <c r="N798" s="6" t="n">
        <f aca="false">1.6-0.6216/(2009-1956)*(A798-1956)</f>
        <v>0.9784</v>
      </c>
      <c r="O798" s="7" t="n">
        <v>1.3</v>
      </c>
      <c r="P798" s="5" t="n">
        <f aca="false">O798*(100-N798/0.5)*5000</f>
        <v>637280.8</v>
      </c>
      <c r="Q798" s="7" t="n">
        <f aca="false">N798</f>
        <v>0.9784</v>
      </c>
      <c r="R798" s="5" t="n">
        <f aca="false">1.49*(100-Q798/0.5)*5000</f>
        <v>730421.84</v>
      </c>
      <c r="S798" s="5" t="str">
        <f aca="false">IF(P798&lt;M798,M798-P798," ")</f>
        <v> </v>
      </c>
      <c r="T798" s="8" t="n">
        <f aca="false">M798*5/P798</f>
        <v>0.0385690804957135</v>
      </c>
      <c r="U798" s="10" t="n">
        <f aca="false">IF(T798&gt;5,S798*5/R798+5,T798)+20</f>
        <v>20.0385690804957</v>
      </c>
      <c r="V798" s="9" t="n">
        <f aca="false">G798/0.5*H798*20000</f>
        <v>62842.4734355217</v>
      </c>
      <c r="W798" s="9" t="n">
        <f aca="false">H798*G798*20*1000</f>
        <v>31421.2367177609</v>
      </c>
      <c r="X798" s="5" t="n">
        <f aca="false">G798*H798*MIN(20,U798)*1000</f>
        <v>31421.2367177609</v>
      </c>
      <c r="Y798" s="5" t="n">
        <f aca="false">IF(20&lt;U798,N798*O798*MIN(5,U798-20)*1000,0)</f>
        <v>49.0567848641062</v>
      </c>
      <c r="Z798" s="5" t="n">
        <f aca="false">IF(U798&gt;25,(U798-25)*Q798*1.49*1000,0)</f>
        <v>0</v>
      </c>
      <c r="AA798" s="5" t="n">
        <f aca="false">X798+Y798+Z798</f>
        <v>31470.293502625</v>
      </c>
      <c r="AB798" s="10" t="n">
        <f aca="false">AA798/1000</f>
        <v>31.470293502625</v>
      </c>
    </row>
    <row r="799" customFormat="false" ht="15" hidden="false" customHeight="false" outlineLevel="0" collapsed="false">
      <c r="A799" s="0" t="n">
        <v>2009</v>
      </c>
      <c r="B799" s="0" t="s">
        <v>32</v>
      </c>
      <c r="E799" s="1" t="n">
        <v>114.70671328125</v>
      </c>
      <c r="F799" s="4" t="n">
        <v>0.002161032</v>
      </c>
      <c r="G799" s="0" t="n">
        <v>1.37275</v>
      </c>
      <c r="H799" s="0" t="n">
        <f aca="false">1.44*EXP(-F799*(A799-1956))</f>
        <v>1.28416463517296</v>
      </c>
      <c r="I799" s="0" t="n">
        <v>0</v>
      </c>
      <c r="J799" s="0" t="n">
        <f aca="false">I799*H799</f>
        <v>0</v>
      </c>
      <c r="K799" s="5" t="n">
        <f aca="false">K784+D784-J784-E799</f>
        <v>2737471.40499705</v>
      </c>
      <c r="L799" s="5" t="n">
        <f aca="false">H799*(100-G799/0.5)*20000</f>
        <v>2497815.79022858</v>
      </c>
      <c r="M799" s="5" t="n">
        <f aca="false">K799-L799</f>
        <v>239655.614768477</v>
      </c>
      <c r="N799" s="6" t="n">
        <f aca="false">1.6-0.5691/(2009-1956)*(A799-1956)</f>
        <v>1.0309</v>
      </c>
      <c r="O799" s="7" t="n">
        <v>1.3</v>
      </c>
      <c r="P799" s="5" t="n">
        <f aca="false">O799*(100-N799/0.5)*5000</f>
        <v>636598.3</v>
      </c>
      <c r="Q799" s="7" t="n">
        <f aca="false">N799</f>
        <v>1.0309</v>
      </c>
      <c r="R799" s="5" t="n">
        <f aca="false">1.49*(100-Q799/0.5)*5000</f>
        <v>729639.59</v>
      </c>
      <c r="S799" s="5" t="str">
        <f aca="false">IF(P799&lt;M799,M799-P799," ")</f>
        <v> </v>
      </c>
      <c r="T799" s="8" t="n">
        <f aca="false">M799*5/P799</f>
        <v>1.88231428491465</v>
      </c>
      <c r="U799" s="10" t="n">
        <f aca="false">IF(T799&gt;5,S799*5/R799+5,T799)+20</f>
        <v>21.8823142849147</v>
      </c>
      <c r="V799" s="9" t="n">
        <f aca="false">G799/0.5*H799*20000</f>
        <v>70513.4801173474</v>
      </c>
      <c r="W799" s="9" t="n">
        <f aca="false">H799*G799*20*1000</f>
        <v>35256.7400586737</v>
      </c>
      <c r="X799" s="5" t="n">
        <f aca="false">G799*H799*MIN(20,U799)*1000</f>
        <v>35256.7400586737</v>
      </c>
      <c r="Y799" s="5" t="n">
        <f aca="false">IF(20&lt;U799,N799*O799*MIN(5,U799-20)*1000,0)</f>
        <v>2522.62113521407</v>
      </c>
      <c r="Z799" s="5" t="n">
        <f aca="false">IF(U799&gt;25,(U799-25)*Q799*1.49*1000,0)</f>
        <v>0</v>
      </c>
      <c r="AA799" s="5" t="n">
        <f aca="false">X799+Y799+Z799</f>
        <v>37779.3611938878</v>
      </c>
      <c r="AB799" s="10" t="n">
        <f aca="false">AA799/1000</f>
        <v>37.7793611938878</v>
      </c>
    </row>
    <row r="800" customFormat="false" ht="15" hidden="false" customHeight="false" outlineLevel="0" collapsed="false">
      <c r="A800" s="0" t="n">
        <v>2009</v>
      </c>
      <c r="B800" s="0" t="s">
        <v>33</v>
      </c>
      <c r="E800" s="1" t="n">
        <v>49.5770489583333</v>
      </c>
      <c r="F800" s="4" t="n">
        <v>0.003311821</v>
      </c>
      <c r="G800" s="0" t="n">
        <v>1.24775</v>
      </c>
      <c r="H800" s="0" t="n">
        <f aca="false">1.44*EXP(-F800*(A800-1956))</f>
        <v>1.20818181898058</v>
      </c>
      <c r="I800" s="0" t="n">
        <v>0</v>
      </c>
      <c r="J800" s="0" t="n">
        <f aca="false">I800*H800</f>
        <v>0</v>
      </c>
      <c r="K800" s="5" t="n">
        <f aca="false">K785+D785-J785-E800</f>
        <v>2741711.5595955</v>
      </c>
      <c r="L800" s="5" t="n">
        <f aca="false">H800*(100-G800/0.5)*20000</f>
        <v>2356063.28337584</v>
      </c>
      <c r="M800" s="5" t="n">
        <f aca="false">K800-L800</f>
        <v>385648.27621966</v>
      </c>
      <c r="N800" s="6" t="n">
        <f aca="false">1.6-0.6/(2009-1956)*(A800-1956)</f>
        <v>1</v>
      </c>
      <c r="O800" s="7" t="n">
        <v>1.3</v>
      </c>
      <c r="P800" s="5" t="n">
        <f aca="false">O800*(100-N800/0.5)*5000</f>
        <v>637000</v>
      </c>
      <c r="Q800" s="7" t="n">
        <f aca="false">N800</f>
        <v>1</v>
      </c>
      <c r="R800" s="5" t="n">
        <f aca="false">1.49*(100-Q800/0.5)*5000</f>
        <v>730100</v>
      </c>
      <c r="S800" s="5" t="str">
        <f aca="false">IF(P800&lt;M800,M800-P800," ")</f>
        <v> </v>
      </c>
      <c r="T800" s="8" t="n">
        <f aca="false">M800*5/P800</f>
        <v>3.02706653233642</v>
      </c>
      <c r="U800" s="10" t="n">
        <f aca="false">IF(T800&gt;5,S800*5/R800+5,T800)+20</f>
        <v>23.0270665323364</v>
      </c>
      <c r="V800" s="9" t="n">
        <f aca="false">G800/0.5*H800*20000</f>
        <v>60300.3545853207</v>
      </c>
      <c r="W800" s="9" t="n">
        <f aca="false">H800*G800*20*1000</f>
        <v>30150.1772926603</v>
      </c>
      <c r="X800" s="5" t="n">
        <f aca="false">G800*H800*MIN(20,U800)*1000</f>
        <v>30150.1772926603</v>
      </c>
      <c r="Y800" s="5" t="n">
        <f aca="false">IF(20&lt;U800,N800*O800*MIN(5,U800-20)*1000,0)</f>
        <v>3935.18649203735</v>
      </c>
      <c r="Z800" s="5" t="n">
        <f aca="false">IF(U800&gt;25,(U800-25)*Q800*1.49*1000,0)</f>
        <v>0</v>
      </c>
      <c r="AA800" s="5" t="n">
        <f aca="false">X800+Y800+Z800</f>
        <v>34085.3637846977</v>
      </c>
      <c r="AB800" s="10" t="n">
        <f aca="false">AA800/1000</f>
        <v>34.0853637846977</v>
      </c>
    </row>
    <row r="801" customFormat="false" ht="15" hidden="false" customHeight="false" outlineLevel="0" collapsed="false">
      <c r="A801" s="0" t="n">
        <v>2009</v>
      </c>
      <c r="B801" s="0" t="s">
        <v>34</v>
      </c>
      <c r="E801" s="1" t="n">
        <v>129.46042421875</v>
      </c>
      <c r="F801" s="4" t="n">
        <v>0.003564392</v>
      </c>
      <c r="G801" s="0" t="n">
        <v>1.43</v>
      </c>
      <c r="H801" s="0" t="n">
        <f aca="false">1.44*EXP(-F801*(A801-1956))</f>
        <v>1.19211654627935</v>
      </c>
      <c r="I801" s="0" t="n">
        <v>0</v>
      </c>
      <c r="J801" s="0" t="n">
        <f aca="false">I801*H801</f>
        <v>0</v>
      </c>
      <c r="K801" s="5" t="n">
        <f aca="false">K786+D786-J786-E801</f>
        <v>2740079.87555754</v>
      </c>
      <c r="L801" s="5" t="n">
        <f aca="false">H801*(100-G801/0.5)*20000</f>
        <v>2316044.02611153</v>
      </c>
      <c r="M801" s="5" t="n">
        <f aca="false">K801-L801</f>
        <v>424035.849446011</v>
      </c>
      <c r="N801" s="6" t="n">
        <f aca="false">1.6-0.5/(2009-1956)*(A801-1956)</f>
        <v>1.1</v>
      </c>
      <c r="O801" s="7" t="n">
        <v>1.3</v>
      </c>
      <c r="P801" s="5" t="n">
        <f aca="false">O801*(100-N801/0.5)*5000</f>
        <v>635700</v>
      </c>
      <c r="Q801" s="7" t="n">
        <f aca="false">N801</f>
        <v>1.1</v>
      </c>
      <c r="R801" s="5" t="n">
        <f aca="false">1.49*(100-Q801/0.5)*5000</f>
        <v>728610</v>
      </c>
      <c r="S801" s="5" t="str">
        <f aca="false">IF(P801&lt;M801,M801-P801," ")</f>
        <v> </v>
      </c>
      <c r="T801" s="8" t="n">
        <f aca="false">M801*5/P801</f>
        <v>3.33518837066235</v>
      </c>
      <c r="U801" s="10" t="n">
        <f aca="false">IF(T801&gt;5,S801*5/R801+5,T801)+20</f>
        <v>23.3351883706623</v>
      </c>
      <c r="V801" s="9" t="n">
        <f aca="false">G801/0.5*H801*20000</f>
        <v>68189.066447179</v>
      </c>
      <c r="W801" s="9" t="n">
        <f aca="false">H801*G801*20*1000</f>
        <v>34094.5332235895</v>
      </c>
      <c r="X801" s="5" t="n">
        <f aca="false">G801*H801*MIN(20,U801)*1000</f>
        <v>34094.5332235895</v>
      </c>
      <c r="Y801" s="5" t="n">
        <f aca="false">IF(20&lt;U801,N801*O801*MIN(5,U801-20)*1000,0)</f>
        <v>4769.31937004716</v>
      </c>
      <c r="Z801" s="5" t="n">
        <f aca="false">IF(U801&gt;25,(U801-25)*Q801*1.49*1000,0)</f>
        <v>0</v>
      </c>
      <c r="AA801" s="5" t="n">
        <f aca="false">X801+Y801+Z801</f>
        <v>38863.8525936367</v>
      </c>
      <c r="AB801" s="10" t="n">
        <f aca="false">AA801/1000</f>
        <v>38.8638525936367</v>
      </c>
    </row>
    <row r="802" customFormat="false" ht="15" hidden="false" customHeight="false" outlineLevel="0" collapsed="false">
      <c r="A802" s="0" t="n">
        <v>2009</v>
      </c>
      <c r="B802" s="0" t="s">
        <v>35</v>
      </c>
      <c r="D802" s="0" t="n">
        <v>350.833333333333</v>
      </c>
      <c r="E802" s="1" t="n">
        <v>78.5700760416667</v>
      </c>
      <c r="F802" s="4" t="n">
        <v>0.00095987</v>
      </c>
      <c r="G802" s="0" t="n">
        <v>1.49</v>
      </c>
      <c r="H802" s="0" t="n">
        <f aca="false">1.44*EXP(-F802*(A802-1956))</f>
        <v>1.36857493302265</v>
      </c>
      <c r="I802" s="0" t="n">
        <v>0</v>
      </c>
      <c r="J802" s="0" t="n">
        <f aca="false">I802*H802</f>
        <v>0</v>
      </c>
      <c r="K802" s="5" t="n">
        <f aca="false">K787+D787-J787-E802</f>
        <v>2754992.53345907</v>
      </c>
      <c r="L802" s="5" t="n">
        <f aca="false">H802*(100-G802/0.5)*20000</f>
        <v>2655582.80003715</v>
      </c>
      <c r="M802" s="5" t="n">
        <f aca="false">K802-L802</f>
        <v>99409.7334219189</v>
      </c>
      <c r="N802" s="6" t="n">
        <f aca="false">1.6-0.5691/(2009-1956)*(A802-1956)</f>
        <v>1.0309</v>
      </c>
      <c r="O802" s="7" t="n">
        <v>1.3</v>
      </c>
      <c r="P802" s="5" t="n">
        <f aca="false">O802*(100-N802/0.5)*5000</f>
        <v>636598.3</v>
      </c>
      <c r="Q802" s="7" t="n">
        <f aca="false">N802</f>
        <v>1.0309</v>
      </c>
      <c r="R802" s="5" t="n">
        <f aca="false">1.49*(100-Q802/0.5)*5000</f>
        <v>729639.59</v>
      </c>
      <c r="S802" s="5" t="str">
        <f aca="false">IF(P802&lt;M802,M802-P802," ")</f>
        <v> </v>
      </c>
      <c r="T802" s="8" t="n">
        <f aca="false">M802*5/P802</f>
        <v>0.780788555529593</v>
      </c>
      <c r="U802" s="10" t="n">
        <f aca="false">IF(T802&gt;5,S802*5/R802+5,T802)+20</f>
        <v>20.7807885555296</v>
      </c>
      <c r="V802" s="9" t="n">
        <f aca="false">G802/0.5*H802*20000</f>
        <v>81567.06600815</v>
      </c>
      <c r="W802" s="9" t="n">
        <f aca="false">H802*G802*20*1000</f>
        <v>40783.533004075</v>
      </c>
      <c r="X802" s="5" t="n">
        <f aca="false">G802*H802*MIN(20,U802)*1000</f>
        <v>40783.533004075</v>
      </c>
      <c r="Y802" s="5" t="n">
        <f aca="false">IF(20&lt;U802,N802*O802*MIN(5,U802-20)*1000,0)</f>
        <v>1046.38939846409</v>
      </c>
      <c r="Z802" s="5" t="n">
        <f aca="false">IF(U802&gt;25,(U802-25)*Q802*1.49*1000,0)</f>
        <v>0</v>
      </c>
      <c r="AA802" s="5" t="n">
        <f aca="false">X802+Y802+Z802</f>
        <v>41829.9224025391</v>
      </c>
      <c r="AB802" s="10" t="n">
        <f aca="false">AA802/1000</f>
        <v>41.8299224025391</v>
      </c>
    </row>
    <row r="803" customFormat="false" ht="15" hidden="false" customHeight="false" outlineLevel="0" collapsed="false">
      <c r="A803" s="0" t="n">
        <v>2009</v>
      </c>
      <c r="B803" s="0" t="s">
        <v>36</v>
      </c>
      <c r="D803" s="0" t="n">
        <v>350.833333333333</v>
      </c>
      <c r="E803" s="1" t="n">
        <v>146.48954296875</v>
      </c>
      <c r="F803" s="4" t="n">
        <v>0.003306066</v>
      </c>
      <c r="G803" s="0" t="n">
        <v>1.9185</v>
      </c>
      <c r="H803" s="0" t="n">
        <f aca="false">1.44*EXP(-F803*(A803-1956))</f>
        <v>1.20855038876489</v>
      </c>
      <c r="I803" s="0" t="n">
        <v>0</v>
      </c>
      <c r="J803" s="0" t="n">
        <f aca="false">I803*H803</f>
        <v>0</v>
      </c>
      <c r="K803" s="5" t="n">
        <f aca="false">K788+D788-J788-E803</f>
        <v>2753274.33448456</v>
      </c>
      <c r="L803" s="5" t="n">
        <f aca="false">H803*(100-G803/0.5)*20000</f>
        <v>2324356.62069597</v>
      </c>
      <c r="M803" s="5" t="n">
        <f aca="false">K803-L803</f>
        <v>428917.713788587</v>
      </c>
      <c r="N803" s="6" t="n">
        <f aca="false">1.6-0.5691/(2009-1956)*(A803-1956)</f>
        <v>1.0309</v>
      </c>
      <c r="O803" s="7" t="n">
        <v>1.3</v>
      </c>
      <c r="P803" s="5" t="n">
        <f aca="false">O803*(100-N803/0.5)*5000</f>
        <v>636598.3</v>
      </c>
      <c r="Q803" s="7" t="n">
        <f aca="false">N803</f>
        <v>1.0309</v>
      </c>
      <c r="R803" s="5" t="n">
        <f aca="false">1.49*(100-Q803/0.5)*5000</f>
        <v>729639.59</v>
      </c>
      <c r="S803" s="5" t="str">
        <f aca="false">IF(P803&lt;M803,M803-P803," ")</f>
        <v> </v>
      </c>
      <c r="T803" s="8" t="n">
        <f aca="false">M803*5/P803</f>
        <v>3.36882547273993</v>
      </c>
      <c r="U803" s="10" t="n">
        <f aca="false">IF(T803&gt;5,S803*5/R803+5,T803)+20</f>
        <v>23.3688254727399</v>
      </c>
      <c r="V803" s="9" t="n">
        <f aca="false">G803/0.5*H803*20000</f>
        <v>92744.1568338179</v>
      </c>
      <c r="W803" s="9" t="n">
        <f aca="false">H803*G803*20*1000</f>
        <v>46372.078416909</v>
      </c>
      <c r="X803" s="5" t="n">
        <f aca="false">G803*H803*MIN(20,U803)*1000</f>
        <v>46372.078416909</v>
      </c>
      <c r="Y803" s="5" t="n">
        <f aca="false">IF(20&lt;U803,N803*O803*MIN(5,U803-20)*1000,0)</f>
        <v>4514.79883380187</v>
      </c>
      <c r="Z803" s="5" t="n">
        <f aca="false">IF(U803&gt;25,(U803-25)*Q803*1.49*1000,0)</f>
        <v>0</v>
      </c>
      <c r="AA803" s="5" t="n">
        <f aca="false">X803+Y803+Z803</f>
        <v>50886.8772507108</v>
      </c>
      <c r="AB803" s="10" t="n">
        <f aca="false">AA803/1000</f>
        <v>50.8868772507108</v>
      </c>
    </row>
    <row r="804" customFormat="false" ht="15" hidden="false" customHeight="false" outlineLevel="0" collapsed="false">
      <c r="A804" s="0" t="n">
        <v>2009</v>
      </c>
      <c r="B804" s="0" t="s">
        <v>37</v>
      </c>
      <c r="D804" s="0" t="n">
        <v>253.8</v>
      </c>
      <c r="E804" s="1" t="n">
        <v>91.84398046875</v>
      </c>
      <c r="F804" s="4" t="n">
        <v>0.001301856</v>
      </c>
      <c r="G804" s="0" t="n">
        <v>1.54175</v>
      </c>
      <c r="H804" s="0" t="n">
        <f aca="false">1.44*EXP(-F804*(A804-1956))</f>
        <v>1.34399261270677</v>
      </c>
      <c r="I804" s="0" t="n">
        <v>0</v>
      </c>
      <c r="J804" s="0" t="n">
        <f aca="false">I804*H804</f>
        <v>0</v>
      </c>
      <c r="K804" s="5" t="n">
        <f aca="false">K789+D789-J789-E804</f>
        <v>2752380.43158633</v>
      </c>
      <c r="L804" s="5" t="n">
        <f aca="false">H804*(100-G804/0.5)*20000</f>
        <v>2605101.2009879</v>
      </c>
      <c r="M804" s="5" t="n">
        <f aca="false">K804-L804</f>
        <v>147279.230598428</v>
      </c>
      <c r="N804" s="6" t="n">
        <f aca="false">1.6-0.5691/(2009-1956)*(A804-1956)</f>
        <v>1.0309</v>
      </c>
      <c r="O804" s="7" t="n">
        <v>1.3</v>
      </c>
      <c r="P804" s="5" t="n">
        <f aca="false">O804*(100-N804/0.5)*5000</f>
        <v>636598.3</v>
      </c>
      <c r="Q804" s="7" t="n">
        <f aca="false">N804</f>
        <v>1.0309</v>
      </c>
      <c r="R804" s="5" t="n">
        <f aca="false">1.49*(100-Q804/0.5)*5000</f>
        <v>729639.59</v>
      </c>
      <c r="S804" s="5" t="str">
        <f aca="false">IF(P804&lt;M804,M804-P804," ")</f>
        <v> </v>
      </c>
      <c r="T804" s="8" t="n">
        <f aca="false">M804*5/P804</f>
        <v>1.15676738846481</v>
      </c>
      <c r="U804" s="10" t="n">
        <f aca="false">IF(T804&gt;5,S804*5/R804+5,T804)+20</f>
        <v>21.1567673884648</v>
      </c>
      <c r="V804" s="9" t="n">
        <f aca="false">G804/0.5*H804*20000</f>
        <v>82884.0244256262</v>
      </c>
      <c r="W804" s="9" t="n">
        <f aca="false">H804*G804*20*1000</f>
        <v>41442.0122128131</v>
      </c>
      <c r="X804" s="5" t="n">
        <f aca="false">G804*H804*MIN(20,U804)*1000</f>
        <v>41442.0122128131</v>
      </c>
      <c r="Y804" s="5" t="n">
        <f aca="false">IF(20&lt;U804,N804*O804*MIN(5,U804-20)*1000,0)</f>
        <v>1550.26495099889</v>
      </c>
      <c r="Z804" s="5" t="n">
        <f aca="false">IF(U804&gt;25,(U804-25)*Q804*1.49*1000,0)</f>
        <v>0</v>
      </c>
      <c r="AA804" s="5" t="n">
        <f aca="false">X804+Y804+Z804</f>
        <v>42992.277163812</v>
      </c>
      <c r="AB804" s="10" t="n">
        <f aca="false">AA804/1000</f>
        <v>42.992277163812</v>
      </c>
    </row>
    <row r="805" customFormat="false" ht="15" hidden="false" customHeight="false" outlineLevel="0" collapsed="false">
      <c r="A805" s="0" t="n">
        <v>2009</v>
      </c>
      <c r="B805" s="0" t="s">
        <v>38</v>
      </c>
      <c r="D805" s="0" t="n">
        <v>211.2</v>
      </c>
      <c r="E805" s="1" t="n">
        <v>131.283721875</v>
      </c>
      <c r="F805" s="4" t="n">
        <v>0.00474323</v>
      </c>
      <c r="G805" s="0" t="n">
        <v>3.1765</v>
      </c>
      <c r="H805" s="0" t="n">
        <f aca="false">1.44*EXP(-F805*(A805-1956))</f>
        <v>1.11991403017425</v>
      </c>
      <c r="I805" s="0" t="n">
        <v>0</v>
      </c>
      <c r="J805" s="0" t="n">
        <f aca="false">I805*H805</f>
        <v>0</v>
      </c>
      <c r="K805" s="5" t="n">
        <f aca="false">K790+D790-J790-E805</f>
        <v>2749670.47925672</v>
      </c>
      <c r="L805" s="5" t="n">
        <f aca="false">H805*(100-G805/0.5)*20000</f>
        <v>2097531.78367457</v>
      </c>
      <c r="M805" s="5" t="n">
        <f aca="false">K805-L805</f>
        <v>652138.695582159</v>
      </c>
      <c r="N805" s="6" t="n">
        <f aca="false">1.6+0.3/(2009-1956)*(A805-1956)</f>
        <v>1.9</v>
      </c>
      <c r="O805" s="7" t="n">
        <v>1.3</v>
      </c>
      <c r="P805" s="5" t="n">
        <f aca="false">O805*(100-N805/0.5)*5000</f>
        <v>625300</v>
      </c>
      <c r="Q805" s="7" t="n">
        <f aca="false">N805</f>
        <v>1.9</v>
      </c>
      <c r="R805" s="5" t="n">
        <f aca="false">1.49*(100-Q805/0.5)*5000</f>
        <v>716690</v>
      </c>
      <c r="S805" s="5" t="n">
        <f aca="false">IF(P805&lt;M805,M805-P805," ")</f>
        <v>26838.6955821589</v>
      </c>
      <c r="T805" s="8" t="n">
        <f aca="false">M805*5/P805</f>
        <v>5.21460655351159</v>
      </c>
      <c r="U805" s="10" t="n">
        <f aca="false">IF(T805&gt;5,S805*5/R805+5,T805)+20</f>
        <v>25.1872406171578</v>
      </c>
      <c r="V805" s="9" t="n">
        <f aca="false">G805/0.5*H805*20000</f>
        <v>142296.276673941</v>
      </c>
      <c r="W805" s="9" t="n">
        <f aca="false">H805*G805*20*1000</f>
        <v>71148.1383369703</v>
      </c>
      <c r="X805" s="5" t="n">
        <f aca="false">G805*H805*MIN(20,U805)*1000</f>
        <v>71148.1383369703</v>
      </c>
      <c r="Y805" s="5" t="n">
        <f aca="false">IF(20&lt;U805,N805*O805*MIN(5,U805-20)*1000,0)</f>
        <v>12350</v>
      </c>
      <c r="Z805" s="5" t="n">
        <f aca="false">IF(U805&gt;25,(U805-25)*Q805*1.49*1000,0)</f>
        <v>530.078187173615</v>
      </c>
      <c r="AA805" s="5" t="n">
        <f aca="false">X805+Y805+Z805</f>
        <v>84028.2165241439</v>
      </c>
      <c r="AB805" s="10" t="n">
        <f aca="false">AA805/1000</f>
        <v>84.0282165241439</v>
      </c>
    </row>
    <row r="806" customFormat="false" ht="15" hidden="false" customHeight="false" outlineLevel="0" collapsed="false">
      <c r="A806" s="0" t="n">
        <v>2009</v>
      </c>
      <c r="B806" s="0" t="s">
        <v>39</v>
      </c>
      <c r="D806" s="0" t="n">
        <v>1060.83333333333</v>
      </c>
      <c r="E806" s="1" t="n">
        <v>156.19951015625</v>
      </c>
      <c r="F806" s="4" t="n">
        <v>0.00288361</v>
      </c>
      <c r="G806" s="0" t="n">
        <v>2.2115</v>
      </c>
      <c r="H806" s="0" t="n">
        <f aca="false">1.44*EXP(-F806*(A806-1956))</f>
        <v>1.23591524365291</v>
      </c>
      <c r="I806" s="0" t="n">
        <v>0</v>
      </c>
      <c r="J806" s="0" t="n">
        <f aca="false">I806*H806</f>
        <v>0</v>
      </c>
      <c r="K806" s="5" t="n">
        <f aca="false">K791+D791-J791-E806</f>
        <v>2773926.00957203</v>
      </c>
      <c r="L806" s="5" t="n">
        <f aca="false">H806*(100-G806/0.5)*20000</f>
        <v>2362501.42485229</v>
      </c>
      <c r="M806" s="5" t="n">
        <f aca="false">K806-L806</f>
        <v>411424.584719735</v>
      </c>
      <c r="N806" s="6" t="n">
        <f aca="false">1.6-0.5691/(2009-1956)*(A806-1956)</f>
        <v>1.0309</v>
      </c>
      <c r="O806" s="7" t="n">
        <v>1.3</v>
      </c>
      <c r="P806" s="5" t="n">
        <f aca="false">O806*(100-N806/0.5)*5000</f>
        <v>636598.3</v>
      </c>
      <c r="Q806" s="7" t="n">
        <f aca="false">N806</f>
        <v>1.0309</v>
      </c>
      <c r="R806" s="5" t="n">
        <f aca="false">1.49*(100-Q806/0.5)*5000</f>
        <v>729639.59</v>
      </c>
      <c r="S806" s="5" t="str">
        <f aca="false">IF(P806&lt;M806,M806-P806," ")</f>
        <v> </v>
      </c>
      <c r="T806" s="8" t="n">
        <f aca="false">M806*5/P806</f>
        <v>3.23143012414371</v>
      </c>
      <c r="U806" s="10" t="n">
        <f aca="false">IF(T806&gt;5,S806*5/R806+5,T806)+20</f>
        <v>23.2314301241437</v>
      </c>
      <c r="V806" s="9" t="n">
        <f aca="false">G806/0.5*H806*20000</f>
        <v>109329.062453537</v>
      </c>
      <c r="W806" s="9" t="n">
        <f aca="false">H806*G806*20*1000</f>
        <v>54664.5312267684</v>
      </c>
      <c r="X806" s="5" t="n">
        <f aca="false">G806*H806*MIN(20,U806)*1000</f>
        <v>54664.5312267684</v>
      </c>
      <c r="Y806" s="5" t="n">
        <f aca="false">IF(20&lt;U806,N806*O806*MIN(5,U806-20)*1000,0)</f>
        <v>4330.66570947368</v>
      </c>
      <c r="Z806" s="5" t="n">
        <f aca="false">IF(U806&gt;25,(U806-25)*Q806*1.49*1000,0)</f>
        <v>0</v>
      </c>
      <c r="AA806" s="5" t="n">
        <f aca="false">X806+Y806+Z806</f>
        <v>58995.1969362421</v>
      </c>
      <c r="AB806" s="10" t="n">
        <f aca="false">AA806/1000</f>
        <v>58.9951969362421</v>
      </c>
    </row>
    <row r="807" customFormat="false" ht="15" hidden="false" customHeight="false" outlineLevel="0" collapsed="false">
      <c r="A807" s="0" t="n">
        <v>2009</v>
      </c>
      <c r="B807" s="0" t="s">
        <v>40</v>
      </c>
      <c r="D807" s="0" t="n">
        <v>1060.83333333333</v>
      </c>
      <c r="E807" s="1" t="n">
        <v>162.4807359375</v>
      </c>
      <c r="F807" s="4" t="n">
        <v>0.003435973</v>
      </c>
      <c r="G807" s="0" t="n">
        <v>2.25525</v>
      </c>
      <c r="H807" s="0" t="n">
        <f aca="false">1.44*EXP(-F807*(A807-1956))</f>
        <v>1.20025801308658</v>
      </c>
      <c r="I807" s="0" t="n">
        <v>0</v>
      </c>
      <c r="J807" s="0" t="n">
        <f aca="false">I807*H807</f>
        <v>0</v>
      </c>
      <c r="K807" s="5" t="n">
        <f aca="false">K792+D792-J792-E807</f>
        <v>2775105.37558958</v>
      </c>
      <c r="L807" s="5" t="n">
        <f aca="false">H807*(100-G807/0.5)*20000</f>
        <v>2292240.75081263</v>
      </c>
      <c r="M807" s="5" t="n">
        <f aca="false">K807-L807</f>
        <v>482864.624776948</v>
      </c>
      <c r="N807" s="6" t="n">
        <f aca="false">1.6+0.1/(2009-1956)*(A807-1956)</f>
        <v>1.7</v>
      </c>
      <c r="O807" s="7" t="n">
        <v>1.3</v>
      </c>
      <c r="P807" s="5" t="n">
        <f aca="false">O807*(100-N807/0.5)*5000</f>
        <v>627900</v>
      </c>
      <c r="Q807" s="7" t="n">
        <f aca="false">N807</f>
        <v>1.7</v>
      </c>
      <c r="R807" s="5" t="n">
        <f aca="false">1.49*(100-Q807/0.5)*5000</f>
        <v>719670</v>
      </c>
      <c r="S807" s="5" t="str">
        <f aca="false">IF(P807&lt;M807,M807-P807," ")</f>
        <v> </v>
      </c>
      <c r="T807" s="8" t="n">
        <f aca="false">M807*5/P807</f>
        <v>3.84507584628881</v>
      </c>
      <c r="U807" s="10" t="n">
        <f aca="false">IF(T807&gt;5,S807*5/R807+5,T807)+20</f>
        <v>23.8450758462888</v>
      </c>
      <c r="V807" s="9" t="n">
        <f aca="false">G807/0.5*H807*20000</f>
        <v>108275.275360541</v>
      </c>
      <c r="W807" s="9" t="n">
        <f aca="false">H807*G807*20*1000</f>
        <v>54137.6376802704</v>
      </c>
      <c r="X807" s="5" t="n">
        <f aca="false">G807*H807*MIN(20,U807)*1000</f>
        <v>54137.6376802704</v>
      </c>
      <c r="Y807" s="5" t="n">
        <f aca="false">IF(20&lt;U807,N807*O807*MIN(5,U807-20)*1000,0)</f>
        <v>8497.61762029827</v>
      </c>
      <c r="Z807" s="5" t="n">
        <f aca="false">IF(U807&gt;25,(U807-25)*Q807*1.49*1000,0)</f>
        <v>0</v>
      </c>
      <c r="AA807" s="5" t="n">
        <f aca="false">X807+Y807+Z807</f>
        <v>62635.2553005686</v>
      </c>
      <c r="AB807" s="10" t="n">
        <f aca="false">AA807/1000</f>
        <v>62.6352553005686</v>
      </c>
    </row>
    <row r="808" customFormat="false" ht="15" hidden="false" customHeight="false" outlineLevel="0" collapsed="false">
      <c r="A808" s="0" t="n">
        <v>2009</v>
      </c>
      <c r="B808" s="0" t="s">
        <v>41</v>
      </c>
      <c r="D808" s="0" t="n">
        <v>33.54</v>
      </c>
      <c r="E808" s="1" t="n">
        <v>71.35581953125</v>
      </c>
      <c r="F808" s="4" t="n">
        <v>0.002290988</v>
      </c>
      <c r="G808" s="0" t="n">
        <v>1.86175</v>
      </c>
      <c r="H808" s="0" t="n">
        <f aca="false">1.44*EXP(-F808*(A808-1956))</f>
        <v>1.27535012606137</v>
      </c>
      <c r="I808" s="0" t="n">
        <v>0</v>
      </c>
      <c r="J808" s="0" t="n">
        <f aca="false">I808*H808</f>
        <v>0</v>
      </c>
      <c r="K808" s="5" t="n">
        <f aca="false">K793+D793-J793-E808</f>
        <v>2745643.59263745</v>
      </c>
      <c r="L808" s="5" t="n">
        <f aca="false">H808*(100-G808/0.5)*20000</f>
        <v>2455724.92823494</v>
      </c>
      <c r="M808" s="5" t="n">
        <f aca="false">K808-L808</f>
        <v>289918.664402505</v>
      </c>
      <c r="N808" s="6" t="n">
        <f aca="false">1.6-0.4/(2009-1956)*(A808-1956)</f>
        <v>1.2</v>
      </c>
      <c r="O808" s="7" t="n">
        <v>1.3</v>
      </c>
      <c r="P808" s="5" t="n">
        <f aca="false">O808*(100-N808/0.5)*5000</f>
        <v>634400</v>
      </c>
      <c r="Q808" s="7" t="n">
        <f aca="false">N808</f>
        <v>1.2</v>
      </c>
      <c r="R808" s="5" t="n">
        <f aca="false">1.49*(100-Q808/0.5)*5000</f>
        <v>727120</v>
      </c>
      <c r="S808" s="5" t="str">
        <f aca="false">IF(P808&lt;M808,M808-P808," ")</f>
        <v> </v>
      </c>
      <c r="T808" s="8" t="n">
        <f aca="false">M808*5/P808</f>
        <v>2.28498316836779</v>
      </c>
      <c r="U808" s="10" t="n">
        <f aca="false">IF(T808&gt;5,S808*5/R808+5,T808)+20</f>
        <v>22.2849831683678</v>
      </c>
      <c r="V808" s="9" t="n">
        <f aca="false">G808/0.5*H808*20000</f>
        <v>94975.3238877899</v>
      </c>
      <c r="W808" s="9" t="n">
        <f aca="false">H808*G808*20*1000</f>
        <v>47487.6619438949</v>
      </c>
      <c r="X808" s="5" t="n">
        <f aca="false">G808*H808*MIN(20,U808)*1000</f>
        <v>47487.6619438949</v>
      </c>
      <c r="Y808" s="5" t="n">
        <f aca="false">IF(20&lt;U808,N808*O808*MIN(5,U808-20)*1000,0)</f>
        <v>3564.57374265376</v>
      </c>
      <c r="Z808" s="5" t="n">
        <f aca="false">IF(U808&gt;25,(U808-25)*Q808*1.49*1000,0)</f>
        <v>0</v>
      </c>
      <c r="AA808" s="5" t="n">
        <f aca="false">X808+Y808+Z808</f>
        <v>51052.2356865487</v>
      </c>
      <c r="AB808" s="10" t="n">
        <f aca="false">AA808/1000</f>
        <v>51.0522356865487</v>
      </c>
    </row>
    <row r="809" customFormat="false" ht="15" hidden="false" customHeight="false" outlineLevel="0" collapsed="false">
      <c r="A809" s="0" t="n">
        <v>2009</v>
      </c>
      <c r="B809" s="0" t="s">
        <v>42</v>
      </c>
      <c r="D809" s="0" t="n">
        <v>211.2</v>
      </c>
      <c r="E809" s="1" t="n">
        <v>191.820553125</v>
      </c>
      <c r="F809" s="4" t="n">
        <v>0.006047777</v>
      </c>
      <c r="G809" s="0" t="n">
        <v>3.778</v>
      </c>
      <c r="H809" s="0" t="n">
        <f aca="false">1.44*EXP(-F809*(A809-1956))</f>
        <v>1.04509828391543</v>
      </c>
      <c r="I809" s="0" t="n">
        <v>0</v>
      </c>
      <c r="J809" s="0" t="n">
        <f aca="false">I809*H809</f>
        <v>0</v>
      </c>
      <c r="K809" s="5" t="n">
        <f aca="false">K794+D794-J794-E809</f>
        <v>2744968.00276884</v>
      </c>
      <c r="L809" s="5" t="n">
        <f aca="false">H809*(100-G809/0.5)*20000</f>
        <v>1932261.31516555</v>
      </c>
      <c r="M809" s="5" t="n">
        <f aca="false">K809-L809</f>
        <v>812706.687603291</v>
      </c>
      <c r="N809" s="6" t="n">
        <f aca="false">1.6+0.5185/(2009-1956)*(A809-1956)</f>
        <v>2.1185</v>
      </c>
      <c r="O809" s="7" t="n">
        <v>1.3</v>
      </c>
      <c r="P809" s="5" t="n">
        <f aca="false">O809*(100-N809/0.5)*5000</f>
        <v>622459.5</v>
      </c>
      <c r="Q809" s="7" t="n">
        <f aca="false">N809</f>
        <v>2.1185</v>
      </c>
      <c r="R809" s="5" t="n">
        <f aca="false">1.49*(100-Q809/0.5)*5000</f>
        <v>713434.35</v>
      </c>
      <c r="S809" s="5" t="n">
        <f aca="false">IF(P809&lt;M809,M809-P809," ")</f>
        <v>190247.187603291</v>
      </c>
      <c r="T809" s="8" t="n">
        <f aca="false">M809*5/P809</f>
        <v>6.52818928463049</v>
      </c>
      <c r="U809" s="10" t="n">
        <f aca="false">IF(T809&gt;5,S809*5/R809+5,T809)+20</f>
        <v>26.3333195100803</v>
      </c>
      <c r="V809" s="9" t="n">
        <f aca="false">G809/0.5*H809*20000</f>
        <v>157935.252665299</v>
      </c>
      <c r="W809" s="9" t="n">
        <f aca="false">H809*G809*20*1000</f>
        <v>78967.6263326496</v>
      </c>
      <c r="X809" s="5" t="n">
        <f aca="false">G809*H809*MIN(20,U809)*1000</f>
        <v>78967.6263326496</v>
      </c>
      <c r="Y809" s="5" t="n">
        <f aca="false">IF(20&lt;U809,N809*O809*MIN(5,U809-20)*1000,0)</f>
        <v>13770.25</v>
      </c>
      <c r="Z809" s="5" t="n">
        <f aca="false">IF(U809&gt;25,(U809-25)*Q809*1.49*1000,0)</f>
        <v>4208.7096993366</v>
      </c>
      <c r="AA809" s="5" t="n">
        <f aca="false">X809+Y809+Z809</f>
        <v>96946.5860319862</v>
      </c>
      <c r="AB809" s="10" t="n">
        <f aca="false">AA809/1000</f>
        <v>96.9465860319862</v>
      </c>
    </row>
    <row r="810" customFormat="false" ht="15" hidden="false" customHeight="false" outlineLevel="0" collapsed="false">
      <c r="A810" s="0" t="n">
        <v>2009</v>
      </c>
      <c r="B810" s="0" t="s">
        <v>43</v>
      </c>
      <c r="D810" s="0" t="n">
        <v>33.54</v>
      </c>
      <c r="E810" s="1" t="n">
        <v>178.315664583333</v>
      </c>
      <c r="F810" s="4" t="n">
        <v>0.003047486</v>
      </c>
      <c r="G810" s="0" t="n">
        <v>2.19775</v>
      </c>
      <c r="H810" s="0" t="n">
        <f aca="false">1.44*EXP(-F810*(A810-1956))</f>
        <v>1.22522727277946</v>
      </c>
      <c r="I810" s="0" t="n">
        <v>0</v>
      </c>
      <c r="J810" s="0" t="n">
        <f aca="false">I810*H810</f>
        <v>0</v>
      </c>
      <c r="K810" s="5" t="n">
        <f aca="false">K795+D795-J795-E810</f>
        <v>2740348.61502212</v>
      </c>
      <c r="L810" s="5" t="n">
        <f aca="false">H810*(100-G810/0.5)*20000</f>
        <v>2342744.81600888</v>
      </c>
      <c r="M810" s="5" t="n">
        <f aca="false">K810-L810</f>
        <v>397603.79901324</v>
      </c>
      <c r="N810" s="6" t="n">
        <f aca="false">1.6-0.4298/(2009-1956)*(A810-1956)</f>
        <v>1.1702</v>
      </c>
      <c r="O810" s="7" t="n">
        <v>1.3</v>
      </c>
      <c r="P810" s="5" t="n">
        <f aca="false">O810*(100-N810/0.5)*5000</f>
        <v>634787.4</v>
      </c>
      <c r="Q810" s="7" t="n">
        <f aca="false">N810</f>
        <v>1.1702</v>
      </c>
      <c r="R810" s="5" t="n">
        <f aca="false">1.49*(100-Q810/0.5)*5000</f>
        <v>727564.02</v>
      </c>
      <c r="S810" s="5" t="str">
        <f aca="false">IF(P810&lt;M810,M810-P810," ")</f>
        <v> </v>
      </c>
      <c r="T810" s="8" t="n">
        <f aca="false">M810*5/P810</f>
        <v>3.13178710709476</v>
      </c>
      <c r="U810" s="10" t="n">
        <f aca="false">IF(T810&gt;5,S810*5/R810+5,T810)+20</f>
        <v>23.1317871070948</v>
      </c>
      <c r="V810" s="9" t="n">
        <f aca="false">G810/0.5*H810*20000</f>
        <v>107709.729550042</v>
      </c>
      <c r="W810" s="9" t="n">
        <f aca="false">H810*G810*20*1000</f>
        <v>53854.8647750211</v>
      </c>
      <c r="X810" s="5" t="n">
        <f aca="false">G810*H810*MIN(20,U810)*1000</f>
        <v>53854.8647750211</v>
      </c>
      <c r="Y810" s="5" t="n">
        <f aca="false">IF(20&lt;U810,N810*O810*MIN(5,U810-20)*1000,0)</f>
        <v>4764.26245453897</v>
      </c>
      <c r="Z810" s="5" t="n">
        <f aca="false">IF(U810&gt;25,(U810-25)*Q810*1.49*1000,0)</f>
        <v>0</v>
      </c>
      <c r="AA810" s="5" t="n">
        <f aca="false">X810+Y810+Z810</f>
        <v>58619.1272295601</v>
      </c>
      <c r="AB810" s="10" t="n">
        <f aca="false">AA810/1000</f>
        <v>58.6191272295601</v>
      </c>
    </row>
    <row r="811" customFormat="false" ht="15" hidden="false" customHeight="false" outlineLevel="0" collapsed="false">
      <c r="A811" s="0" t="n">
        <v>2009</v>
      </c>
      <c r="B811" s="0" t="s">
        <v>44</v>
      </c>
      <c r="D811" s="0" t="n">
        <v>2743.46666666667</v>
      </c>
      <c r="E811" s="1" t="n">
        <v>223.1627671875</v>
      </c>
      <c r="F811" s="4" t="n">
        <v>0.006595146</v>
      </c>
      <c r="G811" s="0" t="n">
        <v>2.6635</v>
      </c>
      <c r="H811" s="0" t="n">
        <f aca="false">1.44*EXP(-F811*(A811-1956))</f>
        <v>1.01521496230031</v>
      </c>
      <c r="I811" s="0" t="n">
        <v>0</v>
      </c>
      <c r="J811" s="0" t="n">
        <f aca="false">I811*H811</f>
        <v>0</v>
      </c>
      <c r="K811" s="5" t="n">
        <f aca="false">K796+D796-J796-E811</f>
        <v>2844423.93655958</v>
      </c>
      <c r="L811" s="5" t="n">
        <f aca="false">H811*(100-G811/0.5)*20000</f>
        <v>1922268.92251714</v>
      </c>
      <c r="M811" s="5" t="n">
        <f aca="false">K811-L811</f>
        <v>922155.014042442</v>
      </c>
      <c r="N811" s="6" t="n">
        <f aca="false">1.6+0.062/(2009-1956)*(A811-1956)</f>
        <v>1.662</v>
      </c>
      <c r="O811" s="7" t="n">
        <v>1.3</v>
      </c>
      <c r="P811" s="5" t="n">
        <f aca="false">O811*(100-N811/0.5)*5000</f>
        <v>628394</v>
      </c>
      <c r="Q811" s="7" t="n">
        <f aca="false">N811</f>
        <v>1.662</v>
      </c>
      <c r="R811" s="5" t="n">
        <f aca="false">1.49*(100-Q811/0.5)*5000</f>
        <v>720236.2</v>
      </c>
      <c r="S811" s="5" t="n">
        <f aca="false">IF(P811&lt;M811,M811-P811," ")</f>
        <v>293761.014042441</v>
      </c>
      <c r="T811" s="8" t="n">
        <f aca="false">M811*5/P811</f>
        <v>7.33739512186973</v>
      </c>
      <c r="U811" s="10" t="n">
        <f aca="false">IF(T811&gt;5,S811*5/R811+5,T811)+20</f>
        <v>27.0393380257924</v>
      </c>
      <c r="V811" s="9" t="n">
        <f aca="false">G811/0.5*H811*20000</f>
        <v>108161.002083475</v>
      </c>
      <c r="W811" s="9" t="n">
        <f aca="false">H811*G811*20*1000</f>
        <v>54080.5010417374</v>
      </c>
      <c r="X811" s="5" t="n">
        <f aca="false">G811*H811*MIN(20,U811)*1000</f>
        <v>54080.5010417374</v>
      </c>
      <c r="Y811" s="5" t="n">
        <f aca="false">IF(20&lt;U811,N811*O811*MIN(5,U811-20)*1000,0)</f>
        <v>10803</v>
      </c>
      <c r="Z811" s="5" t="n">
        <f aca="false">IF(U811&gt;25,(U811-25)*Q811*1.49*1000,0)</f>
        <v>5050.17590031174</v>
      </c>
      <c r="AA811" s="5" t="n">
        <f aca="false">X811+Y811+Z811</f>
        <v>69933.6769420492</v>
      </c>
      <c r="AB811" s="10" t="n">
        <f aca="false">AA811/1000</f>
        <v>69.9336769420492</v>
      </c>
      <c r="AG811" s="0" t="n">
        <f aca="false">K811/(H811*(100-G811/0.58))/1000</f>
        <v>29.366529261294</v>
      </c>
      <c r="AH811" s="0" t="n">
        <f aca="false">K811/20000</f>
        <v>142.221196827979</v>
      </c>
      <c r="AI811" s="0" t="n">
        <f aca="false">H811*(100-G811/0.58)</f>
        <v>96.8593840712604</v>
      </c>
      <c r="AJ811" s="0" t="n">
        <f aca="false">O811*(100-N811/0.58)</f>
        <v>126.274827586207</v>
      </c>
      <c r="AK811" s="0" t="n">
        <f aca="false">1.49*(100-Q811/0.58)</f>
        <v>144.730379310345</v>
      </c>
    </row>
    <row r="812" customFormat="false" ht="15" hidden="false" customHeight="false" outlineLevel="0" collapsed="false">
      <c r="A812" s="0" t="n">
        <f aca="false">A782+2</f>
        <v>2010</v>
      </c>
      <c r="B812" s="0" t="str">
        <f aca="false">B782</f>
        <v>a</v>
      </c>
      <c r="C812" s="0" t="n">
        <f aca="false">C782</f>
        <v>0</v>
      </c>
      <c r="D812" s="0" t="n">
        <f aca="false">D782</f>
        <v>0</v>
      </c>
      <c r="F812" s="4" t="n">
        <v>0.000106134</v>
      </c>
      <c r="G812" s="0" t="n">
        <f aca="false">AVERAGE(G797,G827)</f>
        <v>0.9598125</v>
      </c>
      <c r="H812" s="0" t="n">
        <f aca="false">1.44*EXP(-F812*(A812-1956))</f>
        <v>1.43177062493122</v>
      </c>
      <c r="I812" s="0" t="n">
        <v>0</v>
      </c>
      <c r="J812" s="0" t="n">
        <f aca="false">I812*H812</f>
        <v>0</v>
      </c>
      <c r="K812" s="5" t="n">
        <f aca="false">K797+D797-J797-E812</f>
        <v>2745035.23248008</v>
      </c>
      <c r="L812" s="5" t="n">
        <f aca="false">H812*(100-G812/0.5)*20000</f>
        <v>2808571.99614476</v>
      </c>
      <c r="M812" s="5" t="n">
        <f aca="false">K812-L812</f>
        <v>-63536.7636646838</v>
      </c>
      <c r="N812" s="6" t="n">
        <f aca="false">1.6-0.6824/(2009-1956)*(A812-1956)</f>
        <v>0.904724528301887</v>
      </c>
      <c r="O812" s="7" t="n">
        <v>1.3</v>
      </c>
      <c r="P812" s="5" t="n">
        <f aca="false">O812*(100-N812/0.5)*5000</f>
        <v>638238.581132076</v>
      </c>
      <c r="Q812" s="7" t="n">
        <f aca="false">N812</f>
        <v>0.904724528301887</v>
      </c>
      <c r="R812" s="5" t="n">
        <f aca="false">1.49*(100-Q812/0.5)*5000</f>
        <v>731519.604528302</v>
      </c>
      <c r="S812" s="5" t="str">
        <f aca="false">IF(P812&lt;M812,M812-P812," ")</f>
        <v> </v>
      </c>
      <c r="T812" s="8" t="n">
        <f aca="false">M812*5/P812</f>
        <v>-0.497750884567221</v>
      </c>
      <c r="U812" s="10" t="n">
        <f aca="false">IF(T812&gt;5,S812*5/R812+5,T812)+20</f>
        <v>19.5022491154328</v>
      </c>
      <c r="V812" s="9" t="n">
        <f aca="false">G812/0.5*H812*20000</f>
        <v>54969.2537176717</v>
      </c>
      <c r="W812" s="9" t="n">
        <f aca="false">H812*G812*20*1000</f>
        <v>27484.6268588358</v>
      </c>
      <c r="X812" s="5" t="n">
        <f aca="false">G812*H812*MIN(20,U812)*1000</f>
        <v>26800.6019922866</v>
      </c>
      <c r="Y812" s="5" t="n">
        <f aca="false">IF(20&lt;U812,N812*O812*MIN(5,U812-20)*1000,0)</f>
        <v>0</v>
      </c>
      <c r="Z812" s="5" t="n">
        <f aca="false">IF(U812&gt;25,(U812-25)*Q812*1.49*1000,0)</f>
        <v>0</v>
      </c>
      <c r="AA812" s="5" t="n">
        <f aca="false">X812+Y812+Z812</f>
        <v>26800.6019922866</v>
      </c>
      <c r="AB812" s="10" t="n">
        <f aca="false">AA812/1000</f>
        <v>26.8006019922866</v>
      </c>
      <c r="AI812" s="0" t="n">
        <f aca="false">K811/AI811</f>
        <v>29366.529261294</v>
      </c>
      <c r="AJ812" s="0" t="n">
        <f aca="false">L811/AJ811</f>
        <v>15222.8988093832</v>
      </c>
      <c r="AK812" s="0" t="n">
        <f aca="false">M811/AK811</f>
        <v>6371.53732641761</v>
      </c>
    </row>
    <row r="813" customFormat="false" ht="15" hidden="false" customHeight="false" outlineLevel="0" collapsed="false">
      <c r="A813" s="0" t="n">
        <f aca="false">A783+2</f>
        <v>2010</v>
      </c>
      <c r="B813" s="0" t="str">
        <f aca="false">B783</f>
        <v>b</v>
      </c>
      <c r="C813" s="0" t="n">
        <f aca="false">C783</f>
        <v>0</v>
      </c>
      <c r="D813" s="0" t="n">
        <f aca="false">D783</f>
        <v>0</v>
      </c>
      <c r="E813" s="1" t="n">
        <v>32.9038906515376</v>
      </c>
      <c r="F813" s="4" t="n">
        <v>0.00054519</v>
      </c>
      <c r="G813" s="0" t="n">
        <f aca="false">AVERAGE(G798,G828)</f>
        <v>1.10275</v>
      </c>
      <c r="H813" s="0" t="n">
        <f aca="false">1.44*EXP(-F813*(A813-1956))</f>
        <v>1.39822399120957</v>
      </c>
      <c r="I813" s="0" t="n">
        <v>0</v>
      </c>
      <c r="J813" s="0" t="n">
        <f aca="false">I813*H813</f>
        <v>0</v>
      </c>
      <c r="K813" s="5" t="n">
        <f aca="false">K798+D798-J798-E813</f>
        <v>2740013.48313585</v>
      </c>
      <c r="L813" s="5" t="n">
        <f aca="false">H813*(100-G813/0.5)*20000</f>
        <v>2734772.32216688</v>
      </c>
      <c r="M813" s="5" t="n">
        <f aca="false">K813-L813</f>
        <v>5241.16096897004</v>
      </c>
      <c r="N813" s="6" t="n">
        <f aca="false">1.6-0.6216/(2009-1956)*(A813-1956)</f>
        <v>0.966671698113208</v>
      </c>
      <c r="O813" s="7" t="n">
        <v>1.3</v>
      </c>
      <c r="P813" s="5" t="n">
        <f aca="false">O813*(100-N813/0.5)*5000</f>
        <v>637433.267924528</v>
      </c>
      <c r="Q813" s="7" t="n">
        <f aca="false">N813</f>
        <v>0.966671698113208</v>
      </c>
      <c r="R813" s="5" t="n">
        <f aca="false">1.49*(100-Q813/0.5)*5000</f>
        <v>730596.591698113</v>
      </c>
      <c r="S813" s="5" t="str">
        <f aca="false">IF(P813&lt;M813,M813-P813," ")</f>
        <v> </v>
      </c>
      <c r="T813" s="8" t="n">
        <f aca="false">M813*5/P813</f>
        <v>0.0411114483092103</v>
      </c>
      <c r="U813" s="10" t="n">
        <f aca="false">IF(T813&gt;5,S813*5/R813+5,T813)+20</f>
        <v>20.0411114483092</v>
      </c>
      <c r="V813" s="9" t="n">
        <f aca="false">G813/0.5*H813*20000</f>
        <v>61675.660252254</v>
      </c>
      <c r="W813" s="9" t="n">
        <f aca="false">H813*G813*20*1000</f>
        <v>30837.830126127</v>
      </c>
      <c r="X813" s="5" t="n">
        <f aca="false">G813*H813*MIN(20,U813)*1000</f>
        <v>30837.830126127</v>
      </c>
      <c r="Y813" s="5" t="n">
        <f aca="false">IF(20&lt;U813,N813*O813*MIN(5,U813-20)*1000,0)</f>
        <v>51.6636556136436</v>
      </c>
      <c r="Z813" s="5" t="n">
        <f aca="false">IF(U813&gt;25,(U813-25)*Q813*1.49*1000,0)</f>
        <v>0</v>
      </c>
      <c r="AA813" s="5" t="n">
        <f aca="false">X813+Y813+Z813</f>
        <v>30889.4937817406</v>
      </c>
      <c r="AB813" s="10" t="n">
        <f aca="false">AA813/1000</f>
        <v>30.8894937817406</v>
      </c>
      <c r="AI813" s="0" t="n">
        <f aca="false">AI811*20+AJ811*5+AK811*1.3612</f>
        <v>2765.56881167348</v>
      </c>
    </row>
    <row r="814" customFormat="false" ht="15" hidden="false" customHeight="false" outlineLevel="0" collapsed="false">
      <c r="A814" s="0" t="n">
        <f aca="false">A784+2</f>
        <v>2010</v>
      </c>
      <c r="B814" s="0" t="str">
        <f aca="false">B784</f>
        <v>c</v>
      </c>
      <c r="C814" s="0" t="n">
        <f aca="false">C784</f>
        <v>0</v>
      </c>
      <c r="D814" s="0" t="n">
        <f aca="false">D784</f>
        <v>0</v>
      </c>
      <c r="E814" s="1" t="n">
        <v>81.1800047898015</v>
      </c>
      <c r="F814" s="4" t="n">
        <v>0.002161032</v>
      </c>
      <c r="G814" s="0" t="n">
        <f aca="false">AVERAGE(G799,G829)</f>
        <v>1.347625</v>
      </c>
      <c r="H814" s="0" t="n">
        <f aca="false">1.44*EXP(-F814*(A814-1956))</f>
        <v>1.28139251070676</v>
      </c>
      <c r="I814" s="0" t="n">
        <v>0</v>
      </c>
      <c r="J814" s="0" t="n">
        <f aca="false">I814*H814</f>
        <v>0</v>
      </c>
      <c r="K814" s="5" t="n">
        <f aca="false">K799+D799-J799-E814</f>
        <v>2737390.22499226</v>
      </c>
      <c r="L814" s="5" t="n">
        <f aca="false">H814*(100-G814/0.5)*20000</f>
        <v>2493711.55812387</v>
      </c>
      <c r="M814" s="5" t="n">
        <f aca="false">K814-L814</f>
        <v>243678.666868398</v>
      </c>
      <c r="N814" s="6" t="n">
        <f aca="false">1.6-0.5691/(2009-1956)*(A814-1956)</f>
        <v>1.02016226415094</v>
      </c>
      <c r="O814" s="7" t="n">
        <v>1.3</v>
      </c>
      <c r="P814" s="5" t="n">
        <f aca="false">O814*(100-N814/0.5)*5000</f>
        <v>636737.890566038</v>
      </c>
      <c r="Q814" s="7" t="n">
        <f aca="false">N814</f>
        <v>1.02016226415094</v>
      </c>
      <c r="R814" s="5" t="n">
        <f aca="false">1.49*(100-Q814/0.5)*5000</f>
        <v>729799.582264151</v>
      </c>
      <c r="S814" s="5" t="str">
        <f aca="false">IF(P814&lt;M814,M814-P814," ")</f>
        <v> </v>
      </c>
      <c r="T814" s="8" t="n">
        <f aca="false">M814*5/P814</f>
        <v>1.91349274543546</v>
      </c>
      <c r="U814" s="10" t="n">
        <f aca="false">IF(T814&gt;5,S814*5/R814+5,T814)+20</f>
        <v>21.9134927454355</v>
      </c>
      <c r="V814" s="9" t="n">
        <f aca="false">G814/0.5*H814*20000</f>
        <v>69073.4632896478</v>
      </c>
      <c r="W814" s="9" t="n">
        <f aca="false">H814*G814*20*1000</f>
        <v>34536.7316448239</v>
      </c>
      <c r="X814" s="5" t="n">
        <f aca="false">G814*H814*MIN(20,U814)*1000</f>
        <v>34536.7316448239</v>
      </c>
      <c r="Y814" s="5" t="n">
        <f aca="false">IF(20&lt;U814,N814*O814*MIN(5,U814-20)*1000,0)</f>
        <v>2537.69501910579</v>
      </c>
      <c r="Z814" s="5" t="n">
        <f aca="false">IF(U814&gt;25,(U814-25)*Q814*1.49*1000,0)</f>
        <v>0</v>
      </c>
      <c r="AA814" s="5" t="n">
        <f aca="false">X814+Y814+Z814</f>
        <v>37074.4266639297</v>
      </c>
      <c r="AB814" s="10" t="n">
        <f aca="false">AA814/1000</f>
        <v>37.0744266639297</v>
      </c>
    </row>
    <row r="815" customFormat="false" ht="15" hidden="false" customHeight="false" outlineLevel="0" collapsed="false">
      <c r="A815" s="0" t="n">
        <f aca="false">A785+2</f>
        <v>2010</v>
      </c>
      <c r="B815" s="0" t="str">
        <f aca="false">B785</f>
        <v>d</v>
      </c>
      <c r="C815" s="0" t="n">
        <f aca="false">C785</f>
        <v>0</v>
      </c>
      <c r="D815" s="0" t="n">
        <f aca="false">D785</f>
        <v>0</v>
      </c>
      <c r="E815" s="1" t="n">
        <v>10.7628509508412</v>
      </c>
      <c r="F815" s="4" t="n">
        <v>0.003311821</v>
      </c>
      <c r="G815" s="0" t="n">
        <f aca="false">AVERAGE(G800,G830)</f>
        <v>1.213875</v>
      </c>
      <c r="H815" s="0" t="n">
        <f aca="false">1.44*EXP(-F815*(A815-1956))</f>
        <v>1.20418715551701</v>
      </c>
      <c r="I815" s="0" t="n">
        <v>0</v>
      </c>
      <c r="J815" s="0" t="n">
        <f aca="false">I815*H815</f>
        <v>0</v>
      </c>
      <c r="K815" s="5" t="n">
        <f aca="false">K800+D800-J800-E815</f>
        <v>2741700.79674455</v>
      </c>
      <c r="L815" s="5" t="n">
        <f aca="false">H815*(100-G815/0.5)*20000</f>
        <v>2349905.00369789</v>
      </c>
      <c r="M815" s="5" t="n">
        <f aca="false">K815-L815</f>
        <v>391795.793046658</v>
      </c>
      <c r="N815" s="6" t="n">
        <f aca="false">1.6-0.6/(2009-1956)*(A815-1956)</f>
        <v>0.988679245283019</v>
      </c>
      <c r="O815" s="7" t="n">
        <v>1.3</v>
      </c>
      <c r="P815" s="5" t="n">
        <f aca="false">O815*(100-N815/0.5)*5000</f>
        <v>637147.169811321</v>
      </c>
      <c r="Q815" s="7" t="n">
        <f aca="false">N815</f>
        <v>0.988679245283019</v>
      </c>
      <c r="R815" s="5" t="n">
        <f aca="false">1.49*(100-Q815/0.5)*5000</f>
        <v>730268.679245283</v>
      </c>
      <c r="S815" s="5" t="str">
        <f aca="false">IF(P815&lt;M815,M815-P815," ")</f>
        <v> </v>
      </c>
      <c r="T815" s="8" t="n">
        <f aca="false">M815*5/P815</f>
        <v>3.07460985161938</v>
      </c>
      <c r="U815" s="10" t="n">
        <f aca="false">IF(T815&gt;5,S815*5/R815+5,T815)+20</f>
        <v>23.0746098516194</v>
      </c>
      <c r="V815" s="9" t="n">
        <f aca="false">G815/0.5*H815*20000</f>
        <v>58469.3073361283</v>
      </c>
      <c r="W815" s="9" t="n">
        <f aca="false">H815*G815*20*1000</f>
        <v>29234.6536680642</v>
      </c>
      <c r="X815" s="5" t="n">
        <f aca="false">G815*H815*MIN(20,U815)*1000</f>
        <v>29234.6536680642</v>
      </c>
      <c r="Y815" s="5" t="n">
        <f aca="false">IF(20&lt;U815,N815*O815*MIN(5,U815-20)*1000,0)</f>
        <v>3951.74383193041</v>
      </c>
      <c r="Z815" s="5" t="n">
        <f aca="false">IF(U815&gt;25,(U815-25)*Q815*1.49*1000,0)</f>
        <v>0</v>
      </c>
      <c r="AA815" s="5" t="n">
        <f aca="false">X815+Y815+Z815</f>
        <v>33186.3974999946</v>
      </c>
      <c r="AB815" s="10" t="n">
        <f aca="false">AA815/1000</f>
        <v>33.1863974999946</v>
      </c>
    </row>
    <row r="816" customFormat="false" ht="15" hidden="false" customHeight="false" outlineLevel="0" collapsed="false">
      <c r="A816" s="0" t="n">
        <f aca="false">A786+2</f>
        <v>2010</v>
      </c>
      <c r="B816" s="0" t="str">
        <f aca="false">B786</f>
        <v>e</v>
      </c>
      <c r="C816" s="0" t="n">
        <f aca="false">C786</f>
        <v>0</v>
      </c>
      <c r="D816" s="0" t="n">
        <f aca="false">D786</f>
        <v>0</v>
      </c>
      <c r="E816" s="1" t="n">
        <v>89.4666963147427</v>
      </c>
      <c r="F816" s="4" t="n">
        <v>0.003564392</v>
      </c>
      <c r="G816" s="0" t="n">
        <f aca="false">AVERAGE(G801,G831)</f>
        <v>1.41125</v>
      </c>
      <c r="H816" s="0" t="n">
        <f aca="false">1.44*EXP(-F816*(A816-1956))</f>
        <v>1.18787493946419</v>
      </c>
      <c r="I816" s="0" t="n">
        <v>0</v>
      </c>
      <c r="J816" s="0" t="n">
        <f aca="false">I816*H816</f>
        <v>0</v>
      </c>
      <c r="K816" s="5" t="n">
        <f aca="false">K801+D801-J801-E816</f>
        <v>2739990.40886122</v>
      </c>
      <c r="L816" s="5" t="n">
        <f aca="false">H816*(100-G816/0.5)*20000</f>
        <v>2308694.33859562</v>
      </c>
      <c r="M816" s="5" t="n">
        <f aca="false">K816-L816</f>
        <v>431296.0702656</v>
      </c>
      <c r="N816" s="6" t="n">
        <f aca="false">1.6-0.5/(2009-1956)*(A816-1956)</f>
        <v>1.09056603773585</v>
      </c>
      <c r="O816" s="7" t="n">
        <v>1.3</v>
      </c>
      <c r="P816" s="5" t="n">
        <f aca="false">O816*(100-N816/0.5)*5000</f>
        <v>635822.641509434</v>
      </c>
      <c r="Q816" s="7" t="n">
        <f aca="false">N816</f>
        <v>1.09056603773585</v>
      </c>
      <c r="R816" s="5" t="n">
        <f aca="false">1.49*(100-Q816/0.5)*5000</f>
        <v>728750.566037736</v>
      </c>
      <c r="S816" s="5" t="str">
        <f aca="false">IF(P816&lt;M816,M816-P816," ")</f>
        <v> </v>
      </c>
      <c r="T816" s="8" t="n">
        <f aca="false">M816*5/P816</f>
        <v>3.39163818735449</v>
      </c>
      <c r="U816" s="10" t="n">
        <f aca="false">IF(T816&gt;5,S816*5/R816+5,T816)+20</f>
        <v>23.3916381873545</v>
      </c>
      <c r="V816" s="9" t="n">
        <f aca="false">G816/0.5*H816*20000</f>
        <v>67055.5403327535</v>
      </c>
      <c r="W816" s="9" t="n">
        <f aca="false">H816*G816*20*1000</f>
        <v>33527.7701663767</v>
      </c>
      <c r="X816" s="5" t="n">
        <f aca="false">G816*H816*MIN(20,U816)*1000</f>
        <v>33527.7701663767</v>
      </c>
      <c r="Y816" s="5" t="n">
        <f aca="false">IF(20&lt;U816,N816*O816*MIN(5,U816-20)*1000,0)</f>
        <v>4808.44704524182</v>
      </c>
      <c r="Z816" s="5" t="n">
        <f aca="false">IF(U816&gt;25,(U816-25)*Q816*1.49*1000,0)</f>
        <v>0</v>
      </c>
      <c r="AA816" s="5" t="n">
        <f aca="false">X816+Y816+Z816</f>
        <v>38336.2172116186</v>
      </c>
      <c r="AB816" s="10" t="n">
        <f aca="false">AA816/1000</f>
        <v>38.3362172116186</v>
      </c>
    </row>
    <row r="817" customFormat="false" ht="15" hidden="false" customHeight="false" outlineLevel="0" collapsed="false">
      <c r="A817" s="0" t="n">
        <f aca="false">A787+2</f>
        <v>2010</v>
      </c>
      <c r="B817" s="0" t="str">
        <f aca="false">B787</f>
        <v>f</v>
      </c>
      <c r="C817" s="0" t="n">
        <f aca="false">C787</f>
        <v>0</v>
      </c>
      <c r="D817" s="0" t="n">
        <f aca="false">D787</f>
        <v>0</v>
      </c>
      <c r="E817" s="1" t="n">
        <v>65.5714974640901</v>
      </c>
      <c r="F817" s="4" t="n">
        <v>0.00095987</v>
      </c>
      <c r="G817" s="0" t="n">
        <f aca="false">AVERAGE(G802,G832)</f>
        <v>1.46875</v>
      </c>
      <c r="H817" s="0" t="n">
        <f aca="false">1.44*EXP(-F817*(A817-1956))</f>
        <v>1.36726190926856</v>
      </c>
      <c r="I817" s="0" t="n">
        <v>0</v>
      </c>
      <c r="J817" s="0" t="n">
        <f aca="false">I817*H817</f>
        <v>0</v>
      </c>
      <c r="K817" s="5" t="n">
        <f aca="false">K802+D802-J802-E817</f>
        <v>2755277.79529494</v>
      </c>
      <c r="L817" s="5" t="n">
        <f aca="false">H817*(100-G817/0.5)*20000</f>
        <v>2654197.18136759</v>
      </c>
      <c r="M817" s="5" t="n">
        <f aca="false">K817-L817</f>
        <v>101080.61392735</v>
      </c>
      <c r="N817" s="6" t="n">
        <f aca="false">1.6-0.5691/(2009-1956)*(A817-1956)</f>
        <v>1.02016226415094</v>
      </c>
      <c r="O817" s="7" t="n">
        <v>1.3</v>
      </c>
      <c r="P817" s="5" t="n">
        <f aca="false">O817*(100-N817/0.5)*5000</f>
        <v>636737.890566038</v>
      </c>
      <c r="Q817" s="7" t="n">
        <f aca="false">N817</f>
        <v>1.02016226415094</v>
      </c>
      <c r="R817" s="5" t="n">
        <f aca="false">1.49*(100-Q817/0.5)*5000</f>
        <v>729799.582264151</v>
      </c>
      <c r="S817" s="5" t="str">
        <f aca="false">IF(P817&lt;M817,M817-P817," ")</f>
        <v> </v>
      </c>
      <c r="T817" s="8" t="n">
        <f aca="false">M817*5/P817</f>
        <v>0.79373801547677</v>
      </c>
      <c r="U817" s="10" t="n">
        <f aca="false">IF(T817&gt;5,S817*5/R817+5,T817)+20</f>
        <v>20.7937380154768</v>
      </c>
      <c r="V817" s="9" t="n">
        <f aca="false">G817/0.5*H817*20000</f>
        <v>80326.6371695278</v>
      </c>
      <c r="W817" s="9" t="n">
        <f aca="false">H817*G817*20*1000</f>
        <v>40163.3185847639</v>
      </c>
      <c r="X817" s="5" t="n">
        <f aca="false">G817*H817*MIN(20,U817)*1000</f>
        <v>40163.3185847639</v>
      </c>
      <c r="Y817" s="5" t="n">
        <f aca="false">IF(20&lt;U817,N817*O817*MIN(5,U817-20)*1000,0)</f>
        <v>1052.6640423149</v>
      </c>
      <c r="Z817" s="5" t="n">
        <f aca="false">IF(U817&gt;25,(U817-25)*Q817*1.49*1000,0)</f>
        <v>0</v>
      </c>
      <c r="AA817" s="5" t="n">
        <f aca="false">X817+Y817+Z817</f>
        <v>41215.9826270788</v>
      </c>
      <c r="AB817" s="10" t="n">
        <f aca="false">AA817/1000</f>
        <v>41.2159826270788</v>
      </c>
    </row>
    <row r="818" customFormat="false" ht="15" hidden="false" customHeight="false" outlineLevel="0" collapsed="false">
      <c r="A818" s="0" t="n">
        <f aca="false">A788+2</f>
        <v>2010</v>
      </c>
      <c r="B818" s="0" t="str">
        <f aca="false">B788</f>
        <v>g</v>
      </c>
      <c r="C818" s="0" t="n">
        <f aca="false">C788</f>
        <v>0</v>
      </c>
      <c r="D818" s="0" t="n">
        <f aca="false">D788</f>
        <v>0</v>
      </c>
      <c r="E818" s="1" t="n">
        <v>116.752054808346</v>
      </c>
      <c r="F818" s="4" t="n">
        <v>0.003306066</v>
      </c>
      <c r="G818" s="0" t="n">
        <f aca="false">AVERAGE(G803,G833)</f>
        <v>1.89425</v>
      </c>
      <c r="H818" s="0" t="n">
        <f aca="false">1.44*EXP(-F818*(A818-1956))</f>
        <v>1.20456143891434</v>
      </c>
      <c r="I818" s="0" t="n">
        <v>0</v>
      </c>
      <c r="J818" s="0" t="n">
        <f aca="false">I818*H818</f>
        <v>0</v>
      </c>
      <c r="K818" s="5" t="n">
        <f aca="false">K803+D803-J803-E818</f>
        <v>2753508.41576308</v>
      </c>
      <c r="L818" s="5" t="n">
        <f aca="false">H818*(100-G818/0.5)*20000</f>
        <v>2317853.25760214</v>
      </c>
      <c r="M818" s="5" t="n">
        <f aca="false">K818-L818</f>
        <v>435655.158160937</v>
      </c>
      <c r="N818" s="6" t="n">
        <f aca="false">1.6-0.5691/(2009-1956)*(A818-1956)</f>
        <v>1.02016226415094</v>
      </c>
      <c r="O818" s="7" t="n">
        <v>1.3</v>
      </c>
      <c r="P818" s="5" t="n">
        <f aca="false">O818*(100-N818/0.5)*5000</f>
        <v>636737.890566038</v>
      </c>
      <c r="Q818" s="7" t="n">
        <f aca="false">N818</f>
        <v>1.02016226415094</v>
      </c>
      <c r="R818" s="5" t="n">
        <f aca="false">1.49*(100-Q818/0.5)*5000</f>
        <v>729799.582264151</v>
      </c>
      <c r="S818" s="5" t="str">
        <f aca="false">IF(P818&lt;M818,M818-P818," ")</f>
        <v> </v>
      </c>
      <c r="T818" s="8" t="n">
        <f aca="false">M818*5/P818</f>
        <v>3.4209928811811</v>
      </c>
      <c r="U818" s="10" t="n">
        <f aca="false">IF(T818&gt;5,S818*5/R818+5,T818)+20</f>
        <v>23.4209928811811</v>
      </c>
      <c r="V818" s="9" t="n">
        <f aca="false">G818/0.5*H818*20000</f>
        <v>91269.6202265397</v>
      </c>
      <c r="W818" s="9" t="n">
        <f aca="false">H818*G818*20*1000</f>
        <v>45634.8101132698</v>
      </c>
      <c r="X818" s="5" t="n">
        <f aca="false">G818*H818*MIN(20,U818)*1000</f>
        <v>45634.8101132698</v>
      </c>
      <c r="Y818" s="5" t="n">
        <f aca="false">IF(20&lt;U818,N818*O818*MIN(5,U818-20)*1000,0)</f>
        <v>4536.95819630297</v>
      </c>
      <c r="Z818" s="5" t="n">
        <f aca="false">IF(U818&gt;25,(U818-25)*Q818*1.49*1000,0)</f>
        <v>0</v>
      </c>
      <c r="AA818" s="5" t="n">
        <f aca="false">X818+Y818+Z818</f>
        <v>50171.7683095728</v>
      </c>
      <c r="AB818" s="10" t="n">
        <f aca="false">AA818/1000</f>
        <v>50.1717683095728</v>
      </c>
      <c r="AC818" s="4"/>
      <c r="AD818" s="4"/>
      <c r="AE818" s="4"/>
      <c r="AF818" s="4"/>
    </row>
    <row r="819" customFormat="false" ht="15" hidden="false" customHeight="false" outlineLevel="0" collapsed="false">
      <c r="A819" s="0" t="n">
        <f aca="false">A789+2</f>
        <v>2010</v>
      </c>
      <c r="B819" s="0" t="str">
        <f aca="false">B789</f>
        <v>h</v>
      </c>
      <c r="C819" s="0" t="n">
        <f aca="false">C789</f>
        <v>0</v>
      </c>
      <c r="D819" s="0" t="n">
        <f aca="false">D789</f>
        <v>0</v>
      </c>
      <c r="E819" s="1" t="n">
        <v>101.369990674215</v>
      </c>
      <c r="F819" s="4" t="n">
        <v>0.001301856</v>
      </c>
      <c r="G819" s="0" t="n">
        <f aca="false">AVERAGE(G804,G834)</f>
        <v>1.538375</v>
      </c>
      <c r="H819" s="0" t="n">
        <f aca="false">1.44*EXP(-F819*(A819-1956))</f>
        <v>1.34224406628474</v>
      </c>
      <c r="I819" s="0" t="n">
        <v>0</v>
      </c>
      <c r="J819" s="0" t="n">
        <f aca="false">I819*H819</f>
        <v>0</v>
      </c>
      <c r="K819" s="5" t="n">
        <f aca="false">K804+D804-J804-E819</f>
        <v>2752532.86159566</v>
      </c>
      <c r="L819" s="5" t="n">
        <f aca="false">H819*(100-G819/0.5)*20000</f>
        <v>2601893.14395065</v>
      </c>
      <c r="M819" s="5" t="n">
        <f aca="false">K819-L819</f>
        <v>150639.717645009</v>
      </c>
      <c r="N819" s="6" t="n">
        <f aca="false">1.6-0.5691/(2009-1956)*(A819-1956)</f>
        <v>1.02016226415094</v>
      </c>
      <c r="O819" s="7" t="n">
        <v>1.3</v>
      </c>
      <c r="P819" s="5" t="n">
        <f aca="false">O819*(100-N819/0.5)*5000</f>
        <v>636737.890566038</v>
      </c>
      <c r="Q819" s="7" t="n">
        <f aca="false">N819</f>
        <v>1.02016226415094</v>
      </c>
      <c r="R819" s="5" t="n">
        <f aca="false">1.49*(100-Q819/0.5)*5000</f>
        <v>729799.582264151</v>
      </c>
      <c r="S819" s="5" t="str">
        <f aca="false">IF(P819&lt;M819,M819-P819," ")</f>
        <v> </v>
      </c>
      <c r="T819" s="8" t="n">
        <f aca="false">M819*5/P819</f>
        <v>1.18290210051027</v>
      </c>
      <c r="U819" s="10" t="n">
        <f aca="false">IF(T819&gt;5,S819*5/R819+5,T819)+20</f>
        <v>21.1829021005103</v>
      </c>
      <c r="V819" s="9" t="n">
        <f aca="false">G819/0.5*H819*20000</f>
        <v>82594.9886188315</v>
      </c>
      <c r="W819" s="9" t="n">
        <f aca="false">H819*G819*20*1000</f>
        <v>41297.4943094157</v>
      </c>
      <c r="X819" s="5" t="n">
        <f aca="false">G819*H819*MIN(20,U819)*1000</f>
        <v>41297.4943094157</v>
      </c>
      <c r="Y819" s="5" t="n">
        <f aca="false">IF(20&lt;U819,N819*O819*MIN(5,U819-20)*1000,0)</f>
        <v>1568.77771066311</v>
      </c>
      <c r="Z819" s="5" t="n">
        <f aca="false">IF(U819&gt;25,(U819-25)*Q819*1.49*1000,0)</f>
        <v>0</v>
      </c>
      <c r="AA819" s="5" t="n">
        <f aca="false">X819+Y819+Z819</f>
        <v>42866.2720200788</v>
      </c>
      <c r="AB819" s="10" t="n">
        <f aca="false">AA819/1000</f>
        <v>42.8662720200788</v>
      </c>
    </row>
    <row r="820" customFormat="false" ht="15" hidden="false" customHeight="false" outlineLevel="0" collapsed="false">
      <c r="A820" s="0" t="n">
        <f aca="false">A790+2</f>
        <v>2010</v>
      </c>
      <c r="B820" s="0" t="str">
        <f aca="false">B790</f>
        <v>i</v>
      </c>
      <c r="C820" s="0" t="n">
        <f aca="false">C790</f>
        <v>0</v>
      </c>
      <c r="D820" s="0" t="n">
        <f aca="false">D790</f>
        <v>0</v>
      </c>
      <c r="E820" s="1" t="n">
        <v>88.0259595693731</v>
      </c>
      <c r="F820" s="4" t="n">
        <v>0.00474323</v>
      </c>
      <c r="G820" s="0" t="n">
        <f aca="false">AVERAGE(G805,G835)</f>
        <v>3.09575</v>
      </c>
      <c r="H820" s="0" t="n">
        <f aca="false">1.44*EXP(-F820*(A820-1956))</f>
        <v>1.11461459849622</v>
      </c>
      <c r="I820" s="0" t="n">
        <v>0</v>
      </c>
      <c r="J820" s="0" t="n">
        <f aca="false">I820*H820</f>
        <v>0</v>
      </c>
      <c r="K820" s="5" t="n">
        <f aca="false">K805+D805-J805-E820</f>
        <v>2749793.65329715</v>
      </c>
      <c r="L820" s="5" t="n">
        <f aca="false">H820*(100-G820/0.5)*20000</f>
        <v>2091206.47126065</v>
      </c>
      <c r="M820" s="5" t="n">
        <f aca="false">K820-L820</f>
        <v>658587.182036506</v>
      </c>
      <c r="N820" s="6" t="n">
        <f aca="false">1.6+0.3/(2009-1956)*(A820-1956)</f>
        <v>1.90566037735849</v>
      </c>
      <c r="O820" s="7" t="n">
        <v>1.3</v>
      </c>
      <c r="P820" s="5" t="n">
        <f aca="false">O820*(100-N820/0.5)*5000</f>
        <v>625226.41509434</v>
      </c>
      <c r="Q820" s="7" t="n">
        <f aca="false">N820</f>
        <v>1.90566037735849</v>
      </c>
      <c r="R820" s="5" t="n">
        <f aca="false">1.49*(100-Q820/0.5)*5000</f>
        <v>716605.660377358</v>
      </c>
      <c r="S820" s="5" t="n">
        <f aca="false">IF(P820&lt;M820,M820-P820," ")</f>
        <v>33360.7669421666</v>
      </c>
      <c r="T820" s="8" t="n">
        <f aca="false">M820*5/P820</f>
        <v>5.26678948727025</v>
      </c>
      <c r="U820" s="10" t="n">
        <f aca="false">IF(T820&gt;5,S820*5/R820+5,T820)+20</f>
        <v>25.2327693513096</v>
      </c>
      <c r="V820" s="9" t="n">
        <f aca="false">G820/0.5*H820*20000</f>
        <v>138022.725731787</v>
      </c>
      <c r="W820" s="9" t="n">
        <f aca="false">H820*G820*20*1000</f>
        <v>69011.3628658933</v>
      </c>
      <c r="X820" s="5" t="n">
        <f aca="false">G820*H820*MIN(20,U820)*1000</f>
        <v>69011.3628658933</v>
      </c>
      <c r="Y820" s="5" t="n">
        <f aca="false">IF(20&lt;U820,N820*O820*MIN(5,U820-20)*1000,0)</f>
        <v>12386.7924528302</v>
      </c>
      <c r="Z820" s="5" t="n">
        <f aca="false">IF(U820&gt;25,(U820-25)*Q820*1.49*1000,0)</f>
        <v>660.933201482702</v>
      </c>
      <c r="AA820" s="5" t="n">
        <f aca="false">X820+Y820+Z820</f>
        <v>82059.0885202062</v>
      </c>
      <c r="AB820" s="10" t="n">
        <f aca="false">AA820/1000</f>
        <v>82.0590885202062</v>
      </c>
    </row>
    <row r="821" customFormat="false" ht="15" hidden="false" customHeight="false" outlineLevel="0" collapsed="false">
      <c r="A821" s="0" t="n">
        <f aca="false">A791+2</f>
        <v>2010</v>
      </c>
      <c r="B821" s="0" t="str">
        <f aca="false">B791</f>
        <v>j</v>
      </c>
      <c r="C821" s="0" t="n">
        <f aca="false">C791</f>
        <v>0</v>
      </c>
      <c r="D821" s="0" t="n">
        <f aca="false">D791</f>
        <v>0</v>
      </c>
      <c r="E821" s="1" t="n">
        <v>127.606791019819</v>
      </c>
      <c r="F821" s="4" t="n">
        <v>0.00288361</v>
      </c>
      <c r="G821" s="0" t="n">
        <f aca="false">AVERAGE(G806,G836)</f>
        <v>2.14575</v>
      </c>
      <c r="H821" s="0" t="n">
        <f aca="false">1.44*EXP(-F821*(A821-1956))</f>
        <v>1.23235647960695</v>
      </c>
      <c r="I821" s="0" t="n">
        <v>0</v>
      </c>
      <c r="J821" s="0" t="n">
        <f aca="false">I821*H821</f>
        <v>0</v>
      </c>
      <c r="K821" s="5" t="n">
        <f aca="false">K806+D806-J806-E821</f>
        <v>2774859.23611434</v>
      </c>
      <c r="L821" s="5" t="n">
        <f aca="false">H821*(100-G821/0.5)*20000</f>
        <v>2358939.80256923</v>
      </c>
      <c r="M821" s="5" t="n">
        <f aca="false">K821-L821</f>
        <v>415919.43354511</v>
      </c>
      <c r="N821" s="6" t="n">
        <f aca="false">1.6-0.5691/(2009-1956)*(A821-1956)</f>
        <v>1.02016226415094</v>
      </c>
      <c r="O821" s="7" t="n">
        <v>1.3</v>
      </c>
      <c r="P821" s="5" t="n">
        <f aca="false">O821*(100-N821/0.5)*5000</f>
        <v>636737.890566038</v>
      </c>
      <c r="Q821" s="7" t="n">
        <f aca="false">N821</f>
        <v>1.02016226415094</v>
      </c>
      <c r="R821" s="5" t="n">
        <f aca="false">1.49*(100-Q821/0.5)*5000</f>
        <v>729799.582264151</v>
      </c>
      <c r="S821" s="5" t="str">
        <f aca="false">IF(P821&lt;M821,M821-P821," ")</f>
        <v> </v>
      </c>
      <c r="T821" s="8" t="n">
        <f aca="false">M821*5/P821</f>
        <v>3.26601761656882</v>
      </c>
      <c r="U821" s="10" t="n">
        <f aca="false">IF(T821&gt;5,S821*5/R821+5,T821)+20</f>
        <v>23.2660176165688</v>
      </c>
      <c r="V821" s="9" t="n">
        <f aca="false">G821/0.5*H821*20000</f>
        <v>105773.156644664</v>
      </c>
      <c r="W821" s="9" t="n">
        <f aca="false">H821*G821*20*1000</f>
        <v>52886.5783223322</v>
      </c>
      <c r="X821" s="5" t="n">
        <f aca="false">G821*H821*MIN(20,U821)*1000</f>
        <v>52886.5783223322</v>
      </c>
      <c r="Y821" s="5" t="n">
        <f aca="false">IF(20&lt;U821,N821*O821*MIN(5,U821-20)*1000,0)</f>
        <v>4331.42830441844</v>
      </c>
      <c r="Z821" s="5" t="n">
        <f aca="false">IF(U821&gt;25,(U821-25)*Q821*1.49*1000,0)</f>
        <v>0</v>
      </c>
      <c r="AA821" s="5" t="n">
        <f aca="false">X821+Y821+Z821</f>
        <v>57218.0066267506</v>
      </c>
      <c r="AB821" s="10" t="n">
        <f aca="false">AA821/1000</f>
        <v>57.2180066267506</v>
      </c>
    </row>
    <row r="822" customFormat="false" ht="15" hidden="false" customHeight="false" outlineLevel="0" collapsed="false">
      <c r="A822" s="0" t="n">
        <f aca="false">A792+2</f>
        <v>2010</v>
      </c>
      <c r="B822" s="0" t="str">
        <f aca="false">B792</f>
        <v>k</v>
      </c>
      <c r="C822" s="0" t="n">
        <f aca="false">C792</f>
        <v>0</v>
      </c>
      <c r="D822" s="0" t="n">
        <f aca="false">D792</f>
        <v>0</v>
      </c>
      <c r="E822" s="1" t="n">
        <v>120.588543684711</v>
      </c>
      <c r="F822" s="4" t="n">
        <v>0.003435973</v>
      </c>
      <c r="G822" s="0" t="n">
        <f aca="false">AVERAGE(G807,G837)</f>
        <v>2.182625</v>
      </c>
      <c r="H822" s="0" t="n">
        <f aca="false">1.44*EXP(-F822*(A822-1956))</f>
        <v>1.19614103592216</v>
      </c>
      <c r="I822" s="0" t="n">
        <v>0</v>
      </c>
      <c r="J822" s="0" t="n">
        <f aca="false">I822*H822</f>
        <v>0</v>
      </c>
      <c r="K822" s="5" t="n">
        <f aca="false">K807+D807-J807-E822</f>
        <v>2776045.62037922</v>
      </c>
      <c r="L822" s="5" t="n">
        <f aca="false">H822*(100-G822/0.5)*20000</f>
        <v>2287852.97870314</v>
      </c>
      <c r="M822" s="5" t="n">
        <f aca="false">K822-L822</f>
        <v>488192.641676085</v>
      </c>
      <c r="N822" s="6" t="n">
        <f aca="false">1.6+0.1/(2009-1956)*(A822-1956)</f>
        <v>1.70188679245283</v>
      </c>
      <c r="O822" s="7" t="n">
        <v>1.3</v>
      </c>
      <c r="P822" s="5" t="n">
        <f aca="false">O822*(100-N822/0.5)*5000</f>
        <v>627875.471698113</v>
      </c>
      <c r="Q822" s="7" t="n">
        <f aca="false">N822</f>
        <v>1.70188679245283</v>
      </c>
      <c r="R822" s="5" t="n">
        <f aca="false">1.49*(100-Q822/0.5)*5000</f>
        <v>719641.886792453</v>
      </c>
      <c r="S822" s="5" t="str">
        <f aca="false">IF(P822&lt;M822,M822-P822," ")</f>
        <v> </v>
      </c>
      <c r="T822" s="8" t="n">
        <f aca="false">M822*5/P822</f>
        <v>3.88765498639204</v>
      </c>
      <c r="U822" s="10" t="n">
        <f aca="false">IF(T822&gt;5,S822*5/R822+5,T822)+20</f>
        <v>23.887654986392</v>
      </c>
      <c r="V822" s="9" t="n">
        <f aca="false">G822/0.5*H822*20000</f>
        <v>104429.093141184</v>
      </c>
      <c r="W822" s="9" t="n">
        <f aca="false">H822*G822*20*1000</f>
        <v>52214.5465705922</v>
      </c>
      <c r="X822" s="5" t="n">
        <f aca="false">G822*H822*MIN(20,U822)*1000</f>
        <v>52214.5465705922</v>
      </c>
      <c r="Y822" s="5" t="n">
        <f aca="false">IF(20&lt;U822,N822*O822*MIN(5,U822-20)*1000,0)</f>
        <v>8601.25327744021</v>
      </c>
      <c r="Z822" s="5" t="n">
        <f aca="false">IF(U822&gt;25,(U822-25)*Q822*1.49*1000,0)</f>
        <v>0</v>
      </c>
      <c r="AA822" s="5" t="n">
        <f aca="false">X822+Y822+Z822</f>
        <v>60815.7998480324</v>
      </c>
      <c r="AB822" s="10" t="n">
        <f aca="false">AA822/1000</f>
        <v>60.8157998480324</v>
      </c>
    </row>
    <row r="823" customFormat="false" ht="15" hidden="false" customHeight="false" outlineLevel="0" collapsed="false">
      <c r="A823" s="0" t="n">
        <f aca="false">A793+2</f>
        <v>2010</v>
      </c>
      <c r="B823" s="0" t="str">
        <f aca="false">B793</f>
        <v>l</v>
      </c>
      <c r="C823" s="0" t="n">
        <f aca="false">C793</f>
        <v>0</v>
      </c>
      <c r="D823" s="0" t="n">
        <f aca="false">D793</f>
        <v>0</v>
      </c>
      <c r="E823" s="1" t="n">
        <v>34.0361376229856</v>
      </c>
      <c r="F823" s="4" t="n">
        <v>0.002290988</v>
      </c>
      <c r="G823" s="0" t="n">
        <f aca="false">AVERAGE(G808,G838)</f>
        <v>1.812125</v>
      </c>
      <c r="H823" s="0" t="n">
        <f aca="false">1.44*EXP(-F823*(A823-1956))</f>
        <v>1.27243165859023</v>
      </c>
      <c r="I823" s="0" t="n">
        <v>0</v>
      </c>
      <c r="J823" s="0" t="n">
        <f aca="false">I823*H823</f>
        <v>0</v>
      </c>
      <c r="K823" s="5" t="n">
        <f aca="false">K808+D808-J808-E823</f>
        <v>2745643.09649982</v>
      </c>
      <c r="L823" s="5" t="n">
        <f aca="false">H823*(100-G823/0.5)*20000</f>
        <v>2452631.10840755</v>
      </c>
      <c r="M823" s="5" t="n">
        <f aca="false">K823-L823</f>
        <v>293011.988092271</v>
      </c>
      <c r="N823" s="6" t="n">
        <f aca="false">1.6-0.4/(2009-1956)*(A823-1956)</f>
        <v>1.19245283018868</v>
      </c>
      <c r="O823" s="7" t="n">
        <v>1.3</v>
      </c>
      <c r="P823" s="5" t="n">
        <f aca="false">O823*(100-N823/0.5)*5000</f>
        <v>634498.113207547</v>
      </c>
      <c r="Q823" s="7" t="n">
        <f aca="false">N823</f>
        <v>1.19245283018868</v>
      </c>
      <c r="R823" s="5" t="n">
        <f aca="false">1.49*(100-Q823/0.5)*5000</f>
        <v>727232.452830189</v>
      </c>
      <c r="S823" s="5" t="str">
        <f aca="false">IF(P823&lt;M823,M823-P823," ")</f>
        <v> </v>
      </c>
      <c r="T823" s="8" t="n">
        <f aca="false">M823*5/P823</f>
        <v>2.30900598436</v>
      </c>
      <c r="U823" s="10" t="n">
        <f aca="false">IF(T823&gt;5,S823*5/R823+5,T823)+20</f>
        <v>22.30900598436</v>
      </c>
      <c r="V823" s="9" t="n">
        <f aca="false">G823/0.5*H823*20000</f>
        <v>92232.208772913</v>
      </c>
      <c r="W823" s="9" t="n">
        <f aca="false">H823*G823*20*1000</f>
        <v>46116.1043864565</v>
      </c>
      <c r="X823" s="5" t="n">
        <f aca="false">G823*H823*MIN(20,U823)*1000</f>
        <v>46116.1043864565</v>
      </c>
      <c r="Y823" s="5" t="n">
        <f aca="false">IF(20&lt;U823,N823*O823*MIN(5,U823-20)*1000,0)</f>
        <v>3579.39493726448</v>
      </c>
      <c r="Z823" s="5" t="n">
        <f aca="false">IF(U823&gt;25,(U823-25)*Q823*1.49*1000,0)</f>
        <v>0</v>
      </c>
      <c r="AA823" s="5" t="n">
        <f aca="false">X823+Y823+Z823</f>
        <v>49695.499323721</v>
      </c>
      <c r="AB823" s="10" t="n">
        <f aca="false">AA823/1000</f>
        <v>49.695499323721</v>
      </c>
    </row>
    <row r="824" customFormat="false" ht="15" hidden="false" customHeight="false" outlineLevel="0" collapsed="false">
      <c r="A824" s="0" t="n">
        <f aca="false">A794+2</f>
        <v>2010</v>
      </c>
      <c r="B824" s="0" t="str">
        <f aca="false">B794</f>
        <v>m</v>
      </c>
      <c r="C824" s="0" t="n">
        <f aca="false">C794</f>
        <v>0</v>
      </c>
      <c r="D824" s="0" t="n">
        <f aca="false">D794</f>
        <v>0</v>
      </c>
      <c r="E824" s="1" t="n">
        <v>160.810976484931</v>
      </c>
      <c r="F824" s="4" t="n">
        <v>0.006047777</v>
      </c>
      <c r="G824" s="0" t="n">
        <f aca="false">AVERAGE(G809,G839)</f>
        <v>3.6815</v>
      </c>
      <c r="H824" s="0" t="n">
        <f aca="false">1.44*EXP(-F824*(A824-1956))</f>
        <v>1.03879683663179</v>
      </c>
      <c r="I824" s="0" t="n">
        <v>0</v>
      </c>
      <c r="J824" s="0" t="n">
        <f aca="false">I824*H824</f>
        <v>0</v>
      </c>
      <c r="K824" s="5" t="n">
        <f aca="false">K809+D809-J809-E824</f>
        <v>2745018.39179236</v>
      </c>
      <c r="L824" s="5" t="n">
        <f aca="false">H824*(100-G824/0.5)*20000</f>
        <v>1924620.45110118</v>
      </c>
      <c r="M824" s="5" t="n">
        <f aca="false">K824-L824</f>
        <v>820397.940691176</v>
      </c>
      <c r="N824" s="6" t="n">
        <f aca="false">1.6+0.5185/(2009-1956)*(A824-1956)</f>
        <v>2.12828301886792</v>
      </c>
      <c r="O824" s="7" t="n">
        <v>1.3</v>
      </c>
      <c r="P824" s="5" t="n">
        <f aca="false">O824*(100-N824/0.5)*5000</f>
        <v>622332.320754717</v>
      </c>
      <c r="Q824" s="7" t="n">
        <f aca="false">N824</f>
        <v>2.12828301886792</v>
      </c>
      <c r="R824" s="5" t="n">
        <f aca="false">1.49*(100-Q824/0.5)*5000</f>
        <v>713288.583018868</v>
      </c>
      <c r="S824" s="5" t="n">
        <f aca="false">IF(P824&lt;M824,M824-P824," ")</f>
        <v>198065.619936459</v>
      </c>
      <c r="T824" s="8" t="n">
        <f aca="false">M824*5/P824</f>
        <v>6.59131715749762</v>
      </c>
      <c r="U824" s="10" t="n">
        <f aca="false">IF(T824&gt;5,S824*5/R824+5,T824)+20</f>
        <v>26.3883975199644</v>
      </c>
      <c r="V824" s="9" t="n">
        <f aca="false">G824/0.5*H824*20000</f>
        <v>152973.222162397</v>
      </c>
      <c r="W824" s="9" t="n">
        <f aca="false">H824*G824*20*1000</f>
        <v>76486.6110811987</v>
      </c>
      <c r="X824" s="5" t="n">
        <f aca="false">G824*H824*MIN(20,U824)*1000</f>
        <v>76486.6110811987</v>
      </c>
      <c r="Y824" s="5" t="n">
        <f aca="false">IF(20&lt;U824,N824*O824*MIN(5,U824-20)*1000,0)</f>
        <v>13833.8396226415</v>
      </c>
      <c r="Z824" s="5" t="n">
        <f aca="false">IF(U824&gt;25,(U824-25)*Q824*1.49*1000,0)</f>
        <v>4402.80526911597</v>
      </c>
      <c r="AA824" s="5" t="n">
        <f aca="false">X824+Y824+Z824</f>
        <v>94723.2559729562</v>
      </c>
      <c r="AB824" s="10" t="n">
        <f aca="false">AA824/1000</f>
        <v>94.7232559729562</v>
      </c>
    </row>
    <row r="825" customFormat="false" ht="15" hidden="false" customHeight="false" outlineLevel="0" collapsed="false">
      <c r="A825" s="0" t="n">
        <f aca="false">A795+2</f>
        <v>2010</v>
      </c>
      <c r="B825" s="0" t="str">
        <f aca="false">B795</f>
        <v>n</v>
      </c>
      <c r="C825" s="0" t="n">
        <f aca="false">C795</f>
        <v>0</v>
      </c>
      <c r="D825" s="0" t="n">
        <f aca="false">D795</f>
        <v>0</v>
      </c>
      <c r="E825" s="1" t="n">
        <v>96.0156397783985</v>
      </c>
      <c r="F825" s="4" t="n">
        <v>0.003047486</v>
      </c>
      <c r="G825" s="0" t="n">
        <f aca="false">AVERAGE(G810,G840)</f>
        <v>2.172625</v>
      </c>
      <c r="H825" s="0" t="n">
        <f aca="false">1.44*EXP(-F825*(A825-1956))</f>
        <v>1.22149909349129</v>
      </c>
      <c r="I825" s="0" t="n">
        <v>0</v>
      </c>
      <c r="J825" s="0" t="n">
        <f aca="false">I825*H825</f>
        <v>0</v>
      </c>
      <c r="K825" s="5" t="n">
        <f aca="false">K810+D810-J810-E825</f>
        <v>2740286.13938234</v>
      </c>
      <c r="L825" s="5" t="n">
        <f aca="false">H825*(100-G825/0.5)*20000</f>
        <v>2336843.80826272</v>
      </c>
      <c r="M825" s="5" t="n">
        <f aca="false">K825-L825</f>
        <v>403442.331119616</v>
      </c>
      <c r="N825" s="6" t="n">
        <f aca="false">1.6-0.4298/(2009-1956)*(A825-1956)</f>
        <v>1.16209056603774</v>
      </c>
      <c r="O825" s="7" t="n">
        <v>1.3</v>
      </c>
      <c r="P825" s="5" t="n">
        <f aca="false">O825*(100-N825/0.5)*5000</f>
        <v>634892.822641509</v>
      </c>
      <c r="Q825" s="7" t="n">
        <f aca="false">N825</f>
        <v>1.16209056603774</v>
      </c>
      <c r="R825" s="5" t="n">
        <f aca="false">1.49*(100-Q825/0.5)*5000</f>
        <v>727684.850566038</v>
      </c>
      <c r="S825" s="5" t="str">
        <f aca="false">IF(P825&lt;M825,M825-P825," ")</f>
        <v> </v>
      </c>
      <c r="T825" s="8" t="n">
        <f aca="false">M825*5/P825</f>
        <v>3.17724753479706</v>
      </c>
      <c r="U825" s="10" t="n">
        <f aca="false">IF(T825&gt;5,S825*5/R825+5,T825)+20</f>
        <v>23.1772475347971</v>
      </c>
      <c r="V825" s="9" t="n">
        <f aca="false">G825/0.5*H825*20000</f>
        <v>106154.378719861</v>
      </c>
      <c r="W825" s="9" t="n">
        <f aca="false">H825*G825*20*1000</f>
        <v>53077.1893599303</v>
      </c>
      <c r="X825" s="5" t="n">
        <f aca="false">G825*H825*MIN(20,U825)*1000</f>
        <v>53077.1893599303</v>
      </c>
      <c r="Y825" s="5" t="n">
        <f aca="false">IF(20&lt;U825,N825*O825*MIN(5,U825-20)*1000,0)</f>
        <v>4799.9242020006</v>
      </c>
      <c r="Z825" s="5" t="n">
        <f aca="false">IF(U825&gt;25,(U825-25)*Q825*1.49*1000,0)</f>
        <v>0</v>
      </c>
      <c r="AA825" s="5" t="n">
        <f aca="false">X825+Y825+Z825</f>
        <v>57877.1135619309</v>
      </c>
      <c r="AB825" s="10" t="n">
        <f aca="false">AA825/1000</f>
        <v>57.8771135619309</v>
      </c>
    </row>
    <row r="826" customFormat="false" ht="15" hidden="false" customHeight="false" outlineLevel="0" collapsed="false">
      <c r="A826" s="0" t="n">
        <f aca="false">A796+2</f>
        <v>2010</v>
      </c>
      <c r="B826" s="0" t="str">
        <f aca="false">B796</f>
        <v>o</v>
      </c>
      <c r="C826" s="0" t="n">
        <f aca="false">C796</f>
        <v>0</v>
      </c>
      <c r="D826" s="0" t="n">
        <f aca="false">D796</f>
        <v>0</v>
      </c>
      <c r="E826" s="1" t="n">
        <v>127.559207379092</v>
      </c>
      <c r="F826" s="4" t="n">
        <v>0.006595146</v>
      </c>
      <c r="G826" s="0" t="n">
        <f aca="false">AVERAGE(G811,G841)</f>
        <v>2.63175</v>
      </c>
      <c r="H826" s="0" t="n">
        <f aca="false">1.44*EXP(-F826*(A826-1956))</f>
        <v>1.00854150181469</v>
      </c>
      <c r="I826" s="0" t="n">
        <v>0</v>
      </c>
      <c r="J826" s="0" t="n">
        <f aca="false">I826*H826</f>
        <v>0</v>
      </c>
      <c r="K826" s="5" t="n">
        <f aca="false">K811+D811-J811-E826</f>
        <v>2847039.84401887</v>
      </c>
      <c r="L826" s="5" t="n">
        <f aca="false">H826*(100-G826/0.5)*20000</f>
        <v>1910913.83973335</v>
      </c>
      <c r="M826" s="5" t="n">
        <f aca="false">K826-L826</f>
        <v>936126.00428552</v>
      </c>
      <c r="N826" s="6" t="n">
        <f aca="false">1.6+0.062/(2009-1956)*(A826-1956)</f>
        <v>1.66316981132075</v>
      </c>
      <c r="O826" s="7" t="n">
        <v>1.3</v>
      </c>
      <c r="P826" s="5" t="n">
        <f aca="false">O826*(100-N826/0.5)*5000</f>
        <v>628378.79245283</v>
      </c>
      <c r="Q826" s="7" t="n">
        <f aca="false">N826</f>
        <v>1.66316981132075</v>
      </c>
      <c r="R826" s="5" t="n">
        <f aca="false">1.49*(100-Q826/0.5)*5000</f>
        <v>720218.769811321</v>
      </c>
      <c r="S826" s="5" t="n">
        <f aca="false">IF(P826&lt;M826,M826-P826," ")</f>
        <v>307747.211832689</v>
      </c>
      <c r="T826" s="8" t="n">
        <f aca="false">M826*5/P826</f>
        <v>7.44873964182831</v>
      </c>
      <c r="U826" s="10" t="n">
        <f aca="false">IF(T826&gt;5,S826*5/R826+5,T826)+20</f>
        <v>27.1364842512596</v>
      </c>
      <c r="V826" s="9" t="n">
        <f aca="false">G826/0.5*H826*20000</f>
        <v>106169.163896033</v>
      </c>
      <c r="W826" s="9" t="n">
        <f aca="false">H826*G826*20*1000</f>
        <v>53084.5819480163</v>
      </c>
      <c r="X826" s="5" t="n">
        <f aca="false">G826*H826*MIN(20,U826)*1000</f>
        <v>53084.5819480163</v>
      </c>
      <c r="Y826" s="5" t="n">
        <f aca="false">IF(20&lt;U826,N826*O826*MIN(5,U826-20)*1000,0)</f>
        <v>10810.6037735849</v>
      </c>
      <c r="Z826" s="5" t="n">
        <f aca="false">IF(U826&gt;25,(U826-25)*Q826*1.49*1000,0)</f>
        <v>5294.47080249521</v>
      </c>
      <c r="AA826" s="5" t="n">
        <f aca="false">X826+Y826+Z826</f>
        <v>69189.6565240965</v>
      </c>
      <c r="AB826" s="10" t="n">
        <f aca="false">AA826/1000</f>
        <v>69.1896565240964</v>
      </c>
    </row>
    <row r="827" customFormat="false" ht="15" hidden="false" customHeight="false" outlineLevel="0" collapsed="false">
      <c r="A827" s="0" t="n">
        <f aca="false">A797+2</f>
        <v>2011</v>
      </c>
      <c r="B827" s="0" t="str">
        <f aca="false">B797</f>
        <v>a</v>
      </c>
      <c r="C827" s="0" t="n">
        <f aca="false">C797</f>
        <v>0</v>
      </c>
      <c r="D827" s="0" t="n">
        <f aca="false">D797</f>
        <v>0</v>
      </c>
      <c r="F827" s="4" t="n">
        <v>0.000106134</v>
      </c>
      <c r="G827" s="0" t="n">
        <v>0.9475</v>
      </c>
      <c r="H827" s="0" t="n">
        <f aca="false">1.44*EXP(-F827*(A827-1956))</f>
        <v>1.43161867345146</v>
      </c>
      <c r="I827" s="0" t="n">
        <v>785</v>
      </c>
      <c r="J827" s="0" t="n">
        <f aca="false">I827*H827</f>
        <v>1123.8206586594</v>
      </c>
      <c r="K827" s="5" t="n">
        <f aca="false">K812+D812-J812-E827</f>
        <v>2745035.23248008</v>
      </c>
      <c r="L827" s="5" t="n">
        <f aca="false">H827*(100-G827/0.5)*20000</f>
        <v>2808978.99917911</v>
      </c>
      <c r="M827" s="5" t="n">
        <f aca="false">K827-L827</f>
        <v>-63943.7666990361</v>
      </c>
      <c r="N827" s="6" t="n">
        <f aca="false">1.6-0.6824/(2009-1956)*(A827-1956)</f>
        <v>0.891849056603774</v>
      </c>
      <c r="O827" s="7" t="n">
        <v>1.3</v>
      </c>
      <c r="P827" s="5" t="n">
        <f aca="false">O827*(100-N827/0.5)*5000</f>
        <v>638405.962264151</v>
      </c>
      <c r="Q827" s="7" t="n">
        <f aca="false">N827</f>
        <v>0.891849056603774</v>
      </c>
      <c r="R827" s="5" t="n">
        <f aca="false">1.49*(100-Q827/0.5)*5000</f>
        <v>731711.449056604</v>
      </c>
      <c r="S827" s="5" t="str">
        <f aca="false">IF(P827&lt;M827,M827-P827," ")</f>
        <v> </v>
      </c>
      <c r="T827" s="8" t="n">
        <f aca="false">M827*5/P827</f>
        <v>-0.50080803186937</v>
      </c>
      <c r="U827" s="10" t="n">
        <f aca="false">IF(T827&gt;5,S827*5/R827+5,T827)+20</f>
        <v>19.4991919681306</v>
      </c>
      <c r="V827" s="9" t="n">
        <f aca="false">G827/0.5*H827*20000</f>
        <v>54258.3477238104</v>
      </c>
      <c r="W827" s="9" t="n">
        <f aca="false">H827*G827*20*1000</f>
        <v>27129.1738619052</v>
      </c>
      <c r="X827" s="5" t="n">
        <f aca="false">G827*H827*MIN(20,U827)*1000</f>
        <v>26449.8484535041</v>
      </c>
      <c r="Y827" s="5" t="n">
        <f aca="false">IF(20&lt;U827,N827*O827*MIN(5,U827-20)*1000,0)</f>
        <v>0</v>
      </c>
      <c r="Z827" s="5" t="n">
        <f aca="false">IF(U827&gt;25,(U827-25)*Q827*1.49*1000,0)</f>
        <v>0</v>
      </c>
      <c r="AA827" s="5" t="n">
        <f aca="false">X827+Y827+Z827</f>
        <v>26449.8484535041</v>
      </c>
      <c r="AB827" s="10" t="n">
        <f aca="false">AA827/1000</f>
        <v>26.4498484535041</v>
      </c>
    </row>
    <row r="828" customFormat="false" ht="15" hidden="false" customHeight="false" outlineLevel="0" collapsed="false">
      <c r="A828" s="0" t="n">
        <f aca="false">A798+2</f>
        <v>2011</v>
      </c>
      <c r="B828" s="0" t="str">
        <f aca="false">B798</f>
        <v>b</v>
      </c>
      <c r="C828" s="0" t="n">
        <f aca="false">C798</f>
        <v>0</v>
      </c>
      <c r="D828" s="0" t="n">
        <f aca="false">D798</f>
        <v>0</v>
      </c>
      <c r="E828" s="1" t="n">
        <v>58.0021098781121</v>
      </c>
      <c r="F828" s="4" t="n">
        <v>0.00054519</v>
      </c>
      <c r="G828" s="0" t="n">
        <v>1.0825</v>
      </c>
      <c r="H828" s="0" t="n">
        <f aca="false">1.44*EXP(-F828*(A828-1956))</f>
        <v>1.39746190123259</v>
      </c>
      <c r="I828" s="0" t="n">
        <v>785</v>
      </c>
      <c r="J828" s="0" t="n">
        <f aca="false">I828*H828</f>
        <v>1097.00759246758</v>
      </c>
      <c r="K828" s="5" t="n">
        <f aca="false">K813+D813-J813-E828</f>
        <v>2739955.48102597</v>
      </c>
      <c r="L828" s="5" t="n">
        <f aca="false">H828*(100-G828/0.5)*20000</f>
        <v>2734413.70214181</v>
      </c>
      <c r="M828" s="5" t="n">
        <f aca="false">K828-L828</f>
        <v>5541.77888415754</v>
      </c>
      <c r="N828" s="6" t="n">
        <f aca="false">1.6-0.6216/(2009-1956)*(A828-1956)</f>
        <v>0.954943396226415</v>
      </c>
      <c r="O828" s="7" t="n">
        <v>1.3</v>
      </c>
      <c r="P828" s="5" t="n">
        <f aca="false">O828*(100-N828/0.5)*5000</f>
        <v>637585.735849057</v>
      </c>
      <c r="Q828" s="7" t="n">
        <f aca="false">N828</f>
        <v>0.954943396226415</v>
      </c>
      <c r="R828" s="5" t="n">
        <f aca="false">1.49*(100-Q828/0.5)*5000</f>
        <v>730771.343396226</v>
      </c>
      <c r="S828" s="5" t="str">
        <f aca="false">IF(P828&lt;M828,M828-P828," ")</f>
        <v> </v>
      </c>
      <c r="T828" s="8" t="n">
        <f aca="false">M828*5/P828</f>
        <v>0.0434590877160833</v>
      </c>
      <c r="U828" s="10" t="n">
        <f aca="false">IF(T828&gt;5,S828*5/R828+5,T828)+20</f>
        <v>20.0434590877161</v>
      </c>
      <c r="V828" s="9" t="n">
        <f aca="false">G828/0.5*H828*20000</f>
        <v>60510.1003233712</v>
      </c>
      <c r="W828" s="9" t="n">
        <f aca="false">H828*G828*20*1000</f>
        <v>30255.0501616856</v>
      </c>
      <c r="X828" s="5" t="n">
        <f aca="false">G828*H828*MIN(20,U828)*1000</f>
        <v>30255.0501616856</v>
      </c>
      <c r="Y828" s="5" t="n">
        <f aca="false">IF(20&lt;U828,N828*O828*MIN(5,U828-20)*1000,0)</f>
        <v>53.9512594666482</v>
      </c>
      <c r="Z828" s="5" t="n">
        <f aca="false">IF(U828&gt;25,(U828-25)*Q828*1.49*1000,0)</f>
        <v>0</v>
      </c>
      <c r="AA828" s="5" t="n">
        <f aca="false">X828+Y828+Z828</f>
        <v>30309.0014211523</v>
      </c>
      <c r="AB828" s="10" t="n">
        <f aca="false">AA828/1000</f>
        <v>30.3090014211523</v>
      </c>
    </row>
    <row r="829" customFormat="false" ht="15" hidden="false" customHeight="false" outlineLevel="0" collapsed="false">
      <c r="A829" s="0" t="n">
        <f aca="false">A799+2</f>
        <v>2011</v>
      </c>
      <c r="B829" s="0" t="str">
        <f aca="false">B799</f>
        <v>c</v>
      </c>
      <c r="C829" s="0" t="n">
        <f aca="false">C799</f>
        <v>0</v>
      </c>
      <c r="D829" s="0" t="n">
        <f aca="false">D799</f>
        <v>0</v>
      </c>
      <c r="E829" s="1" t="n">
        <v>151.78849104021</v>
      </c>
      <c r="F829" s="4" t="n">
        <v>0.002161032</v>
      </c>
      <c r="G829" s="0" t="n">
        <v>1.3225</v>
      </c>
      <c r="H829" s="0" t="n">
        <f aca="false">1.44*EXP(-F829*(A829-1956))</f>
        <v>1.2786263704219</v>
      </c>
      <c r="I829" s="0" t="n">
        <v>785</v>
      </c>
      <c r="J829" s="0" t="n">
        <f aca="false">I829*H829</f>
        <v>1003.72170078119</v>
      </c>
      <c r="K829" s="5" t="n">
        <f aca="false">K814+D814-J814-E829</f>
        <v>2737238.43650122</v>
      </c>
      <c r="L829" s="5" t="n">
        <f aca="false">H829*(100-G829/0.5)*20000</f>
        <v>2489613.40584848</v>
      </c>
      <c r="M829" s="5" t="n">
        <f aca="false">K829-L829</f>
        <v>247625.030652745</v>
      </c>
      <c r="N829" s="6" t="n">
        <f aca="false">1.6-0.5691/(2009-1956)*(A829-1956)</f>
        <v>1.00942452830189</v>
      </c>
      <c r="O829" s="7" t="n">
        <v>1.3</v>
      </c>
      <c r="P829" s="5" t="n">
        <f aca="false">O829*(100-N829/0.5)*5000</f>
        <v>636877.481132076</v>
      </c>
      <c r="Q829" s="7" t="n">
        <f aca="false">N829</f>
        <v>1.00942452830189</v>
      </c>
      <c r="R829" s="5" t="n">
        <f aca="false">1.49*(100-Q829/0.5)*5000</f>
        <v>729959.574528302</v>
      </c>
      <c r="S829" s="5" t="str">
        <f aca="false">IF(P829&lt;M829,M829-P829," ")</f>
        <v> </v>
      </c>
      <c r="T829" s="8" t="n">
        <f aca="false">M829*5/P829</f>
        <v>1.94405547368845</v>
      </c>
      <c r="U829" s="10" t="n">
        <f aca="false">IF(T829&gt;5,S829*5/R829+5,T829)+20</f>
        <v>21.9440554736885</v>
      </c>
      <c r="V829" s="9" t="n">
        <f aca="false">G829/0.5*H829*20000</f>
        <v>67639.3349953185</v>
      </c>
      <c r="W829" s="9" t="n">
        <f aca="false">H829*G829*20*1000</f>
        <v>33819.6674976592</v>
      </c>
      <c r="X829" s="5" t="n">
        <f aca="false">G829*H829*MIN(20,U829)*1000</f>
        <v>33819.6674976592</v>
      </c>
      <c r="Y829" s="5" t="n">
        <f aca="false">IF(20&lt;U829,N829*O829*MIN(5,U829-20)*1000,0)</f>
        <v>2551.09046337687</v>
      </c>
      <c r="Z829" s="5" t="n">
        <f aca="false">IF(U829&gt;25,(U829-25)*Q829*1.49*1000,0)</f>
        <v>0</v>
      </c>
      <c r="AA829" s="5" t="n">
        <f aca="false">X829+Y829+Z829</f>
        <v>36370.7579610361</v>
      </c>
      <c r="AB829" s="10" t="n">
        <f aca="false">AA829/1000</f>
        <v>36.3707579610361</v>
      </c>
    </row>
    <row r="830" customFormat="false" ht="15" hidden="false" customHeight="false" outlineLevel="0" collapsed="false">
      <c r="A830" s="0" t="n">
        <f aca="false">A800+2</f>
        <v>2011</v>
      </c>
      <c r="B830" s="0" t="str">
        <f aca="false">B800</f>
        <v>d</v>
      </c>
      <c r="C830" s="0" t="n">
        <f aca="false">C800</f>
        <v>0</v>
      </c>
      <c r="D830" s="0" t="n">
        <f aca="false">D800</f>
        <v>0</v>
      </c>
      <c r="E830" s="1" t="n">
        <v>30.2766529201891</v>
      </c>
      <c r="F830" s="4" t="n">
        <v>0.003311821</v>
      </c>
      <c r="G830" s="0" t="n">
        <v>1.18</v>
      </c>
      <c r="H830" s="0" t="n">
        <f aca="false">1.44*EXP(-F830*(A830-1956))</f>
        <v>1.2002056997809</v>
      </c>
      <c r="I830" s="0" t="n">
        <v>785</v>
      </c>
      <c r="J830" s="0" t="n">
        <f aca="false">I830*H830</f>
        <v>942.161474328005</v>
      </c>
      <c r="K830" s="5" t="n">
        <f aca="false">K815+D815-J815-E830</f>
        <v>2741670.52009163</v>
      </c>
      <c r="L830" s="5" t="n">
        <f aca="false">H830*(100-G830/0.5)*20000</f>
        <v>2343761.69053214</v>
      </c>
      <c r="M830" s="5" t="n">
        <f aca="false">K830-L830</f>
        <v>397908.829559489</v>
      </c>
      <c r="N830" s="6" t="n">
        <f aca="false">1.6-0.6/(2009-1956)*(A830-1956)</f>
        <v>0.977358490566038</v>
      </c>
      <c r="O830" s="7" t="n">
        <v>1.3</v>
      </c>
      <c r="P830" s="5" t="n">
        <f aca="false">O830*(100-N830/0.5)*5000</f>
        <v>637294.339622642</v>
      </c>
      <c r="Q830" s="7" t="n">
        <f aca="false">N830</f>
        <v>0.977358490566038</v>
      </c>
      <c r="R830" s="5" t="n">
        <f aca="false">1.49*(100-Q830/0.5)*5000</f>
        <v>730437.358490566</v>
      </c>
      <c r="S830" s="5" t="str">
        <f aca="false">IF(P830&lt;M830,M830-P830," ")</f>
        <v> </v>
      </c>
      <c r="T830" s="8" t="n">
        <f aca="false">M830*5/P830</f>
        <v>3.12186069152208</v>
      </c>
      <c r="U830" s="10" t="n">
        <f aca="false">IF(T830&gt;5,S830*5/R830+5,T830)+20</f>
        <v>23.1218606915221</v>
      </c>
      <c r="V830" s="9" t="n">
        <f aca="false">G830/0.5*H830*20000</f>
        <v>56649.7090296584</v>
      </c>
      <c r="W830" s="9" t="n">
        <f aca="false">H830*G830*20*1000</f>
        <v>28324.8545148292</v>
      </c>
      <c r="X830" s="5" t="n">
        <f aca="false">G830*H830*MIN(20,U830)*1000</f>
        <v>28324.8545148292</v>
      </c>
      <c r="Y830" s="5" t="n">
        <f aca="false">IF(20&lt;U830,N830*O830*MIN(5,U830-20)*1000,0)</f>
        <v>3966.5301691905</v>
      </c>
      <c r="Z830" s="5" t="n">
        <f aca="false">IF(U830&gt;25,(U830-25)*Q830*1.49*1000,0)</f>
        <v>0</v>
      </c>
      <c r="AA830" s="5" t="n">
        <f aca="false">X830+Y830+Z830</f>
        <v>32291.3846840197</v>
      </c>
      <c r="AB830" s="10" t="n">
        <f aca="false">AA830/1000</f>
        <v>32.2913846840197</v>
      </c>
    </row>
    <row r="831" customFormat="false" ht="15" hidden="false" customHeight="false" outlineLevel="0" collapsed="false">
      <c r="A831" s="0" t="n">
        <f aca="false">A801+2</f>
        <v>2011</v>
      </c>
      <c r="B831" s="0" t="str">
        <f aca="false">B801</f>
        <v>e</v>
      </c>
      <c r="C831" s="0" t="n">
        <f aca="false">C801</f>
        <v>0</v>
      </c>
      <c r="D831" s="0" t="n">
        <f aca="false">D801</f>
        <v>0</v>
      </c>
      <c r="E831" s="1" t="n">
        <v>130.720900565788</v>
      </c>
      <c r="F831" s="4" t="n">
        <v>0.003564392</v>
      </c>
      <c r="G831" s="0" t="n">
        <v>1.3925</v>
      </c>
      <c r="H831" s="0" t="n">
        <f aca="false">1.44*EXP(-F831*(A831-1956))</f>
        <v>1.18364842448583</v>
      </c>
      <c r="I831" s="0" t="n">
        <v>785</v>
      </c>
      <c r="J831" s="0" t="n">
        <f aca="false">I831*H831</f>
        <v>929.16401322138</v>
      </c>
      <c r="K831" s="5" t="n">
        <f aca="false">K816+D816-J816-E831</f>
        <v>2739859.68796066</v>
      </c>
      <c r="L831" s="5" t="n">
        <f aca="false">H831*(100-G831/0.5)*20000</f>
        <v>2301367.63172781</v>
      </c>
      <c r="M831" s="5" t="n">
        <f aca="false">K831-L831</f>
        <v>438492.056232852</v>
      </c>
      <c r="N831" s="6" t="n">
        <f aca="false">1.6-0.5/(2009-1956)*(A831-1956)</f>
        <v>1.0811320754717</v>
      </c>
      <c r="O831" s="7" t="n">
        <v>1.3</v>
      </c>
      <c r="P831" s="5" t="n">
        <f aca="false">O831*(100-N831/0.5)*5000</f>
        <v>635945.283018868</v>
      </c>
      <c r="Q831" s="7" t="n">
        <f aca="false">N831</f>
        <v>1.0811320754717</v>
      </c>
      <c r="R831" s="5" t="n">
        <f aca="false">1.49*(100-Q831/0.5)*5000</f>
        <v>728891.132075472</v>
      </c>
      <c r="S831" s="5" t="str">
        <f aca="false">IF(P831&lt;M831,M831-P831," ")</f>
        <v> </v>
      </c>
      <c r="T831" s="8" t="n">
        <f aca="false">M831*5/P831</f>
        <v>3.4475611970208</v>
      </c>
      <c r="U831" s="10" t="n">
        <f aca="false">IF(T831&gt;5,S831*5/R831+5,T831)+20</f>
        <v>23.4475611970208</v>
      </c>
      <c r="V831" s="9" t="n">
        <f aca="false">G831/0.5*H831*20000</f>
        <v>65929.217243861</v>
      </c>
      <c r="W831" s="9" t="n">
        <f aca="false">H831*G831*20*1000</f>
        <v>32964.6086219305</v>
      </c>
      <c r="X831" s="5" t="n">
        <f aca="false">G831*H831*MIN(20,U831)*1000</f>
        <v>32964.6086219305</v>
      </c>
      <c r="Y831" s="5" t="n">
        <f aca="false">IF(20&lt;U831,N831*O831*MIN(5,U831-20)*1000,0)</f>
        <v>4845.44968992603</v>
      </c>
      <c r="Z831" s="5" t="n">
        <f aca="false">IF(U831&gt;25,(U831-25)*Q831*1.49*1000,0)</f>
        <v>0</v>
      </c>
      <c r="AA831" s="5" t="n">
        <f aca="false">X831+Y831+Z831</f>
        <v>37810.0583118565</v>
      </c>
      <c r="AB831" s="10" t="n">
        <f aca="false">AA831/1000</f>
        <v>37.8100583118565</v>
      </c>
    </row>
    <row r="832" customFormat="false" ht="15" hidden="false" customHeight="false" outlineLevel="0" collapsed="false">
      <c r="A832" s="0" t="n">
        <f aca="false">A802+2</f>
        <v>2011</v>
      </c>
      <c r="B832" s="0" t="str">
        <f aca="false">B802</f>
        <v>f</v>
      </c>
      <c r="C832" s="0" t="n">
        <f aca="false">C802</f>
        <v>0</v>
      </c>
      <c r="D832" s="0" t="n">
        <f aca="false">D802</f>
        <v>350.833333333333</v>
      </c>
      <c r="E832" s="1" t="n">
        <v>96.6655458666274</v>
      </c>
      <c r="F832" s="4" t="n">
        <v>0.00095987</v>
      </c>
      <c r="G832" s="0" t="n">
        <v>1.4475</v>
      </c>
      <c r="H832" s="0" t="n">
        <f aca="false">1.44*EXP(-F832*(A832-1956))</f>
        <v>1.36595014524189</v>
      </c>
      <c r="I832" s="0" t="n">
        <v>785</v>
      </c>
      <c r="J832" s="0" t="n">
        <f aca="false">I832*H832</f>
        <v>1072.27086401489</v>
      </c>
      <c r="K832" s="5" t="n">
        <f aca="false">K817+D817-J817-E832</f>
        <v>2755181.12974907</v>
      </c>
      <c r="L832" s="5" t="n">
        <f aca="false">H832*(100-G832/0.5)*20000</f>
        <v>2652811.77707428</v>
      </c>
      <c r="M832" s="5" t="n">
        <f aca="false">K832-L832</f>
        <v>102369.352674792</v>
      </c>
      <c r="N832" s="6" t="n">
        <f aca="false">1.6-0.5691/(2009-1956)*(A832-1956)</f>
        <v>1.00942452830189</v>
      </c>
      <c r="O832" s="7" t="n">
        <v>1.3</v>
      </c>
      <c r="P832" s="5" t="n">
        <f aca="false">O832*(100-N832/0.5)*5000</f>
        <v>636877.481132076</v>
      </c>
      <c r="Q832" s="7" t="n">
        <f aca="false">N832</f>
        <v>1.00942452830189</v>
      </c>
      <c r="R832" s="5" t="n">
        <f aca="false">1.49*(100-Q832/0.5)*5000</f>
        <v>729959.574528302</v>
      </c>
      <c r="S832" s="5" t="str">
        <f aca="false">IF(P832&lt;M832,M832-P832," ")</f>
        <v> </v>
      </c>
      <c r="T832" s="8" t="n">
        <f aca="false">M832*5/P832</f>
        <v>0.803681679032095</v>
      </c>
      <c r="U832" s="10" t="n">
        <f aca="false">IF(T832&gt;5,S832*5/R832+5,T832)+20</f>
        <v>20.8036816790321</v>
      </c>
      <c r="V832" s="9" t="n">
        <f aca="false">G832/0.5*H832*20000</f>
        <v>79088.5134095056</v>
      </c>
      <c r="W832" s="9" t="n">
        <f aca="false">H832*G832*20*1000</f>
        <v>39544.2567047528</v>
      </c>
      <c r="X832" s="5" t="n">
        <f aca="false">G832*H832*MIN(20,U832)*1000</f>
        <v>39544.2567047528</v>
      </c>
      <c r="Y832" s="5" t="n">
        <f aca="false">IF(20&lt;U832,N832*O832*MIN(5,U832-20)*1000,0)</f>
        <v>1054.63279969039</v>
      </c>
      <c r="Z832" s="5" t="n">
        <f aca="false">IF(U832&gt;25,(U832-25)*Q832*1.49*1000,0)</f>
        <v>0</v>
      </c>
      <c r="AA832" s="5" t="n">
        <f aca="false">X832+Y832+Z832</f>
        <v>40598.8895044432</v>
      </c>
      <c r="AB832" s="10" t="n">
        <f aca="false">AA832/1000</f>
        <v>40.5988895044432</v>
      </c>
    </row>
    <row r="833" customFormat="false" ht="15" hidden="false" customHeight="false" outlineLevel="0" collapsed="false">
      <c r="A833" s="0" t="n">
        <f aca="false">A803+2</f>
        <v>2011</v>
      </c>
      <c r="B833" s="0" t="str">
        <f aca="false">B803</f>
        <v>g</v>
      </c>
      <c r="C833" s="0" t="n">
        <f aca="false">C803</f>
        <v>0</v>
      </c>
      <c r="D833" s="0" t="n">
        <f aca="false">D803</f>
        <v>350.833333333333</v>
      </c>
      <c r="E833" s="1" t="n">
        <v>163.78608627096</v>
      </c>
      <c r="F833" s="4" t="n">
        <v>0.003306066</v>
      </c>
      <c r="G833" s="0" t="n">
        <v>1.87</v>
      </c>
      <c r="H833" s="0" t="n">
        <f aca="false">1.44*EXP(-F833*(A833-1956))</f>
        <v>1.20058565501951</v>
      </c>
      <c r="I833" s="0" t="n">
        <v>785</v>
      </c>
      <c r="J833" s="0" t="n">
        <f aca="false">I833*H833</f>
        <v>942.459739190319</v>
      </c>
      <c r="K833" s="5" t="n">
        <f aca="false">K818+D818-J818-E833</f>
        <v>2753344.62967681</v>
      </c>
      <c r="L833" s="5" t="n">
        <f aca="false">H833*(100-G833/0.5)*20000</f>
        <v>2311367.50304357</v>
      </c>
      <c r="M833" s="5" t="n">
        <f aca="false">K833-L833</f>
        <v>441977.12663324</v>
      </c>
      <c r="N833" s="6" t="n">
        <f aca="false">1.6-0.5691/(2009-1956)*(A833-1956)</f>
        <v>1.00942452830189</v>
      </c>
      <c r="O833" s="7" t="n">
        <v>1.3</v>
      </c>
      <c r="P833" s="5" t="n">
        <f aca="false">O833*(100-N833/0.5)*5000</f>
        <v>636877.481132076</v>
      </c>
      <c r="Q833" s="7" t="n">
        <f aca="false">N833</f>
        <v>1.00942452830189</v>
      </c>
      <c r="R833" s="5" t="n">
        <f aca="false">1.49*(100-Q833/0.5)*5000</f>
        <v>729959.574528302</v>
      </c>
      <c r="S833" s="5" t="str">
        <f aca="false">IF(P833&lt;M833,M833-P833," ")</f>
        <v> </v>
      </c>
      <c r="T833" s="8" t="n">
        <f aca="false">M833*5/P833</f>
        <v>3.46987560187878</v>
      </c>
      <c r="U833" s="10" t="n">
        <f aca="false">IF(T833&gt;5,S833*5/R833+5,T833)+20</f>
        <v>23.4698756018788</v>
      </c>
      <c r="V833" s="9" t="n">
        <f aca="false">G833/0.5*H833*20000</f>
        <v>89803.8069954597</v>
      </c>
      <c r="W833" s="9" t="n">
        <f aca="false">H833*G833*20*1000</f>
        <v>44901.9034977299</v>
      </c>
      <c r="X833" s="5" t="n">
        <f aca="false">G833*H833*MIN(20,U833)*1000</f>
        <v>44901.9034977299</v>
      </c>
      <c r="Y833" s="5" t="n">
        <f aca="false">IF(20&lt;U833,N833*O833*MIN(5,U833-20)*1000,0)</f>
        <v>4553.35080550053</v>
      </c>
      <c r="Z833" s="5" t="n">
        <f aca="false">IF(U833&gt;25,(U833-25)*Q833*1.49*1000,0)</f>
        <v>0</v>
      </c>
      <c r="AA833" s="5" t="n">
        <f aca="false">X833+Y833+Z833</f>
        <v>49455.2543032304</v>
      </c>
      <c r="AB833" s="10" t="n">
        <f aca="false">AA833/1000</f>
        <v>49.4552543032304</v>
      </c>
    </row>
    <row r="834" customFormat="false" ht="15" hidden="false" customHeight="false" outlineLevel="0" collapsed="false">
      <c r="A834" s="0" t="n">
        <f aca="false">A804+2</f>
        <v>2011</v>
      </c>
      <c r="B834" s="0" t="str">
        <f aca="false">B804</f>
        <v>h</v>
      </c>
      <c r="C834" s="0" t="n">
        <f aca="false">C804</f>
        <v>0</v>
      </c>
      <c r="D834" s="0" t="n">
        <f aca="false">D804</f>
        <v>253.8</v>
      </c>
      <c r="E834" s="1" t="n">
        <v>115.28403598798</v>
      </c>
      <c r="F834" s="4" t="n">
        <v>0.001301856</v>
      </c>
      <c r="G834" s="0" t="n">
        <v>1.535</v>
      </c>
      <c r="H834" s="0" t="n">
        <f aca="false">1.44*EXP(-F834*(A834-1956))</f>
        <v>1.34049779473726</v>
      </c>
      <c r="I834" s="0" t="n">
        <v>785</v>
      </c>
      <c r="J834" s="0" t="n">
        <f aca="false">I834*H834</f>
        <v>1052.29076886875</v>
      </c>
      <c r="K834" s="5" t="n">
        <f aca="false">K819+D819-J819-E834</f>
        <v>2752417.57755967</v>
      </c>
      <c r="L834" s="5" t="n">
        <f aca="false">H834*(100-G834/0.5)*20000</f>
        <v>2598689.02487766</v>
      </c>
      <c r="M834" s="5" t="n">
        <f aca="false">K834-L834</f>
        <v>153728.552682008</v>
      </c>
      <c r="N834" s="6" t="n">
        <f aca="false">1.6-0.5691/(2009-1956)*(A834-1956)</f>
        <v>1.00942452830189</v>
      </c>
      <c r="O834" s="7" t="n">
        <v>1.3</v>
      </c>
      <c r="P834" s="5" t="n">
        <f aca="false">O834*(100-N834/0.5)*5000</f>
        <v>636877.481132076</v>
      </c>
      <c r="Q834" s="7" t="n">
        <f aca="false">N834</f>
        <v>1.00942452830189</v>
      </c>
      <c r="R834" s="5" t="n">
        <f aca="false">1.49*(100-Q834/0.5)*5000</f>
        <v>729959.574528302</v>
      </c>
      <c r="S834" s="5" t="str">
        <f aca="false">IF(P834&lt;M834,M834-P834," ")</f>
        <v> </v>
      </c>
      <c r="T834" s="8" t="n">
        <f aca="false">M834*5/P834</f>
        <v>1.20689266959753</v>
      </c>
      <c r="U834" s="10" t="n">
        <f aca="false">IF(T834&gt;5,S834*5/R834+5,T834)+20</f>
        <v>21.2068926695975</v>
      </c>
      <c r="V834" s="9" t="n">
        <f aca="false">G834/0.5*H834*20000</f>
        <v>82306.564596868</v>
      </c>
      <c r="W834" s="9" t="n">
        <f aca="false">H834*G834*20*1000</f>
        <v>41153.282298434</v>
      </c>
      <c r="X834" s="5" t="n">
        <f aca="false">G834*H834*MIN(20,U834)*1000</f>
        <v>41153.282298434</v>
      </c>
      <c r="Y834" s="5" t="n">
        <f aca="false">IF(20&lt;U834,N834*O834*MIN(5,U834-20)*1000,0)</f>
        <v>1583.74718283534</v>
      </c>
      <c r="Z834" s="5" t="n">
        <f aca="false">IF(U834&gt;25,(U834-25)*Q834*1.49*1000,0)</f>
        <v>0</v>
      </c>
      <c r="AA834" s="5" t="n">
        <f aca="false">X834+Y834+Z834</f>
        <v>42737.0294812693</v>
      </c>
      <c r="AB834" s="10" t="n">
        <f aca="false">AA834/1000</f>
        <v>42.7370294812693</v>
      </c>
    </row>
    <row r="835" customFormat="false" ht="15" hidden="false" customHeight="false" outlineLevel="0" collapsed="false">
      <c r="A835" s="0" t="n">
        <f aca="false">A805+2</f>
        <v>2011</v>
      </c>
      <c r="B835" s="0" t="str">
        <f aca="false">B805</f>
        <v>i</v>
      </c>
      <c r="C835" s="0" t="n">
        <f aca="false">C805</f>
        <v>0</v>
      </c>
      <c r="D835" s="0" t="n">
        <f aca="false">D805</f>
        <v>211.2</v>
      </c>
      <c r="E835" s="1" t="n">
        <v>101.134410793498</v>
      </c>
      <c r="F835" s="4" t="n">
        <v>0.00474323</v>
      </c>
      <c r="G835" s="0" t="n">
        <v>3.015</v>
      </c>
      <c r="H835" s="0" t="n">
        <f aca="false">1.44*EXP(-F835*(A835-1956))</f>
        <v>1.10934024372173</v>
      </c>
      <c r="I835" s="0" t="n">
        <v>785</v>
      </c>
      <c r="J835" s="0" t="n">
        <f aca="false">I835*H835</f>
        <v>870.832091321554</v>
      </c>
      <c r="K835" s="5" t="n">
        <f aca="false">K820+D820-J820-E835</f>
        <v>2749692.51888636</v>
      </c>
      <c r="L835" s="5" t="n">
        <f aca="false">H835*(100-G835/0.5)*20000</f>
        <v>2084894.05405061</v>
      </c>
      <c r="M835" s="5" t="n">
        <f aca="false">K835-L835</f>
        <v>664798.464835751</v>
      </c>
      <c r="N835" s="6" t="n">
        <f aca="false">1.6+0.3/(2009-1956)*(A835-1956)</f>
        <v>1.91132075471698</v>
      </c>
      <c r="O835" s="7" t="n">
        <v>1.3</v>
      </c>
      <c r="P835" s="5" t="n">
        <f aca="false">O835*(100-N835/0.5)*5000</f>
        <v>625152.830188679</v>
      </c>
      <c r="Q835" s="7" t="n">
        <f aca="false">N835</f>
        <v>1.91132075471698</v>
      </c>
      <c r="R835" s="5" t="n">
        <f aca="false">1.49*(100-Q835/0.5)*5000</f>
        <v>716521.320754717</v>
      </c>
      <c r="S835" s="5" t="n">
        <f aca="false">IF(P835&lt;M835,M835-P835," ")</f>
        <v>39645.6346470718</v>
      </c>
      <c r="T835" s="8" t="n">
        <f aca="false">M835*5/P835</f>
        <v>5.3170875402988</v>
      </c>
      <c r="U835" s="10" t="n">
        <f aca="false">IF(T835&gt;5,S835*5/R835+5,T835)+20</f>
        <v>25.27665355865</v>
      </c>
      <c r="V835" s="9" t="n">
        <f aca="false">G835/0.5*H835*20000</f>
        <v>133786.43339284</v>
      </c>
      <c r="W835" s="9" t="n">
        <f aca="false">H835*G835*20*1000</f>
        <v>66893.21669642</v>
      </c>
      <c r="X835" s="5" t="n">
        <f aca="false">G835*H835*MIN(20,U835)*1000</f>
        <v>66893.21669642</v>
      </c>
      <c r="Y835" s="5" t="n">
        <f aca="false">IF(20&lt;U835,N835*O835*MIN(5,U835-20)*1000,0)</f>
        <v>12423.5849056604</v>
      </c>
      <c r="Z835" s="5" t="n">
        <f aca="false">IF(U835&gt;25,(U835-25)*Q835*1.49*1000,0)</f>
        <v>787.872795885814</v>
      </c>
      <c r="AA835" s="5" t="n">
        <f aca="false">X835+Y835+Z835</f>
        <v>80104.6743979662</v>
      </c>
      <c r="AB835" s="10" t="n">
        <f aca="false">AA835/1000</f>
        <v>80.1046743979662</v>
      </c>
    </row>
    <row r="836" customFormat="false" ht="15" hidden="false" customHeight="false" outlineLevel="0" collapsed="false">
      <c r="A836" s="0" t="n">
        <f aca="false">A806+2</f>
        <v>2011</v>
      </c>
      <c r="B836" s="0" t="str">
        <f aca="false">B806</f>
        <v>j</v>
      </c>
      <c r="C836" s="0" t="n">
        <f aca="false">C806</f>
        <v>0</v>
      </c>
      <c r="D836" s="0" t="n">
        <f aca="false">D806</f>
        <v>1060.83333333333</v>
      </c>
      <c r="E836" s="1" t="n">
        <v>140.793755743423</v>
      </c>
      <c r="F836" s="4" t="n">
        <v>0.00288361</v>
      </c>
      <c r="G836" s="0" t="n">
        <v>2.08</v>
      </c>
      <c r="H836" s="0" t="n">
        <f aca="false">1.44*EXP(-F836*(A836-1956))</f>
        <v>1.22880796286685</v>
      </c>
      <c r="I836" s="0" t="n">
        <v>785</v>
      </c>
      <c r="J836" s="0" t="n">
        <f aca="false">I836*H836</f>
        <v>964.61425085048</v>
      </c>
      <c r="K836" s="5" t="n">
        <f aca="false">K821+D821-J821-E836</f>
        <v>2774718.4423586</v>
      </c>
      <c r="L836" s="5" t="n">
        <f aca="false">H836*(100-G836/0.5)*20000</f>
        <v>2355379.10322319</v>
      </c>
      <c r="M836" s="5" t="n">
        <f aca="false">K836-L836</f>
        <v>419339.339135412</v>
      </c>
      <c r="N836" s="6" t="n">
        <f aca="false">1.6-0.5691/(2009-1956)*(A836-1956)</f>
        <v>1.00942452830189</v>
      </c>
      <c r="O836" s="7" t="n">
        <v>1.3</v>
      </c>
      <c r="P836" s="5" t="n">
        <f aca="false">O836*(100-N836/0.5)*5000</f>
        <v>636877.481132076</v>
      </c>
      <c r="Q836" s="7" t="n">
        <f aca="false">N836</f>
        <v>1.00942452830189</v>
      </c>
      <c r="R836" s="5" t="n">
        <f aca="false">1.49*(100-Q836/0.5)*5000</f>
        <v>729959.574528302</v>
      </c>
      <c r="S836" s="5" t="str">
        <f aca="false">IF(P836&lt;M836,M836-P836," ")</f>
        <v> </v>
      </c>
      <c r="T836" s="8" t="n">
        <f aca="false">M836*5/P836</f>
        <v>3.29215077906365</v>
      </c>
      <c r="U836" s="10" t="n">
        <f aca="false">IF(T836&gt;5,S836*5/R836+5,T836)+20</f>
        <v>23.2921507790636</v>
      </c>
      <c r="V836" s="9" t="n">
        <f aca="false">G836/0.5*H836*20000</f>
        <v>102236.822510522</v>
      </c>
      <c r="W836" s="9" t="n">
        <f aca="false">H836*G836*20*1000</f>
        <v>51118.4112552611</v>
      </c>
      <c r="X836" s="5" t="n">
        <f aca="false">G836*H836*MIN(20,U836)*1000</f>
        <v>51118.4112552611</v>
      </c>
      <c r="Y836" s="5" t="n">
        <f aca="false">IF(20&lt;U836,N836*O836*MIN(5,U836-20)*1000,0)</f>
        <v>4320.13107143152</v>
      </c>
      <c r="Z836" s="5" t="n">
        <f aca="false">IF(U836&gt;25,(U836-25)*Q836*1.49*1000,0)</f>
        <v>0</v>
      </c>
      <c r="AA836" s="5" t="n">
        <f aca="false">X836+Y836+Z836</f>
        <v>55438.5423266927</v>
      </c>
      <c r="AB836" s="10" t="n">
        <f aca="false">AA836/1000</f>
        <v>55.4385423266927</v>
      </c>
    </row>
    <row r="837" customFormat="false" ht="15" hidden="false" customHeight="false" outlineLevel="0" collapsed="false">
      <c r="A837" s="0" t="n">
        <f aca="false">A807+2</f>
        <v>2011</v>
      </c>
      <c r="B837" s="0" t="str">
        <f aca="false">B807</f>
        <v>k</v>
      </c>
      <c r="C837" s="0" t="n">
        <f aca="false">C807</f>
        <v>0</v>
      </c>
      <c r="D837" s="0" t="n">
        <f aca="false">D807</f>
        <v>1060.83333333333</v>
      </c>
      <c r="E837" s="1" t="n">
        <v>160.161587289137</v>
      </c>
      <c r="F837" s="4" t="n">
        <v>0.003435973</v>
      </c>
      <c r="G837" s="0" t="n">
        <v>2.11</v>
      </c>
      <c r="H837" s="0" t="n">
        <f aca="false">1.44*EXP(-F837*(A837-1956))</f>
        <v>1.1920381803056</v>
      </c>
      <c r="I837" s="0" t="n">
        <v>785</v>
      </c>
      <c r="J837" s="0" t="n">
        <f aca="false">I837*H837</f>
        <v>935.749971539893</v>
      </c>
      <c r="K837" s="5" t="n">
        <f aca="false">K822+D822-J822-E837</f>
        <v>2775885.45879193</v>
      </c>
      <c r="L837" s="5" t="n">
        <f aca="false">H837*(100-G837/0.5)*20000</f>
        <v>2283468.3381934</v>
      </c>
      <c r="M837" s="5" t="n">
        <f aca="false">K837-L837</f>
        <v>492417.120598534</v>
      </c>
      <c r="N837" s="6" t="n">
        <f aca="false">1.6+0.1/(2009-1956)*(A837-1956)</f>
        <v>1.70377358490566</v>
      </c>
      <c r="O837" s="7" t="n">
        <v>1.3</v>
      </c>
      <c r="P837" s="5" t="n">
        <f aca="false">O837*(100-N837/0.5)*5000</f>
        <v>627850.943396227</v>
      </c>
      <c r="Q837" s="7" t="n">
        <f aca="false">N837</f>
        <v>1.70377358490566</v>
      </c>
      <c r="R837" s="5" t="n">
        <f aca="false">1.49*(100-Q837/0.5)*5000</f>
        <v>719613.773584906</v>
      </c>
      <c r="S837" s="5" t="str">
        <f aca="false">IF(P837&lt;M837,M837-P837," ")</f>
        <v> </v>
      </c>
      <c r="T837" s="8" t="n">
        <f aca="false">M837*5/P837</f>
        <v>3.92144923709844</v>
      </c>
      <c r="U837" s="10" t="n">
        <f aca="false">IF(T837&gt;5,S837*5/R837+5,T837)+20</f>
        <v>23.9214492370984</v>
      </c>
      <c r="V837" s="9" t="n">
        <f aca="false">G837/0.5*H837*20000</f>
        <v>100608.022417792</v>
      </c>
      <c r="W837" s="9" t="n">
        <f aca="false">H837*G837*20*1000</f>
        <v>50304.0112088962</v>
      </c>
      <c r="X837" s="5" t="n">
        <f aca="false">G837*H837*MIN(20,U837)*1000</f>
        <v>50304.0112088962</v>
      </c>
      <c r="Y837" s="5" t="n">
        <f aca="false">IF(20&lt;U837,N837*O837*MIN(5,U837-20)*1000,0)</f>
        <v>8685.64011213182</v>
      </c>
      <c r="Z837" s="5" t="n">
        <f aca="false">IF(U837&gt;25,(U837-25)*Q837*1.49*1000,0)</f>
        <v>0</v>
      </c>
      <c r="AA837" s="5" t="n">
        <f aca="false">X837+Y837+Z837</f>
        <v>58989.651321028</v>
      </c>
      <c r="AB837" s="10" t="n">
        <f aca="false">AA837/1000</f>
        <v>58.989651321028</v>
      </c>
    </row>
    <row r="838" customFormat="false" ht="15" hidden="false" customHeight="false" outlineLevel="0" collapsed="false">
      <c r="A838" s="0" t="n">
        <f aca="false">A808+2</f>
        <v>2011</v>
      </c>
      <c r="B838" s="0" t="str">
        <f aca="false">B808</f>
        <v>l</v>
      </c>
      <c r="C838" s="0" t="n">
        <f aca="false">C808</f>
        <v>0</v>
      </c>
      <c r="D838" s="0" t="n">
        <f aca="false">D808</f>
        <v>33.54</v>
      </c>
      <c r="E838" s="1" t="n">
        <v>79.2584743925682</v>
      </c>
      <c r="F838" s="4" t="n">
        <v>0.002290988</v>
      </c>
      <c r="G838" s="0" t="n">
        <v>1.7625</v>
      </c>
      <c r="H838" s="0" t="n">
        <f aca="false">1.44*EXP(-F838*(A838-1956))</f>
        <v>1.26951986963993</v>
      </c>
      <c r="I838" s="0" t="n">
        <v>785</v>
      </c>
      <c r="J838" s="0" t="n">
        <f aca="false">I838*H838</f>
        <v>996.573097667344</v>
      </c>
      <c r="K838" s="5" t="n">
        <f aca="false">K823+D823-J823-E838</f>
        <v>2745563.83802543</v>
      </c>
      <c r="L838" s="5" t="n">
        <f aca="false">H838*(100-G838/0.5)*20000</f>
        <v>2449538.58847024</v>
      </c>
      <c r="M838" s="5" t="n">
        <f aca="false">K838-L838</f>
        <v>296025.249555189</v>
      </c>
      <c r="N838" s="6" t="n">
        <f aca="false">1.6-0.4/(2009-1956)*(A838-1956)</f>
        <v>1.18490566037736</v>
      </c>
      <c r="O838" s="7" t="n">
        <v>1.3</v>
      </c>
      <c r="P838" s="5" t="n">
        <f aca="false">O838*(100-N838/0.5)*5000</f>
        <v>634596.226415094</v>
      </c>
      <c r="Q838" s="7" t="n">
        <f aca="false">N838</f>
        <v>1.18490566037736</v>
      </c>
      <c r="R838" s="5" t="n">
        <f aca="false">1.49*(100-Q838/0.5)*5000</f>
        <v>727344.905660377</v>
      </c>
      <c r="S838" s="5" t="str">
        <f aca="false">IF(P838&lt;M838,M838-P838," ")</f>
        <v> </v>
      </c>
      <c r="T838" s="8" t="n">
        <f aca="false">M838*5/P838</f>
        <v>2.33239055980107</v>
      </c>
      <c r="U838" s="10" t="n">
        <f aca="false">IF(T838&gt;5,S838*5/R838+5,T838)+20</f>
        <v>22.3323905598011</v>
      </c>
      <c r="V838" s="9" t="n">
        <f aca="false">G838/0.5*H838*20000</f>
        <v>89501.150809615</v>
      </c>
      <c r="W838" s="9" t="n">
        <f aca="false">H838*G838*20*1000</f>
        <v>44750.5754048075</v>
      </c>
      <c r="X838" s="5" t="n">
        <f aca="false">G838*H838*MIN(20,U838)*1000</f>
        <v>44750.5754048075</v>
      </c>
      <c r="Y838" s="5" t="n">
        <f aca="false">IF(20&lt;U838,N838*O838*MIN(5,U838-20)*1000,0)</f>
        <v>3592.7616094747</v>
      </c>
      <c r="Z838" s="5" t="n">
        <f aca="false">IF(U838&gt;25,(U838-25)*Q838*1.49*1000,0)</f>
        <v>0</v>
      </c>
      <c r="AA838" s="5" t="n">
        <f aca="false">X838+Y838+Z838</f>
        <v>48343.3370142822</v>
      </c>
      <c r="AB838" s="10" t="n">
        <f aca="false">AA838/1000</f>
        <v>48.3433370142822</v>
      </c>
    </row>
    <row r="839" customFormat="false" ht="15" hidden="false" customHeight="false" outlineLevel="0" collapsed="false">
      <c r="A839" s="0" t="n">
        <f aca="false">A809+2</f>
        <v>2011</v>
      </c>
      <c r="B839" s="0" t="str">
        <f aca="false">B809</f>
        <v>m</v>
      </c>
      <c r="C839" s="0" t="n">
        <f aca="false">C809</f>
        <v>0</v>
      </c>
      <c r="D839" s="0" t="n">
        <f aca="false">D809</f>
        <v>211.2</v>
      </c>
      <c r="E839" s="1" t="n">
        <v>181.034540686476</v>
      </c>
      <c r="F839" s="4" t="n">
        <v>0.006047777</v>
      </c>
      <c r="G839" s="0" t="n">
        <v>3.585</v>
      </c>
      <c r="H839" s="0" t="n">
        <f aca="false">1.44*EXP(-F839*(A839-1956))</f>
        <v>1.03253338408844</v>
      </c>
      <c r="I839" s="0" t="n">
        <v>785</v>
      </c>
      <c r="J839" s="0" t="n">
        <f aca="false">I839*H839</f>
        <v>810.538706509424</v>
      </c>
      <c r="K839" s="5" t="n">
        <f aca="false">K824+D824-J824-E839</f>
        <v>2744837.35725167</v>
      </c>
      <c r="L839" s="5" t="n">
        <f aca="false">H839*(100-G839/0.5)*20000</f>
        <v>1917001.48089859</v>
      </c>
      <c r="M839" s="5" t="n">
        <f aca="false">K839-L839</f>
        <v>827835.876353078</v>
      </c>
      <c r="N839" s="6" t="n">
        <f aca="false">1.6+0.5185/(2009-1956)*(A839-1956)</f>
        <v>2.13806603773585</v>
      </c>
      <c r="O839" s="7" t="n">
        <v>1.3</v>
      </c>
      <c r="P839" s="5" t="n">
        <f aca="false">O839*(100-N839/0.5)*5000</f>
        <v>622205.141509434</v>
      </c>
      <c r="Q839" s="7" t="n">
        <f aca="false">N839</f>
        <v>2.13806603773585</v>
      </c>
      <c r="R839" s="5" t="n">
        <f aca="false">1.49*(100-Q839/0.5)*5000</f>
        <v>713142.816037736</v>
      </c>
      <c r="S839" s="5" t="n">
        <f aca="false">IF(P839&lt;M839,M839-P839," ")</f>
        <v>205630.734843644</v>
      </c>
      <c r="T839" s="8" t="n">
        <f aca="false">M839*5/P839</f>
        <v>6.65243519480405</v>
      </c>
      <c r="U839" s="10" t="n">
        <f aca="false">IF(T839&gt;5,S839*5/R839+5,T839)+20</f>
        <v>26.4417219820438</v>
      </c>
      <c r="V839" s="9" t="n">
        <f aca="false">G839/0.5*H839*20000</f>
        <v>148065.287278282</v>
      </c>
      <c r="W839" s="9" t="n">
        <f aca="false">H839*G839*20*1000</f>
        <v>74032.643639141</v>
      </c>
      <c r="X839" s="5" t="n">
        <f aca="false">G839*H839*MIN(20,U839)*1000</f>
        <v>74032.643639141</v>
      </c>
      <c r="Y839" s="5" t="n">
        <f aca="false">IF(20&lt;U839,N839*O839*MIN(5,U839-20)*1000,0)</f>
        <v>13897.429245283</v>
      </c>
      <c r="Z839" s="5" t="n">
        <f aca="false">IF(U839&gt;25,(U839-25)*Q839*1.49*1000,0)</f>
        <v>4592.92024044095</v>
      </c>
      <c r="AA839" s="5" t="n">
        <f aca="false">X839+Y839+Z839</f>
        <v>92522.993124865</v>
      </c>
      <c r="AB839" s="10" t="n">
        <f aca="false">AA839/1000</f>
        <v>92.522993124865</v>
      </c>
    </row>
    <row r="840" customFormat="false" ht="15" hidden="false" customHeight="false" outlineLevel="0" collapsed="false">
      <c r="A840" s="0" t="n">
        <f aca="false">A810+2</f>
        <v>2011</v>
      </c>
      <c r="B840" s="0" t="str">
        <f aca="false">B810</f>
        <v>n</v>
      </c>
      <c r="C840" s="0" t="n">
        <f aca="false">C810</f>
        <v>0</v>
      </c>
      <c r="D840" s="0" t="n">
        <f aca="false">D810</f>
        <v>33.54</v>
      </c>
      <c r="E840" s="1" t="n">
        <v>169.563821298863</v>
      </c>
      <c r="F840" s="4" t="n">
        <v>0.003047486</v>
      </c>
      <c r="G840" s="0" t="n">
        <v>2.1475</v>
      </c>
      <c r="H840" s="0" t="n">
        <f aca="false">1.44*EXP(-F840*(A840-1956))</f>
        <v>1.21778225848276</v>
      </c>
      <c r="I840" s="0" t="n">
        <v>785</v>
      </c>
      <c r="J840" s="0" t="n">
        <f aca="false">I840*H840</f>
        <v>955.959072908969</v>
      </c>
      <c r="K840" s="5" t="n">
        <f aca="false">K825+D825-J825-E840</f>
        <v>2740116.57556104</v>
      </c>
      <c r="L840" s="5" t="n">
        <f aca="false">H840*(100-G840/0.5)*20000</f>
        <v>2330957.02096186</v>
      </c>
      <c r="M840" s="5" t="n">
        <f aca="false">K840-L840</f>
        <v>409159.554599182</v>
      </c>
      <c r="N840" s="6" t="n">
        <f aca="false">1.6-0.4298/(2009-1956)*(A840-1956)</f>
        <v>1.15398113207547</v>
      </c>
      <c r="O840" s="7" t="n">
        <v>1.3</v>
      </c>
      <c r="P840" s="5" t="n">
        <f aca="false">O840*(100-N840/0.5)*5000</f>
        <v>634998.245283019</v>
      </c>
      <c r="Q840" s="7" t="n">
        <f aca="false">N840</f>
        <v>1.15398113207547</v>
      </c>
      <c r="R840" s="5" t="n">
        <f aca="false">1.49*(100-Q840/0.5)*5000</f>
        <v>727805.681132076</v>
      </c>
      <c r="S840" s="5" t="str">
        <f aca="false">IF(P840&lt;M840,M840-P840," ")</f>
        <v> </v>
      </c>
      <c r="T840" s="8" t="n">
        <f aca="false">M840*5/P840</f>
        <v>3.22173767910822</v>
      </c>
      <c r="U840" s="10" t="n">
        <f aca="false">IF(T840&gt;5,S840*5/R840+5,T840)+20</f>
        <v>23.2217376791082</v>
      </c>
      <c r="V840" s="9" t="n">
        <f aca="false">G840/0.5*H840*20000</f>
        <v>104607.496003669</v>
      </c>
      <c r="W840" s="9" t="n">
        <f aca="false">H840*G840*20*1000</f>
        <v>52303.7480018347</v>
      </c>
      <c r="X840" s="5" t="n">
        <f aca="false">G840*H840*MIN(20,U840)*1000</f>
        <v>52303.7480018347</v>
      </c>
      <c r="Y840" s="5" t="n">
        <f aca="false">IF(20&lt;U840,N840*O840*MIN(5,U840-20)*1000,0)</f>
        <v>4833.17184244376</v>
      </c>
      <c r="Z840" s="5" t="n">
        <f aca="false">IF(U840&gt;25,(U840-25)*Q840*1.49*1000,0)</f>
        <v>0</v>
      </c>
      <c r="AA840" s="5" t="n">
        <f aca="false">X840+Y840+Z840</f>
        <v>57136.9198442784</v>
      </c>
      <c r="AB840" s="10" t="n">
        <f aca="false">AA840/1000</f>
        <v>57.1369198442784</v>
      </c>
    </row>
    <row r="841" customFormat="false" ht="15" hidden="false" customHeight="false" outlineLevel="0" collapsed="false">
      <c r="A841" s="0" t="n">
        <f aca="false">A811+2</f>
        <v>2011</v>
      </c>
      <c r="B841" s="0" t="str">
        <f aca="false">B811</f>
        <v>o</v>
      </c>
      <c r="C841" s="0" t="n">
        <f aca="false">C811</f>
        <v>0</v>
      </c>
      <c r="D841" s="0" t="n">
        <f aca="false">D811</f>
        <v>2743.46666666667</v>
      </c>
      <c r="E841" s="1" t="n">
        <v>200.935559085819</v>
      </c>
      <c r="F841" s="4" t="n">
        <v>0.006595146</v>
      </c>
      <c r="G841" s="0" t="n">
        <v>2.6</v>
      </c>
      <c r="H841" s="0" t="n">
        <f aca="false">1.44*EXP(-F841*(A841-1956))</f>
        <v>1.00191190895958</v>
      </c>
      <c r="I841" s="0" t="n">
        <v>785</v>
      </c>
      <c r="J841" s="0" t="n">
        <f aca="false">I841*H841</f>
        <v>786.500848533274</v>
      </c>
      <c r="K841" s="5" t="n">
        <f aca="false">K826+D826-J826-E841</f>
        <v>2846838.90845979</v>
      </c>
      <c r="L841" s="5" t="n">
        <f aca="false">H841*(100-G841/0.5)*20000</f>
        <v>1899624.97938737</v>
      </c>
      <c r="M841" s="5" t="n">
        <f aca="false">K841-L841</f>
        <v>947213.929072413</v>
      </c>
      <c r="N841" s="6" t="n">
        <f aca="false">1.6+0.062/(2009-1956)*(A841-1956)</f>
        <v>1.66433962264151</v>
      </c>
      <c r="O841" s="7" t="n">
        <v>1.3</v>
      </c>
      <c r="P841" s="5" t="n">
        <f aca="false">O841*(100-N841/0.5)*5000</f>
        <v>628363.58490566</v>
      </c>
      <c r="Q841" s="7" t="n">
        <f aca="false">N841</f>
        <v>1.66433962264151</v>
      </c>
      <c r="R841" s="5" t="n">
        <f aca="false">1.49*(100-Q841/0.5)*5000</f>
        <v>720201.339622642</v>
      </c>
      <c r="S841" s="5" t="n">
        <f aca="false">IF(P841&lt;M841,M841-P841," ")</f>
        <v>318850.344166753</v>
      </c>
      <c r="T841" s="8" t="n">
        <f aca="false">M841*5/P841</f>
        <v>7.53714849034913</v>
      </c>
      <c r="U841" s="10" t="n">
        <f aca="false">IF(T841&gt;5,S841*5/R841+5,T841)+20</f>
        <v>27.2136194882241</v>
      </c>
      <c r="V841" s="9" t="n">
        <f aca="false">G841/0.5*H841*20000</f>
        <v>104198.838531797</v>
      </c>
      <c r="W841" s="9" t="n">
        <f aca="false">H841*G841*20*1000</f>
        <v>52099.4192658984</v>
      </c>
      <c r="X841" s="5" t="n">
        <f aca="false">G841*H841*MIN(20,U841)*1000</f>
        <v>52099.4192658984</v>
      </c>
      <c r="Y841" s="5" t="n">
        <f aca="false">IF(20&lt;U841,N841*O841*MIN(5,U841-20)*1000,0)</f>
        <v>10818.2075471698</v>
      </c>
      <c r="Z841" s="5" t="n">
        <f aca="false">IF(U841&gt;25,(U841-25)*Q841*1.49*1000,0)</f>
        <v>5489.4797893171</v>
      </c>
      <c r="AA841" s="5" t="n">
        <f aca="false">X841+Y841+Z841</f>
        <v>68407.1066023853</v>
      </c>
      <c r="AB841" s="10" t="n">
        <f aca="false">AA841/1000</f>
        <v>68.4071066023853</v>
      </c>
    </row>
    <row r="842" customFormat="false" ht="15" hidden="false" customHeight="false" outlineLevel="0" collapsed="false">
      <c r="A842" s="0" t="n">
        <f aca="false">A812+2</f>
        <v>2012</v>
      </c>
      <c r="B842" s="0" t="str">
        <f aca="false">B812</f>
        <v>a</v>
      </c>
      <c r="C842" s="0" t="n">
        <f aca="false">C812</f>
        <v>0</v>
      </c>
      <c r="D842" s="0" t="n">
        <f aca="false">D812</f>
        <v>0</v>
      </c>
      <c r="F842" s="4" t="n">
        <v>0.000106134</v>
      </c>
      <c r="G842" s="0" t="n">
        <f aca="false">AVERAGE(G827,G857)</f>
        <v>0.94125</v>
      </c>
      <c r="H842" s="0" t="n">
        <f aca="false">1.44*EXP(-F842*(A842-1956))</f>
        <v>1.43146673809807</v>
      </c>
      <c r="I842" s="0" t="n">
        <v>0</v>
      </c>
      <c r="J842" s="0" t="n">
        <f aca="false">I842*H842</f>
        <v>0</v>
      </c>
      <c r="K842" s="5" t="n">
        <f aca="false">K827+D827-J827-E842</f>
        <v>2743911.41182142</v>
      </c>
      <c r="L842" s="5" t="n">
        <f aca="false">H842*(100-G842/0.5)*20000</f>
        <v>2809038.75350675</v>
      </c>
      <c r="M842" s="5" t="n">
        <f aca="false">K842-L842</f>
        <v>-65127.3416853291</v>
      </c>
      <c r="N842" s="6" t="n">
        <f aca="false">1.6-0.6824/(2009-1956)*(A842-1956)</f>
        <v>0.878973584905661</v>
      </c>
      <c r="O842" s="7" t="n">
        <v>1.3</v>
      </c>
      <c r="P842" s="5" t="n">
        <f aca="false">O842*(100-N842/0.5)*5000</f>
        <v>638573.343396226</v>
      </c>
      <c r="Q842" s="7" t="n">
        <f aca="false">N842</f>
        <v>0.878973584905661</v>
      </c>
      <c r="R842" s="5" t="n">
        <f aca="false">1.49*(100-Q842/0.5)*5000</f>
        <v>731903.293584906</v>
      </c>
      <c r="S842" s="5" t="str">
        <f aca="false">IF(P842&lt;M842,M842-P842," ")</f>
        <v> </v>
      </c>
      <c r="T842" s="8" t="n">
        <f aca="false">M842*5/P842</f>
        <v>-0.509944099286638</v>
      </c>
      <c r="U842" s="10" t="n">
        <f aca="false">IF(T842&gt;5,S842*5/R842+5,T842)+20</f>
        <v>19.4900559007134</v>
      </c>
      <c r="V842" s="9" t="n">
        <f aca="false">G842/0.5*H842*20000</f>
        <v>53894.7226893923</v>
      </c>
      <c r="W842" s="9" t="n">
        <f aca="false">H842*G842*20*1000</f>
        <v>26947.3613446961</v>
      </c>
      <c r="X842" s="5" t="n">
        <f aca="false">G842*H842*MIN(20,U842)*1000</f>
        <v>26260.2789492425</v>
      </c>
      <c r="Y842" s="5" t="n">
        <f aca="false">IF(20&lt;U842,N842*O842*MIN(5,U842-20)*1000,0)</f>
        <v>0</v>
      </c>
      <c r="Z842" s="5" t="n">
        <f aca="false">IF(U842&gt;25,(U842-25)*Q842*1.49*1000,0)</f>
        <v>0</v>
      </c>
      <c r="AA842" s="5" t="n">
        <f aca="false">X842+Y842+Z842</f>
        <v>26260.2789492425</v>
      </c>
      <c r="AB842" s="10" t="n">
        <f aca="false">AA842/1000</f>
        <v>26.2602789492425</v>
      </c>
    </row>
    <row r="843" customFormat="false" ht="15" hidden="false" customHeight="false" outlineLevel="0" collapsed="false">
      <c r="A843" s="0" t="n">
        <f aca="false">A813+2</f>
        <v>2012</v>
      </c>
      <c r="B843" s="0" t="str">
        <f aca="false">B813</f>
        <v>b</v>
      </c>
      <c r="C843" s="0" t="n">
        <f aca="false">C813</f>
        <v>0</v>
      </c>
      <c r="D843" s="0" t="n">
        <f aca="false">D813</f>
        <v>0</v>
      </c>
      <c r="E843" s="1" t="n">
        <v>54.7506004773594</v>
      </c>
      <c r="F843" s="4" t="n">
        <v>0.00054519</v>
      </c>
      <c r="G843" s="0" t="n">
        <f aca="false">AVERAGE(G828,G858)</f>
        <v>1.07875</v>
      </c>
      <c r="H843" s="0" t="n">
        <f aca="false">1.44*EXP(-F843*(A843-1956))</f>
        <v>1.39670022662621</v>
      </c>
      <c r="I843" s="0" t="n">
        <v>0</v>
      </c>
      <c r="J843" s="0" t="n">
        <f aca="false">I843*H843</f>
        <v>0</v>
      </c>
      <c r="K843" s="5" t="n">
        <f aca="false">K828+D828-J828-E843</f>
        <v>2738803.72283303</v>
      </c>
      <c r="L843" s="5" t="n">
        <f aca="false">H843*(100-G843/0.5)*20000</f>
        <v>2733132.83847351</v>
      </c>
      <c r="M843" s="5" t="n">
        <f aca="false">K843-L843</f>
        <v>5670.8843595176</v>
      </c>
      <c r="N843" s="6" t="n">
        <f aca="false">1.6-0.6216/(2009-1956)*(A843-1956)</f>
        <v>0.943215094339623</v>
      </c>
      <c r="O843" s="7" t="n">
        <v>1.3</v>
      </c>
      <c r="P843" s="5" t="n">
        <f aca="false">O843*(100-N843/0.5)*5000</f>
        <v>637738.203773585</v>
      </c>
      <c r="Q843" s="7" t="n">
        <f aca="false">N843</f>
        <v>0.943215094339623</v>
      </c>
      <c r="R843" s="5" t="n">
        <f aca="false">1.49*(100-Q843/0.5)*5000</f>
        <v>730946.09509434</v>
      </c>
      <c r="S843" s="5" t="str">
        <f aca="false">IF(P843&lt;M843,M843-P843," ")</f>
        <v> </v>
      </c>
      <c r="T843" s="8" t="n">
        <f aca="false">M843*5/P843</f>
        <v>0.0444609114364029</v>
      </c>
      <c r="U843" s="10" t="n">
        <f aca="false">IF(T843&gt;5,S843*5/R843+5,T843)+20</f>
        <v>20.0444609114364</v>
      </c>
      <c r="V843" s="9" t="n">
        <f aca="false">G843/0.5*H843*20000</f>
        <v>60267.6147789212</v>
      </c>
      <c r="W843" s="9" t="n">
        <f aca="false">H843*G843*20*1000</f>
        <v>30133.8073894606</v>
      </c>
      <c r="X843" s="5" t="n">
        <f aca="false">G843*H843*MIN(20,U843)*1000</f>
        <v>30133.8073894606</v>
      </c>
      <c r="Y843" s="5" t="n">
        <f aca="false">IF(20&lt;U843,N843*O843*MIN(5,U843-20)*1000,0)</f>
        <v>54.5170636073859</v>
      </c>
      <c r="Z843" s="5" t="n">
        <f aca="false">IF(U843&gt;25,(U843-25)*Q843*1.49*1000,0)</f>
        <v>0</v>
      </c>
      <c r="AA843" s="5" t="n">
        <f aca="false">X843+Y843+Z843</f>
        <v>30188.324453068</v>
      </c>
      <c r="AB843" s="10" t="n">
        <f aca="false">AA843/1000</f>
        <v>30.188324453068</v>
      </c>
    </row>
    <row r="844" customFormat="false" ht="15" hidden="false" customHeight="false" outlineLevel="0" collapsed="false">
      <c r="A844" s="0" t="n">
        <f aca="false">A814+2</f>
        <v>2012</v>
      </c>
      <c r="B844" s="0" t="str">
        <f aca="false">B814</f>
        <v>c</v>
      </c>
      <c r="C844" s="0" t="n">
        <f aca="false">C814</f>
        <v>0</v>
      </c>
      <c r="D844" s="0" t="n">
        <f aca="false">D814</f>
        <v>0</v>
      </c>
      <c r="E844" s="1" t="n">
        <v>135.150452130891</v>
      </c>
      <c r="F844" s="4" t="n">
        <v>0.002161032</v>
      </c>
      <c r="G844" s="0" t="n">
        <f aca="false">AVERAGE(G829,G859)</f>
        <v>1.3175</v>
      </c>
      <c r="H844" s="0" t="n">
        <f aca="false">1.44*EXP(-F844*(A844-1956))</f>
        <v>1.27586620140034</v>
      </c>
      <c r="I844" s="0" t="n">
        <v>0</v>
      </c>
      <c r="J844" s="0" t="n">
        <f aca="false">I844*H844</f>
        <v>0</v>
      </c>
      <c r="K844" s="5" t="n">
        <f aca="false">K829+D829-J829-E844</f>
        <v>2736099.56434831</v>
      </c>
      <c r="L844" s="5" t="n">
        <f aca="false">H844*(100-G844/0.5)*20000</f>
        <v>2484494.25398689</v>
      </c>
      <c r="M844" s="5" t="n">
        <f aca="false">K844-L844</f>
        <v>251605.310361425</v>
      </c>
      <c r="N844" s="6" t="n">
        <f aca="false">1.6-0.5691/(2009-1956)*(A844-1956)</f>
        <v>0.99868679245283</v>
      </c>
      <c r="O844" s="7" t="n">
        <v>1.3</v>
      </c>
      <c r="P844" s="5" t="n">
        <f aca="false">O844*(100-N844/0.5)*5000</f>
        <v>637017.071698113</v>
      </c>
      <c r="Q844" s="7" t="n">
        <f aca="false">N844</f>
        <v>0.99868679245283</v>
      </c>
      <c r="R844" s="5" t="n">
        <f aca="false">1.49*(100-Q844/0.5)*5000</f>
        <v>730119.566792453</v>
      </c>
      <c r="S844" s="5" t="str">
        <f aca="false">IF(P844&lt;M844,M844-P844," ")</f>
        <v> </v>
      </c>
      <c r="T844" s="8" t="n">
        <f aca="false">M844*5/P844</f>
        <v>1.97487101633488</v>
      </c>
      <c r="U844" s="10" t="n">
        <f aca="false">IF(T844&gt;5,S844*5/R844+5,T844)+20</f>
        <v>21.9748710163349</v>
      </c>
      <c r="V844" s="9" t="n">
        <f aca="false">G844/0.5*H844*20000</f>
        <v>67238.1488137981</v>
      </c>
      <c r="W844" s="9" t="n">
        <f aca="false">H844*G844*20*1000</f>
        <v>33619.074406899</v>
      </c>
      <c r="X844" s="5" t="n">
        <f aca="false">G844*H844*MIN(20,U844)*1000</f>
        <v>33619.074406899</v>
      </c>
      <c r="Y844" s="5" t="n">
        <f aca="false">IF(20&lt;U844,N844*O844*MIN(5,U844-20)*1000,0)</f>
        <v>2563.96088105501</v>
      </c>
      <c r="Z844" s="5" t="n">
        <f aca="false">IF(U844&gt;25,(U844-25)*Q844*1.49*1000,0)</f>
        <v>0</v>
      </c>
      <c r="AA844" s="5" t="n">
        <f aca="false">X844+Y844+Z844</f>
        <v>36183.0352879541</v>
      </c>
      <c r="AB844" s="10" t="n">
        <f aca="false">AA844/1000</f>
        <v>36.183035287954</v>
      </c>
    </row>
    <row r="845" customFormat="false" ht="15" hidden="false" customHeight="false" outlineLevel="0" collapsed="false">
      <c r="A845" s="0" t="n">
        <f aca="false">A815+2</f>
        <v>2012</v>
      </c>
      <c r="B845" s="0" t="str">
        <f aca="false">B815</f>
        <v>d</v>
      </c>
      <c r="C845" s="0" t="n">
        <f aca="false">C815</f>
        <v>0</v>
      </c>
      <c r="D845" s="0" t="n">
        <f aca="false">D815</f>
        <v>0</v>
      </c>
      <c r="E845" s="1" t="n">
        <v>9.64712041566509</v>
      </c>
      <c r="F845" s="4" t="n">
        <v>0.003311821</v>
      </c>
      <c r="G845" s="0" t="n">
        <f aca="false">AVERAGE(G830,G860)</f>
        <v>1.17875</v>
      </c>
      <c r="H845" s="0" t="n">
        <f aca="false">1.44*EXP(-F845*(A845-1956))</f>
        <v>1.19623740810297</v>
      </c>
      <c r="I845" s="0" t="n">
        <v>0</v>
      </c>
      <c r="J845" s="0" t="n">
        <f aca="false">I845*H845</f>
        <v>0</v>
      </c>
      <c r="K845" s="5" t="n">
        <f aca="false">K830+D830-J830-E845</f>
        <v>2740718.71149688</v>
      </c>
      <c r="L845" s="5" t="n">
        <f aca="false">H845*(100-G845/0.5)*20000</f>
        <v>2336072.22241389</v>
      </c>
      <c r="M845" s="5" t="n">
        <f aca="false">K845-L845</f>
        <v>404646.489082997</v>
      </c>
      <c r="N845" s="6" t="n">
        <f aca="false">1.6-0.6/(2009-1956)*(A845-1956)</f>
        <v>0.966037735849057</v>
      </c>
      <c r="O845" s="7" t="n">
        <v>1.3</v>
      </c>
      <c r="P845" s="5" t="n">
        <f aca="false">O845*(100-N845/0.5)*5000</f>
        <v>637441.509433962</v>
      </c>
      <c r="Q845" s="7" t="n">
        <f aca="false">N845</f>
        <v>0.966037735849057</v>
      </c>
      <c r="R845" s="5" t="n">
        <f aca="false">1.49*(100-Q845/0.5)*5000</f>
        <v>730606.037735849</v>
      </c>
      <c r="S845" s="5" t="str">
        <f aca="false">IF(P845&lt;M845,M845-P845," ")</f>
        <v> </v>
      </c>
      <c r="T845" s="8" t="n">
        <f aca="false">M845*5/P845</f>
        <v>3.17398916680462</v>
      </c>
      <c r="U845" s="10" t="n">
        <f aca="false">IF(T845&gt;5,S845*5/R845+5,T845)+20</f>
        <v>23.1739891668046</v>
      </c>
      <c r="V845" s="9" t="n">
        <f aca="false">G845/0.5*H845*20000</f>
        <v>56402.5937920551</v>
      </c>
      <c r="W845" s="9" t="n">
        <f aca="false">H845*G845*20*1000</f>
        <v>28201.2968960275</v>
      </c>
      <c r="X845" s="5" t="n">
        <f aca="false">G845*H845*MIN(20,U845)*1000</f>
        <v>28201.2968960275</v>
      </c>
      <c r="Y845" s="5" t="n">
        <f aca="false">IF(20&lt;U845,N845*O845*MIN(5,U845-20)*1000,0)</f>
        <v>3986.05130080219</v>
      </c>
      <c r="Z845" s="5" t="n">
        <f aca="false">IF(U845&gt;25,(U845-25)*Q845*1.49*1000,0)</f>
        <v>0</v>
      </c>
      <c r="AA845" s="5" t="n">
        <f aca="false">X845+Y845+Z845</f>
        <v>32187.3481968297</v>
      </c>
      <c r="AB845" s="10" t="n">
        <f aca="false">AA845/1000</f>
        <v>32.1873481968297</v>
      </c>
    </row>
    <row r="846" customFormat="false" ht="15" hidden="false" customHeight="false" outlineLevel="0" collapsed="false">
      <c r="A846" s="0" t="n">
        <f aca="false">A816+2</f>
        <v>2012</v>
      </c>
      <c r="B846" s="0" t="str">
        <f aca="false">B816</f>
        <v>e</v>
      </c>
      <c r="C846" s="0" t="n">
        <f aca="false">C816</f>
        <v>0</v>
      </c>
      <c r="D846" s="0" t="n">
        <f aca="false">D816</f>
        <v>0</v>
      </c>
      <c r="E846" s="1" t="n">
        <v>137.710810708961</v>
      </c>
      <c r="F846" s="4" t="n">
        <v>0.003564392</v>
      </c>
      <c r="G846" s="0" t="n">
        <f aca="false">AVERAGE(G831,G861)</f>
        <v>1.3925</v>
      </c>
      <c r="H846" s="0" t="n">
        <f aca="false">1.44*EXP(-F846*(A846-1956))</f>
        <v>1.17943694764682</v>
      </c>
      <c r="I846" s="0" t="n">
        <v>0</v>
      </c>
      <c r="J846" s="0" t="n">
        <f aca="false">I846*H846</f>
        <v>0</v>
      </c>
      <c r="K846" s="5" t="n">
        <f aca="false">K831+D831-J831-E846</f>
        <v>2738792.81313673</v>
      </c>
      <c r="L846" s="5" t="n">
        <f aca="false">H846*(100-G846/0.5)*20000</f>
        <v>2293179.25730972</v>
      </c>
      <c r="M846" s="5" t="n">
        <f aca="false">K846-L846</f>
        <v>445613.555827012</v>
      </c>
      <c r="N846" s="6" t="n">
        <f aca="false">1.6-0.5/(2009-1956)*(A846-1956)</f>
        <v>1.07169811320755</v>
      </c>
      <c r="O846" s="7" t="n">
        <v>1.3</v>
      </c>
      <c r="P846" s="5" t="n">
        <f aca="false">O846*(100-N846/0.5)*5000</f>
        <v>636067.924528302</v>
      </c>
      <c r="Q846" s="7" t="n">
        <f aca="false">N846</f>
        <v>1.07169811320755</v>
      </c>
      <c r="R846" s="5" t="n">
        <f aca="false">1.49*(100-Q846/0.5)*5000</f>
        <v>729031.698113208</v>
      </c>
      <c r="S846" s="5" t="str">
        <f aca="false">IF(P846&lt;M846,M846-P846," ")</f>
        <v> </v>
      </c>
      <c r="T846" s="8" t="n">
        <f aca="false">M846*5/P846</f>
        <v>3.50287711927521</v>
      </c>
      <c r="U846" s="10" t="n">
        <f aca="false">IF(T846&gt;5,S846*5/R846+5,T846)+20</f>
        <v>23.5028771192752</v>
      </c>
      <c r="V846" s="9" t="n">
        <f aca="false">G846/0.5*H846*20000</f>
        <v>65694.637983928</v>
      </c>
      <c r="W846" s="9" t="n">
        <f aca="false">H846*G846*20*1000</f>
        <v>32847.318991964</v>
      </c>
      <c r="X846" s="5" t="n">
        <f aca="false">G846*H846*MIN(20,U846)*1000</f>
        <v>32847.318991964</v>
      </c>
      <c r="Y846" s="5" t="n">
        <f aca="false">IF(20&lt;U846,N846*O846*MIN(5,U846-20)*1000,0)</f>
        <v>4880.23483938267</v>
      </c>
      <c r="Z846" s="5" t="n">
        <f aca="false">IF(U846&gt;25,(U846-25)*Q846*1.49*1000,0)</f>
        <v>0</v>
      </c>
      <c r="AA846" s="5" t="n">
        <f aca="false">X846+Y846+Z846</f>
        <v>37727.5538313467</v>
      </c>
      <c r="AB846" s="10" t="n">
        <f aca="false">AA846/1000</f>
        <v>37.7275538313467</v>
      </c>
    </row>
    <row r="847" customFormat="false" ht="15" hidden="false" customHeight="false" outlineLevel="0" collapsed="false">
      <c r="A847" s="0" t="n">
        <f aca="false">A817+2</f>
        <v>2012</v>
      </c>
      <c r="B847" s="0" t="str">
        <f aca="false">B817</f>
        <v>f</v>
      </c>
      <c r="C847" s="0" t="n">
        <f aca="false">C817</f>
        <v>0</v>
      </c>
      <c r="D847" s="0" t="n">
        <f aca="false">D817</f>
        <v>0</v>
      </c>
      <c r="E847" s="1" t="n">
        <v>86.8443926908948</v>
      </c>
      <c r="F847" s="4" t="n">
        <v>0.00095987</v>
      </c>
      <c r="G847" s="0" t="n">
        <f aca="false">AVERAGE(G832,G862)</f>
        <v>1.45</v>
      </c>
      <c r="H847" s="0" t="n">
        <f aca="false">1.44*EXP(-F847*(A847-1956))</f>
        <v>1.36463963973406</v>
      </c>
      <c r="I847" s="0" t="n">
        <v>0</v>
      </c>
      <c r="J847" s="0" t="n">
        <f aca="false">I847*H847</f>
        <v>0</v>
      </c>
      <c r="K847" s="5" t="n">
        <f aca="false">K832+D832-J832-E847</f>
        <v>2754372.8478257</v>
      </c>
      <c r="L847" s="5" t="n">
        <f aca="false">H847*(100-G847/0.5)*20000</f>
        <v>2650130.18036354</v>
      </c>
      <c r="M847" s="5" t="n">
        <f aca="false">K847-L847</f>
        <v>104242.667462155</v>
      </c>
      <c r="N847" s="6" t="n">
        <f aca="false">1.6-0.5691/(2009-1956)*(A847-1956)</f>
        <v>0.99868679245283</v>
      </c>
      <c r="O847" s="7" t="n">
        <v>1.3</v>
      </c>
      <c r="P847" s="5" t="n">
        <f aca="false">O847*(100-N847/0.5)*5000</f>
        <v>637017.071698113</v>
      </c>
      <c r="Q847" s="7" t="n">
        <f aca="false">N847</f>
        <v>0.99868679245283</v>
      </c>
      <c r="R847" s="5" t="n">
        <f aca="false">1.49*(100-Q847/0.5)*5000</f>
        <v>730119.566792453</v>
      </c>
      <c r="S847" s="5" t="str">
        <f aca="false">IF(P847&lt;M847,M847-P847," ")</f>
        <v> </v>
      </c>
      <c r="T847" s="8" t="n">
        <f aca="false">M847*5/P847</f>
        <v>0.818209370623873</v>
      </c>
      <c r="U847" s="10" t="n">
        <f aca="false">IF(T847&gt;5,S847*5/R847+5,T847)+20</f>
        <v>20.8182093706239</v>
      </c>
      <c r="V847" s="9" t="n">
        <f aca="false">G847/0.5*H847*20000</f>
        <v>79149.0991045755</v>
      </c>
      <c r="W847" s="9" t="n">
        <f aca="false">H847*G847*20*1000</f>
        <v>39574.5495522877</v>
      </c>
      <c r="X847" s="5" t="n">
        <f aca="false">G847*H847*MIN(20,U847)*1000</f>
        <v>39574.5495522877</v>
      </c>
      <c r="Y847" s="5" t="n">
        <f aca="false">IF(20&lt;U847,N847*O847*MIN(5,U847-20)*1000,0)</f>
        <v>1062.27535947417</v>
      </c>
      <c r="Z847" s="5" t="n">
        <f aca="false">IF(U847&gt;25,(U847-25)*Q847*1.49*1000,0)</f>
        <v>0</v>
      </c>
      <c r="AA847" s="5" t="n">
        <f aca="false">X847+Y847+Z847</f>
        <v>40636.8249117619</v>
      </c>
      <c r="AB847" s="10" t="n">
        <f aca="false">AA847/1000</f>
        <v>40.6368249117619</v>
      </c>
    </row>
    <row r="848" customFormat="false" ht="15" hidden="false" customHeight="false" outlineLevel="0" collapsed="false">
      <c r="A848" s="0" t="n">
        <f aca="false">A818+2</f>
        <v>2012</v>
      </c>
      <c r="B848" s="0" t="str">
        <f aca="false">B818</f>
        <v>g</v>
      </c>
      <c r="C848" s="0" t="n">
        <f aca="false">C818</f>
        <v>0</v>
      </c>
      <c r="D848" s="0" t="n">
        <f aca="false">D818</f>
        <v>0</v>
      </c>
      <c r="E848" s="1" t="n">
        <v>161.375048892245</v>
      </c>
      <c r="F848" s="4" t="n">
        <v>0.003306066</v>
      </c>
      <c r="G848" s="0" t="n">
        <f aca="false">AVERAGE(G833,G863)</f>
        <v>1.88875</v>
      </c>
      <c r="H848" s="0" t="n">
        <f aca="false">1.44*EXP(-F848*(A848-1956))</f>
        <v>1.19662299362477</v>
      </c>
      <c r="I848" s="0" t="n">
        <v>0</v>
      </c>
      <c r="J848" s="0" t="n">
        <f aca="false">I848*H848</f>
        <v>0</v>
      </c>
      <c r="K848" s="5" t="n">
        <f aca="false">K833+D833-J833-E848</f>
        <v>2752591.62822206</v>
      </c>
      <c r="L848" s="5" t="n">
        <f aca="false">H848*(100-G848/0.5)*20000</f>
        <v>2302841.12008118</v>
      </c>
      <c r="M848" s="5" t="n">
        <f aca="false">K848-L848</f>
        <v>449750.508140877</v>
      </c>
      <c r="N848" s="6" t="n">
        <f aca="false">1.6-0.5691/(2009-1956)*(A848-1956)</f>
        <v>0.99868679245283</v>
      </c>
      <c r="O848" s="7" t="n">
        <v>1.3</v>
      </c>
      <c r="P848" s="5" t="n">
        <f aca="false">O848*(100-N848/0.5)*5000</f>
        <v>637017.071698113</v>
      </c>
      <c r="Q848" s="7" t="n">
        <f aca="false">N848</f>
        <v>0.99868679245283</v>
      </c>
      <c r="R848" s="5" t="n">
        <f aca="false">1.49*(100-Q848/0.5)*5000</f>
        <v>730119.566792453</v>
      </c>
      <c r="S848" s="5" t="str">
        <f aca="false">IF(P848&lt;M848,M848-P848," ")</f>
        <v> </v>
      </c>
      <c r="T848" s="8" t="n">
        <f aca="false">M848*5/P848</f>
        <v>3.53012916076147</v>
      </c>
      <c r="U848" s="10" t="n">
        <f aca="false">IF(T848&gt;5,S848*5/R848+5,T848)+20</f>
        <v>23.5301291607615</v>
      </c>
      <c r="V848" s="9" t="n">
        <f aca="false">G848/0.5*H848*20000</f>
        <v>90404.8671683512</v>
      </c>
      <c r="W848" s="9" t="n">
        <f aca="false">H848*G848*20*1000</f>
        <v>45202.4335841756</v>
      </c>
      <c r="X848" s="5" t="n">
        <f aca="false">G848*H848*MIN(20,U848)*1000</f>
        <v>45202.4335841756</v>
      </c>
      <c r="Y848" s="5" t="n">
        <f aca="false">IF(20&lt;U848,N848*O848*MIN(5,U848-20)*1000,0)</f>
        <v>4583.14137905659</v>
      </c>
      <c r="Z848" s="5" t="n">
        <f aca="false">IF(U848&gt;25,(U848-25)*Q848*1.49*1000,0)</f>
        <v>0</v>
      </c>
      <c r="AA848" s="5" t="n">
        <f aca="false">X848+Y848+Z848</f>
        <v>49785.5749632322</v>
      </c>
      <c r="AB848" s="10" t="n">
        <f aca="false">AA848/1000</f>
        <v>49.7855749632322</v>
      </c>
    </row>
    <row r="849" customFormat="false" ht="15" hidden="false" customHeight="false" outlineLevel="0" collapsed="false">
      <c r="A849" s="0" t="n">
        <f aca="false">A819+2</f>
        <v>2012</v>
      </c>
      <c r="B849" s="0" t="str">
        <f aca="false">B819</f>
        <v>h</v>
      </c>
      <c r="C849" s="0" t="n">
        <f aca="false">C819</f>
        <v>0</v>
      </c>
      <c r="D849" s="0" t="n">
        <f aca="false">D819</f>
        <v>0</v>
      </c>
      <c r="E849" s="1" t="n">
        <v>123.401915366447</v>
      </c>
      <c r="F849" s="4" t="n">
        <v>0.001301856</v>
      </c>
      <c r="G849" s="0" t="n">
        <f aca="false">AVERAGE(G834,G864)</f>
        <v>1.54875</v>
      </c>
      <c r="H849" s="0" t="n">
        <f aca="false">1.44*EXP(-F849*(A849-1956))</f>
        <v>1.33875379510471</v>
      </c>
      <c r="I849" s="0" t="n">
        <v>0</v>
      </c>
      <c r="J849" s="0" t="n">
        <f aca="false">I849*H849</f>
        <v>0</v>
      </c>
      <c r="K849" s="5" t="n">
        <f aca="false">K834+D834-J834-E849</f>
        <v>2751495.68487543</v>
      </c>
      <c r="L849" s="5" t="n">
        <f aca="false">H849*(100-G849/0.5)*20000</f>
        <v>2594571.79260268</v>
      </c>
      <c r="M849" s="5" t="n">
        <f aca="false">K849-L849</f>
        <v>156923.892272757</v>
      </c>
      <c r="N849" s="6" t="n">
        <f aca="false">1.6-0.5691/(2009-1956)*(A849-1956)</f>
        <v>0.99868679245283</v>
      </c>
      <c r="O849" s="7" t="n">
        <v>1.3</v>
      </c>
      <c r="P849" s="5" t="n">
        <f aca="false">O849*(100-N849/0.5)*5000</f>
        <v>637017.071698113</v>
      </c>
      <c r="Q849" s="7" t="n">
        <f aca="false">N849</f>
        <v>0.99868679245283</v>
      </c>
      <c r="R849" s="5" t="n">
        <f aca="false">1.49*(100-Q849/0.5)*5000</f>
        <v>730119.566792453</v>
      </c>
      <c r="S849" s="5" t="str">
        <f aca="false">IF(P849&lt;M849,M849-P849," ")</f>
        <v> </v>
      </c>
      <c r="T849" s="8" t="n">
        <f aca="false">M849*5/P849</f>
        <v>1.23170868760582</v>
      </c>
      <c r="U849" s="10" t="n">
        <f aca="false">IF(T849&gt;5,S849*5/R849+5,T849)+20</f>
        <v>21.2317086876058</v>
      </c>
      <c r="V849" s="9" t="n">
        <f aca="false">G849/0.5*H849*20000</f>
        <v>82935.7976067366</v>
      </c>
      <c r="W849" s="9" t="n">
        <f aca="false">H849*G849*20*1000</f>
        <v>41467.8988033683</v>
      </c>
      <c r="X849" s="5" t="n">
        <f aca="false">G849*H849*MIN(20,U849)*1000</f>
        <v>41467.8988033683</v>
      </c>
      <c r="Y849" s="5" t="n">
        <f aca="false">IF(20&lt;U849,N849*O849*MIN(5,U849-20)*1000,0)</f>
        <v>1599.11855799974</v>
      </c>
      <c r="Z849" s="5" t="n">
        <f aca="false">IF(U849&gt;25,(U849-25)*Q849*1.49*1000,0)</f>
        <v>0</v>
      </c>
      <c r="AA849" s="5" t="n">
        <f aca="false">X849+Y849+Z849</f>
        <v>43067.017361368</v>
      </c>
      <c r="AB849" s="10" t="n">
        <f aca="false">AA849/1000</f>
        <v>43.067017361368</v>
      </c>
    </row>
    <row r="850" customFormat="false" ht="15" hidden="false" customHeight="false" outlineLevel="0" collapsed="false">
      <c r="A850" s="0" t="n">
        <f aca="false">A820+2</f>
        <v>2012</v>
      </c>
      <c r="B850" s="0" t="str">
        <f aca="false">B820</f>
        <v>i</v>
      </c>
      <c r="C850" s="0" t="n">
        <f aca="false">C820</f>
        <v>0</v>
      </c>
      <c r="D850" s="0" t="n">
        <f aca="false">D820</f>
        <v>0</v>
      </c>
      <c r="E850" s="1" t="n">
        <v>85.4595492474927</v>
      </c>
      <c r="F850" s="4" t="n">
        <v>0.00474323</v>
      </c>
      <c r="G850" s="0" t="n">
        <f aca="false">AVERAGE(G835,G865)</f>
        <v>3.0925</v>
      </c>
      <c r="H850" s="0" t="n">
        <f aca="false">1.44*EXP(-F850*(A850-1956))</f>
        <v>1.1040908471869</v>
      </c>
      <c r="I850" s="0" t="n">
        <v>0</v>
      </c>
      <c r="J850" s="0" t="n">
        <f aca="false">I850*H850</f>
        <v>0</v>
      </c>
      <c r="K850" s="5" t="n">
        <f aca="false">K835+D835-J835-E850</f>
        <v>2748947.42724579</v>
      </c>
      <c r="L850" s="5" t="n">
        <f aca="false">H850*(100-G850/0.5)*20000</f>
        <v>2071605.65657678</v>
      </c>
      <c r="M850" s="5" t="n">
        <f aca="false">K850-L850</f>
        <v>677341.770669011</v>
      </c>
      <c r="N850" s="6" t="n">
        <f aca="false">1.6+0.3/(2009-1956)*(A850-1956)</f>
        <v>1.91698113207547</v>
      </c>
      <c r="O850" s="7" t="n">
        <v>1.3</v>
      </c>
      <c r="P850" s="5" t="n">
        <f aca="false">O850*(100-N850/0.5)*5000</f>
        <v>625079.245283019</v>
      </c>
      <c r="Q850" s="7" t="n">
        <f aca="false">N850</f>
        <v>1.91698113207547</v>
      </c>
      <c r="R850" s="5" t="n">
        <f aca="false">1.49*(100-Q850/0.5)*5000</f>
        <v>716436.981132076</v>
      </c>
      <c r="S850" s="5" t="n">
        <f aca="false">IF(P850&lt;M850,M850-P850," ")</f>
        <v>52262.5253859918</v>
      </c>
      <c r="T850" s="8" t="n">
        <f aca="false">M850*5/P850</f>
        <v>5.41804719785832</v>
      </c>
      <c r="U850" s="10" t="n">
        <f aca="false">IF(T850&gt;5,S850*5/R850+5,T850)+20</f>
        <v>25.3647391659167</v>
      </c>
      <c r="V850" s="9" t="n">
        <f aca="false">G850/0.5*H850*20000</f>
        <v>136576.03779702</v>
      </c>
      <c r="W850" s="9" t="n">
        <f aca="false">H850*G850*20*1000</f>
        <v>68288.0188985098</v>
      </c>
      <c r="X850" s="5" t="n">
        <f aca="false">G850*H850*MIN(20,U850)*1000</f>
        <v>68288.0188985098</v>
      </c>
      <c r="Y850" s="5" t="n">
        <f aca="false">IF(20&lt;U850,N850*O850*MIN(5,U850-20)*1000,0)</f>
        <v>12460.3773584906</v>
      </c>
      <c r="Z850" s="5" t="n">
        <f aca="false">IF(U850&gt;25,(U850-25)*Q850*1.49*1000,0)</f>
        <v>1041.80516779484</v>
      </c>
      <c r="AA850" s="5" t="n">
        <f aca="false">X850+Y850+Z850</f>
        <v>81790.2014247952</v>
      </c>
      <c r="AB850" s="10" t="n">
        <f aca="false">AA850/1000</f>
        <v>81.7902014247952</v>
      </c>
    </row>
    <row r="851" customFormat="false" ht="15" hidden="false" customHeight="false" outlineLevel="0" collapsed="false">
      <c r="A851" s="0" t="n">
        <f aca="false">A821+2</f>
        <v>2012</v>
      </c>
      <c r="B851" s="0" t="str">
        <f aca="false">B821</f>
        <v>j</v>
      </c>
      <c r="C851" s="0" t="n">
        <f aca="false">C821</f>
        <v>0</v>
      </c>
      <c r="D851" s="0" t="n">
        <f aca="false">D821</f>
        <v>0</v>
      </c>
      <c r="E851" s="1" t="n">
        <v>168.316175876056</v>
      </c>
      <c r="F851" s="4" t="n">
        <v>0.00288361</v>
      </c>
      <c r="G851" s="0" t="n">
        <f aca="false">AVERAGE(G836,G866)</f>
        <v>2.11125</v>
      </c>
      <c r="H851" s="0" t="n">
        <f aca="false">1.44*EXP(-F851*(A851-1956))</f>
        <v>1.22526966392596</v>
      </c>
      <c r="I851" s="0" t="n">
        <v>0</v>
      </c>
      <c r="J851" s="0" t="n">
        <f aca="false">I851*H851</f>
        <v>0</v>
      </c>
      <c r="K851" s="5" t="n">
        <f aca="false">K836+D836-J836-E851</f>
        <v>2774646.3452652</v>
      </c>
      <c r="L851" s="5" t="n">
        <f aca="false">H851*(100-G851/0.5)*20000</f>
        <v>2347065.30473338</v>
      </c>
      <c r="M851" s="5" t="n">
        <f aca="false">K851-L851</f>
        <v>427581.040531826</v>
      </c>
      <c r="N851" s="6" t="n">
        <f aca="false">1.6-0.5691/(2009-1956)*(A851-1956)</f>
        <v>0.99868679245283</v>
      </c>
      <c r="O851" s="7" t="n">
        <v>1.3</v>
      </c>
      <c r="P851" s="5" t="n">
        <f aca="false">O851*(100-N851/0.5)*5000</f>
        <v>637017.071698113</v>
      </c>
      <c r="Q851" s="7" t="n">
        <f aca="false">N851</f>
        <v>0.99868679245283</v>
      </c>
      <c r="R851" s="5" t="n">
        <f aca="false">1.49*(100-Q851/0.5)*5000</f>
        <v>730119.566792453</v>
      </c>
      <c r="S851" s="5" t="str">
        <f aca="false">IF(P851&lt;M851,M851-P851," ")</f>
        <v> </v>
      </c>
      <c r="T851" s="8" t="n">
        <f aca="false">M851*5/P851</f>
        <v>3.35611916484445</v>
      </c>
      <c r="U851" s="10" t="n">
        <f aca="false">IF(T851&gt;5,S851*5/R851+5,T851)+20</f>
        <v>23.3561191648445</v>
      </c>
      <c r="V851" s="9" t="n">
        <f aca="false">G851/0.5*H851*20000</f>
        <v>103474.023118548</v>
      </c>
      <c r="W851" s="9" t="n">
        <f aca="false">H851*G851*20*1000</f>
        <v>51737.0115592738</v>
      </c>
      <c r="X851" s="5" t="n">
        <f aca="false">G851*H851*MIN(20,U851)*1000</f>
        <v>51737.0115592738</v>
      </c>
      <c r="Y851" s="5" t="n">
        <f aca="false">IF(20&lt;U851,N851*O851*MIN(5,U851-20)*1000,0)</f>
        <v>4357.22544897637</v>
      </c>
      <c r="Z851" s="5" t="n">
        <f aca="false">IF(U851&gt;25,(U851-25)*Q851*1.49*1000,0)</f>
        <v>0</v>
      </c>
      <c r="AA851" s="5" t="n">
        <f aca="false">X851+Y851+Z851</f>
        <v>56094.2370082501</v>
      </c>
      <c r="AB851" s="10" t="n">
        <f aca="false">AA851/1000</f>
        <v>56.0942370082501</v>
      </c>
    </row>
    <row r="852" customFormat="false" ht="15" hidden="false" customHeight="false" outlineLevel="0" collapsed="false">
      <c r="A852" s="0" t="n">
        <f aca="false">A822+2</f>
        <v>2012</v>
      </c>
      <c r="B852" s="0" t="str">
        <f aca="false">B822</f>
        <v>k</v>
      </c>
      <c r="C852" s="0" t="n">
        <f aca="false">C822</f>
        <v>0</v>
      </c>
      <c r="D852" s="0" t="n">
        <f aca="false">D822</f>
        <v>0</v>
      </c>
      <c r="E852" s="1" t="n">
        <v>155.913834177588</v>
      </c>
      <c r="F852" s="4" t="n">
        <v>0.003435973</v>
      </c>
      <c r="G852" s="0" t="n">
        <f aca="false">AVERAGE(G837,G867)</f>
        <v>2.1525</v>
      </c>
      <c r="H852" s="0" t="n">
        <f aca="false">1.44*EXP(-F852*(A852-1956))</f>
        <v>1.18794939779889</v>
      </c>
      <c r="I852" s="0" t="n">
        <v>0</v>
      </c>
      <c r="J852" s="0" t="n">
        <f aca="false">I852*H852</f>
        <v>0</v>
      </c>
      <c r="K852" s="5" t="n">
        <f aca="false">K837+D837-J837-E852</f>
        <v>2775854.62831955</v>
      </c>
      <c r="L852" s="5" t="n">
        <f aca="false">H852*(100-G852/0.5)*20000</f>
        <v>2273616.3524473</v>
      </c>
      <c r="M852" s="5" t="n">
        <f aca="false">K852-L852</f>
        <v>502238.275872247</v>
      </c>
      <c r="N852" s="6" t="n">
        <f aca="false">1.6+0.1/(2009-1956)*(A852-1956)</f>
        <v>1.70566037735849</v>
      </c>
      <c r="O852" s="7" t="n">
        <v>1.3</v>
      </c>
      <c r="P852" s="5" t="n">
        <f aca="false">O852*(100-N852/0.5)*5000</f>
        <v>627826.41509434</v>
      </c>
      <c r="Q852" s="7" t="n">
        <f aca="false">N852</f>
        <v>1.70566037735849</v>
      </c>
      <c r="R852" s="5" t="n">
        <f aca="false">1.49*(100-Q852/0.5)*5000</f>
        <v>719585.660377358</v>
      </c>
      <c r="S852" s="5" t="str">
        <f aca="false">IF(P852&lt;M852,M852-P852," ")</f>
        <v> </v>
      </c>
      <c r="T852" s="8" t="n">
        <f aca="false">M852*5/P852</f>
        <v>3.99981797354591</v>
      </c>
      <c r="U852" s="10" t="n">
        <f aca="false">IF(T852&gt;5,S852*5/R852+5,T852)+20</f>
        <v>23.9998179735459</v>
      </c>
      <c r="V852" s="9" t="n">
        <f aca="false">G852/0.5*H852*20000</f>
        <v>102282.443150485</v>
      </c>
      <c r="W852" s="9" t="n">
        <f aca="false">H852*G852*20*1000</f>
        <v>51141.2215752424</v>
      </c>
      <c r="X852" s="5" t="n">
        <f aca="false">G852*H852*MIN(20,U852)*1000</f>
        <v>51141.2215752424</v>
      </c>
      <c r="Y852" s="5" t="n">
        <f aca="false">IF(20&lt;U852,N852*O852*MIN(5,U852-20)*1000,0)</f>
        <v>8869.03034436067</v>
      </c>
      <c r="Z852" s="5" t="n">
        <f aca="false">IF(U852&gt;25,(U852-25)*Q852*1.49*1000,0)</f>
        <v>0</v>
      </c>
      <c r="AA852" s="5" t="n">
        <f aca="false">X852+Y852+Z852</f>
        <v>60010.2519196031</v>
      </c>
      <c r="AB852" s="10" t="n">
        <f aca="false">AA852/1000</f>
        <v>60.0102519196031</v>
      </c>
    </row>
    <row r="853" customFormat="false" ht="15" hidden="false" customHeight="false" outlineLevel="0" collapsed="false">
      <c r="A853" s="0" t="n">
        <f aca="false">A823+2</f>
        <v>2012</v>
      </c>
      <c r="B853" s="0" t="str">
        <f aca="false">B823</f>
        <v>l</v>
      </c>
      <c r="C853" s="0" t="n">
        <f aca="false">C823</f>
        <v>0</v>
      </c>
      <c r="D853" s="0" t="n">
        <f aca="false">D823</f>
        <v>0</v>
      </c>
      <c r="E853" s="1" t="n">
        <v>46.7664584015657</v>
      </c>
      <c r="F853" s="4" t="n">
        <v>0.002290988</v>
      </c>
      <c r="G853" s="0" t="n">
        <f aca="false">AVERAGE(G838,G868)</f>
        <v>1.81375</v>
      </c>
      <c r="H853" s="0" t="n">
        <f aca="false">1.44*EXP(-F853*(A853-1956))</f>
        <v>1.26661474392755</v>
      </c>
      <c r="I853" s="0" t="n">
        <v>0</v>
      </c>
      <c r="J853" s="0" t="n">
        <f aca="false">I853*H853</f>
        <v>0</v>
      </c>
      <c r="K853" s="5" t="n">
        <f aca="false">K838+D838-J838-E853</f>
        <v>2744554.03846936</v>
      </c>
      <c r="L853" s="5" t="n">
        <f aca="false">H853*(100-G853/0.5)*20000</f>
        <v>2441336.58818316</v>
      </c>
      <c r="M853" s="5" t="n">
        <f aca="false">K853-L853</f>
        <v>303217.450286198</v>
      </c>
      <c r="N853" s="6" t="n">
        <f aca="false">1.6-0.4/(2009-1956)*(A853-1956)</f>
        <v>1.17735849056604</v>
      </c>
      <c r="O853" s="7" t="n">
        <v>1.3</v>
      </c>
      <c r="P853" s="5" t="n">
        <f aca="false">O853*(100-N853/0.5)*5000</f>
        <v>634694.339622642</v>
      </c>
      <c r="Q853" s="7" t="n">
        <f aca="false">N853</f>
        <v>1.17735849056604</v>
      </c>
      <c r="R853" s="5" t="n">
        <f aca="false">1.49*(100-Q853/0.5)*5000</f>
        <v>727457.358490566</v>
      </c>
      <c r="S853" s="5" t="str">
        <f aca="false">IF(P853&lt;M853,M853-P853," ")</f>
        <v> </v>
      </c>
      <c r="T853" s="8" t="n">
        <f aca="false">M853*5/P853</f>
        <v>2.38868878574273</v>
      </c>
      <c r="U853" s="10" t="n">
        <f aca="false">IF(T853&gt;5,S853*5/R853+5,T853)+20</f>
        <v>22.3886887857427</v>
      </c>
      <c r="V853" s="9" t="n">
        <f aca="false">G853/0.5*H853*20000</f>
        <v>91892.8996719441</v>
      </c>
      <c r="W853" s="9" t="n">
        <f aca="false">H853*G853*20*1000</f>
        <v>45946.449835972</v>
      </c>
      <c r="X853" s="5" t="n">
        <f aca="false">G853*H853*MIN(20,U853)*1000</f>
        <v>45946.449835972</v>
      </c>
      <c r="Y853" s="5" t="n">
        <f aca="false">IF(20&lt;U853,N853*O853*MIN(5,U853-20)*1000,0)</f>
        <v>3656.0459301783</v>
      </c>
      <c r="Z853" s="5" t="n">
        <f aca="false">IF(U853&gt;25,(U853-25)*Q853*1.49*1000,0)</f>
        <v>0</v>
      </c>
      <c r="AA853" s="5" t="n">
        <f aca="false">X853+Y853+Z853</f>
        <v>49602.4957661504</v>
      </c>
      <c r="AB853" s="10" t="n">
        <f aca="false">AA853/1000</f>
        <v>49.6024957661504</v>
      </c>
    </row>
    <row r="854" customFormat="false" ht="15" hidden="false" customHeight="false" outlineLevel="0" collapsed="false">
      <c r="A854" s="0" t="n">
        <f aca="false">A824+2</f>
        <v>2012</v>
      </c>
      <c r="B854" s="0" t="str">
        <f aca="false">B824</f>
        <v>m</v>
      </c>
      <c r="C854" s="0" t="n">
        <f aca="false">C824</f>
        <v>0</v>
      </c>
      <c r="D854" s="0" t="n">
        <f aca="false">D824</f>
        <v>0</v>
      </c>
      <c r="E854" s="1" t="n">
        <v>156.53533579582</v>
      </c>
      <c r="F854" s="4" t="n">
        <v>0.006047777</v>
      </c>
      <c r="G854" s="0" t="n">
        <f aca="false">AVERAGE(G839,G869)</f>
        <v>3.60625</v>
      </c>
      <c r="H854" s="0" t="n">
        <f aca="false">1.44*EXP(-F854*(A854-1956))</f>
        <v>1.0263076971951</v>
      </c>
      <c r="I854" s="0" t="n">
        <v>0</v>
      </c>
      <c r="J854" s="0" t="n">
        <f aca="false">I854*H854</f>
        <v>0</v>
      </c>
      <c r="K854" s="5" t="n">
        <f aca="false">K839+D839-J839-E854</f>
        <v>2744081.48320937</v>
      </c>
      <c r="L854" s="5" t="n">
        <f aca="false">H854*(100-G854/0.5)*20000</f>
        <v>1904570.5090698</v>
      </c>
      <c r="M854" s="5" t="n">
        <f aca="false">K854-L854</f>
        <v>839510.974139569</v>
      </c>
      <c r="N854" s="6" t="n">
        <f aca="false">1.6+0.5185/(2009-1956)*(A854-1956)</f>
        <v>2.14784905660377</v>
      </c>
      <c r="O854" s="7" t="n">
        <v>1.3</v>
      </c>
      <c r="P854" s="5" t="n">
        <f aca="false">O854*(100-N854/0.5)*5000</f>
        <v>622077.962264151</v>
      </c>
      <c r="Q854" s="7" t="n">
        <f aca="false">N854</f>
        <v>2.14784905660377</v>
      </c>
      <c r="R854" s="5" t="n">
        <f aca="false">1.49*(100-Q854/0.5)*5000</f>
        <v>712997.049056604</v>
      </c>
      <c r="S854" s="5" t="n">
        <f aca="false">IF(P854&lt;M854,M854-P854," ")</f>
        <v>217433.011875418</v>
      </c>
      <c r="T854" s="8" t="n">
        <f aca="false">M854*5/P854</f>
        <v>6.74763474246891</v>
      </c>
      <c r="U854" s="10" t="n">
        <f aca="false">IF(T854&gt;5,S854*5/R854+5,T854)+20</f>
        <v>26.5247819900735</v>
      </c>
      <c r="V854" s="9" t="n">
        <f aca="false">G854/0.5*H854*20000</f>
        <v>148044.885320392</v>
      </c>
      <c r="W854" s="9" t="n">
        <f aca="false">H854*G854*20*1000</f>
        <v>74022.4426601962</v>
      </c>
      <c r="X854" s="5" t="n">
        <f aca="false">G854*H854*MIN(20,U854)*1000</f>
        <v>74022.4426601962</v>
      </c>
      <c r="Y854" s="5" t="n">
        <f aca="false">IF(20&lt;U854,N854*O854*MIN(5,U854-20)*1000,0)</f>
        <v>13961.0188679245</v>
      </c>
      <c r="Z854" s="5" t="n">
        <f aca="false">IF(U854&gt;25,(U854-25)*Q854*1.49*1000,0)</f>
        <v>4879.75232276976</v>
      </c>
      <c r="AA854" s="5" t="n">
        <f aca="false">X854+Y854+Z854</f>
        <v>92863.2138508905</v>
      </c>
      <c r="AB854" s="10" t="n">
        <f aca="false">AA854/1000</f>
        <v>92.8632138508905</v>
      </c>
    </row>
    <row r="855" customFormat="false" ht="15" hidden="false" customHeight="false" outlineLevel="0" collapsed="false">
      <c r="A855" s="0" t="n">
        <f aca="false">A825+2</f>
        <v>2012</v>
      </c>
      <c r="B855" s="0" t="str">
        <f aca="false">B825</f>
        <v>n</v>
      </c>
      <c r="C855" s="0" t="n">
        <f aca="false">C825</f>
        <v>0</v>
      </c>
      <c r="D855" s="0" t="n">
        <f aca="false">D825</f>
        <v>0</v>
      </c>
      <c r="E855" s="1" t="n">
        <v>151.457177757753</v>
      </c>
      <c r="F855" s="4" t="n">
        <v>0.003047486</v>
      </c>
      <c r="G855" s="0" t="n">
        <f aca="false">AVERAGE(G840,G870)</f>
        <v>2.1425</v>
      </c>
      <c r="H855" s="0" t="n">
        <f aca="false">1.44*EXP(-F855*(A855-1956))</f>
        <v>1.21407673323497</v>
      </c>
      <c r="I855" s="0" t="n">
        <v>0</v>
      </c>
      <c r="J855" s="0" t="n">
        <f aca="false">I855*H855</f>
        <v>0</v>
      </c>
      <c r="K855" s="5" t="n">
        <f aca="false">K840+D840-J840-E855</f>
        <v>2739042.69931037</v>
      </c>
      <c r="L855" s="5" t="n">
        <f aca="false">H855*(100-G855/0.5)*20000</f>
        <v>2324107.0904317</v>
      </c>
      <c r="M855" s="5" t="n">
        <f aca="false">K855-L855</f>
        <v>414935.608878676</v>
      </c>
      <c r="N855" s="6" t="n">
        <f aca="false">1.6-0.4298/(2009-1956)*(A855-1956)</f>
        <v>1.14587169811321</v>
      </c>
      <c r="O855" s="7" t="n">
        <v>1.3</v>
      </c>
      <c r="P855" s="5" t="n">
        <f aca="false">O855*(100-N855/0.5)*5000</f>
        <v>635103.667924528</v>
      </c>
      <c r="Q855" s="7" t="n">
        <f aca="false">N855</f>
        <v>1.14587169811321</v>
      </c>
      <c r="R855" s="5" t="n">
        <f aca="false">1.49*(100-Q855/0.5)*5000</f>
        <v>727926.511698113</v>
      </c>
      <c r="S855" s="5" t="str">
        <f aca="false">IF(P855&lt;M855,M855-P855," ")</f>
        <v> </v>
      </c>
      <c r="T855" s="8" t="n">
        <f aca="false">M855*5/P855</f>
        <v>3.26667621236274</v>
      </c>
      <c r="U855" s="10" t="n">
        <f aca="false">IF(T855&gt;5,S855*5/R855+5,T855)+20</f>
        <v>23.2666762123627</v>
      </c>
      <c r="V855" s="9" t="n">
        <f aca="false">G855/0.5*H855*20000</f>
        <v>104046.376038237</v>
      </c>
      <c r="W855" s="9" t="n">
        <f aca="false">H855*G855*20*1000</f>
        <v>52023.1880191183</v>
      </c>
      <c r="X855" s="5" t="n">
        <f aca="false">G855*H855*MIN(20,U855)*1000</f>
        <v>52023.1880191183</v>
      </c>
      <c r="Y855" s="5" t="n">
        <f aca="false">IF(20&lt;U855,N855*O855*MIN(5,U855-20)*1000,0)</f>
        <v>4866.14936423995</v>
      </c>
      <c r="Z855" s="5" t="n">
        <f aca="false">IF(U855&gt;25,(U855-25)*Q855*1.49*1000,0)</f>
        <v>0</v>
      </c>
      <c r="AA855" s="5" t="n">
        <f aca="false">X855+Y855+Z855</f>
        <v>56889.3373833582</v>
      </c>
      <c r="AB855" s="10" t="n">
        <f aca="false">AA855/1000</f>
        <v>56.8893373833583</v>
      </c>
    </row>
    <row r="856" customFormat="false" ht="15" hidden="false" customHeight="false" outlineLevel="0" collapsed="false">
      <c r="A856" s="0" t="n">
        <f aca="false">A826+2</f>
        <v>2012</v>
      </c>
      <c r="B856" s="0" t="str">
        <f aca="false">B826</f>
        <v>o</v>
      </c>
      <c r="C856" s="0" t="n">
        <f aca="false">C826</f>
        <v>0</v>
      </c>
      <c r="D856" s="0" t="n">
        <f aca="false">D826</f>
        <v>0</v>
      </c>
      <c r="E856" s="1" t="n">
        <v>113.611726508962</v>
      </c>
      <c r="F856" s="4" t="n">
        <v>0.006595146</v>
      </c>
      <c r="G856" s="0" t="n">
        <f aca="false">AVERAGE(G841,G871)</f>
        <v>2.60375</v>
      </c>
      <c r="H856" s="0" t="n">
        <f aca="false">1.44*EXP(-F856*(A856-1956))</f>
        <v>0.995325895373496</v>
      </c>
      <c r="I856" s="0" t="n">
        <v>0</v>
      </c>
      <c r="J856" s="0" t="n">
        <f aca="false">I856*H856</f>
        <v>0</v>
      </c>
      <c r="K856" s="5" t="n">
        <f aca="false">K841+D841-J841-E856</f>
        <v>2848682.26255141</v>
      </c>
      <c r="L856" s="5" t="n">
        <f aca="false">H856*(100-G856/0.5)*20000</f>
        <v>1886988.59874384</v>
      </c>
      <c r="M856" s="5" t="n">
        <f aca="false">K856-L856</f>
        <v>961693.663807568</v>
      </c>
      <c r="N856" s="6" t="n">
        <f aca="false">1.6+0.062/(2009-1956)*(A856-1956)</f>
        <v>1.66550943396226</v>
      </c>
      <c r="O856" s="7" t="n">
        <v>1.3</v>
      </c>
      <c r="P856" s="5" t="n">
        <f aca="false">O856*(100-N856/0.5)*5000</f>
        <v>628348.377358491</v>
      </c>
      <c r="Q856" s="7" t="n">
        <f aca="false">N856</f>
        <v>1.66550943396226</v>
      </c>
      <c r="R856" s="5" t="n">
        <f aca="false">1.49*(100-Q856/0.5)*5000</f>
        <v>720183.909433962</v>
      </c>
      <c r="S856" s="5" t="n">
        <f aca="false">IF(P856&lt;M856,M856-P856," ")</f>
        <v>333345.286449077</v>
      </c>
      <c r="T856" s="8" t="n">
        <f aca="false">M856*5/P856</f>
        <v>7.65255150216529</v>
      </c>
      <c r="U856" s="10" t="n">
        <f aca="false">IF(T856&gt;5,S856*5/R856+5,T856)+20</f>
        <v>27.3143066797415</v>
      </c>
      <c r="V856" s="9" t="n">
        <f aca="false">G856/0.5*H856*20000</f>
        <v>103663.19200315</v>
      </c>
      <c r="W856" s="9" t="n">
        <f aca="false">H856*G856*20*1000</f>
        <v>51831.5960015748</v>
      </c>
      <c r="X856" s="5" t="n">
        <f aca="false">G856*H856*MIN(20,U856)*1000</f>
        <v>51831.5960015748</v>
      </c>
      <c r="Y856" s="5" t="n">
        <f aca="false">IF(20&lt;U856,N856*O856*MIN(5,U856-20)*1000,0)</f>
        <v>10825.8113207547</v>
      </c>
      <c r="Z856" s="5" t="n">
        <f aca="false">IF(U856&gt;25,(U856-25)*Q856*1.49*1000,0)</f>
        <v>5743.20441620518</v>
      </c>
      <c r="AA856" s="5" t="n">
        <f aca="false">X856+Y856+Z856</f>
        <v>68400.6117385347</v>
      </c>
      <c r="AB856" s="10" t="n">
        <f aca="false">AA856/1000</f>
        <v>68.4006117385347</v>
      </c>
    </row>
    <row r="857" customFormat="false" ht="15" hidden="false" customHeight="false" outlineLevel="0" collapsed="false">
      <c r="A857" s="0" t="n">
        <f aca="false">A827+2</f>
        <v>2013</v>
      </c>
      <c r="B857" s="0" t="str">
        <f aca="false">B827</f>
        <v>a</v>
      </c>
      <c r="C857" s="0" t="n">
        <f aca="false">C827</f>
        <v>0</v>
      </c>
      <c r="D857" s="0" t="n">
        <f aca="false">D827</f>
        <v>0</v>
      </c>
      <c r="F857" s="4" t="n">
        <v>0.000106134</v>
      </c>
      <c r="G857" s="0" t="n">
        <v>0.935</v>
      </c>
      <c r="H857" s="0" t="n">
        <f aca="false">1.44*EXP(-F857*(A857-1956))</f>
        <v>1.43131481886933</v>
      </c>
      <c r="I857" s="0" t="n">
        <v>785</v>
      </c>
      <c r="J857" s="0" t="n">
        <f aca="false">I857*H857</f>
        <v>1123.58213281242</v>
      </c>
      <c r="K857" s="5" t="n">
        <f aca="false">K842+D842-J842-E857</f>
        <v>2743911.41182142</v>
      </c>
      <c r="L857" s="5" t="n">
        <f aca="false">H857*(100-G857/0.5)*20000</f>
        <v>2809098.46351294</v>
      </c>
      <c r="M857" s="5" t="n">
        <f aca="false">K857-L857</f>
        <v>-65187.0516915261</v>
      </c>
      <c r="N857" s="6" t="n">
        <f aca="false">1.6-0.6824/(2009-1956)*(A857-1956)</f>
        <v>0.866098113207547</v>
      </c>
      <c r="O857" s="7" t="n">
        <v>1.3</v>
      </c>
      <c r="P857" s="5" t="n">
        <f aca="false">O857*(100-N857/0.5)*5000</f>
        <v>638740.724528302</v>
      </c>
      <c r="Q857" s="7" t="n">
        <f aca="false">N857</f>
        <v>0.866098113207547</v>
      </c>
      <c r="R857" s="5" t="n">
        <f aca="false">1.49*(100-Q857/0.5)*5000</f>
        <v>732095.138113207</v>
      </c>
      <c r="S857" s="5" t="str">
        <f aca="false">IF(P857&lt;M857,M857-P857," ")</f>
        <v> </v>
      </c>
      <c r="T857" s="8" t="n">
        <f aca="false">M857*5/P857</f>
        <v>-0.510277873229905</v>
      </c>
      <c r="U857" s="10" t="n">
        <f aca="false">IF(T857&gt;5,S857*5/R857+5,T857)+20</f>
        <v>19.4897221267701</v>
      </c>
      <c r="V857" s="9" t="n">
        <f aca="false">G857/0.5*H857*20000</f>
        <v>53531.1742257129</v>
      </c>
      <c r="W857" s="9" t="n">
        <f aca="false">H857*G857*20*1000</f>
        <v>26765.5871128564</v>
      </c>
      <c r="X857" s="5" t="n">
        <f aca="false">G857*H857*MIN(20,U857)*1000</f>
        <v>26082.6927694715</v>
      </c>
      <c r="Y857" s="5" t="n">
        <f aca="false">IF(20&lt;U857,N857*O857*MIN(5,U857-20)*1000,0)</f>
        <v>0</v>
      </c>
      <c r="Z857" s="5" t="n">
        <f aca="false">IF(U857&gt;25,(U857-25)*Q857*1.49*1000,0)</f>
        <v>0</v>
      </c>
      <c r="AA857" s="5" t="n">
        <f aca="false">X857+Y857+Z857</f>
        <v>26082.6927694715</v>
      </c>
      <c r="AB857" s="10" t="n">
        <f aca="false">AA857/1000</f>
        <v>26.0826927694715</v>
      </c>
    </row>
    <row r="858" customFormat="false" ht="15" hidden="false" customHeight="false" outlineLevel="0" collapsed="false">
      <c r="A858" s="0" t="n">
        <f aca="false">A828+2</f>
        <v>2013</v>
      </c>
      <c r="B858" s="0" t="str">
        <f aca="false">B828</f>
        <v>b</v>
      </c>
      <c r="C858" s="0" t="n">
        <f aca="false">C828</f>
        <v>0</v>
      </c>
      <c r="D858" s="0" t="n">
        <f aca="false">D828</f>
        <v>0</v>
      </c>
      <c r="E858" s="1" t="n">
        <v>8.72809797326064</v>
      </c>
      <c r="F858" s="4" t="n">
        <v>0.00054519</v>
      </c>
      <c r="G858" s="0" t="n">
        <v>1.075</v>
      </c>
      <c r="H858" s="0" t="n">
        <f aca="false">1.44*EXP(-F858*(A858-1956))</f>
        <v>1.39593896716404</v>
      </c>
      <c r="I858" s="0" t="n">
        <v>785</v>
      </c>
      <c r="J858" s="0" t="n">
        <f aca="false">I858*H858</f>
        <v>1095.81208922377</v>
      </c>
      <c r="K858" s="5" t="n">
        <f aca="false">K843+D843-J843-E858</f>
        <v>2738794.99473505</v>
      </c>
      <c r="L858" s="5" t="n">
        <f aca="false">H858*(100-G858/0.5)*20000</f>
        <v>2731852.55874002</v>
      </c>
      <c r="M858" s="5" t="n">
        <f aca="false">K858-L858</f>
        <v>6942.43599502742</v>
      </c>
      <c r="N858" s="6" t="n">
        <f aca="false">1.6-0.6216/(2009-1956)*(A858-1956)</f>
        <v>0.93148679245283</v>
      </c>
      <c r="O858" s="7" t="n">
        <v>1.3</v>
      </c>
      <c r="P858" s="5" t="n">
        <f aca="false">O858*(100-N858/0.5)*5000</f>
        <v>637890.671698113</v>
      </c>
      <c r="Q858" s="7" t="n">
        <f aca="false">N858</f>
        <v>0.93148679245283</v>
      </c>
      <c r="R858" s="5" t="n">
        <f aca="false">1.49*(100-Q858/0.5)*5000</f>
        <v>731120.846792453</v>
      </c>
      <c r="S858" s="5" t="str">
        <f aca="false">IF(P858&lt;M858,M858-P858," ")</f>
        <v> </v>
      </c>
      <c r="T858" s="8" t="n">
        <f aca="false">M858*5/P858</f>
        <v>0.0544171305762015</v>
      </c>
      <c r="U858" s="10" t="n">
        <f aca="false">IF(T858&gt;5,S858*5/R858+5,T858)+20</f>
        <v>20.0544171305762</v>
      </c>
      <c r="V858" s="9" t="n">
        <f aca="false">G858/0.5*H858*20000</f>
        <v>60025.3755880537</v>
      </c>
      <c r="W858" s="9" t="n">
        <f aca="false">H858*G858*20*1000</f>
        <v>30012.6877940268</v>
      </c>
      <c r="X858" s="5" t="n">
        <f aca="false">G858*H858*MIN(20,U858)*1000</f>
        <v>30012.6877940268</v>
      </c>
      <c r="Y858" s="5" t="n">
        <f aca="false">IF(20&lt;U858,N858*O858*MIN(5,U858-20)*1000,0)</f>
        <v>65.8954899393864</v>
      </c>
      <c r="Z858" s="5" t="n">
        <f aca="false">IF(U858&gt;25,(U858-25)*Q858*1.49*1000,0)</f>
        <v>0</v>
      </c>
      <c r="AA858" s="5" t="n">
        <f aca="false">X858+Y858+Z858</f>
        <v>30078.5832839662</v>
      </c>
      <c r="AB858" s="10" t="n">
        <f aca="false">AA858/1000</f>
        <v>30.0785832839662</v>
      </c>
    </row>
    <row r="859" customFormat="false" ht="15" hidden="false" customHeight="false" outlineLevel="0" collapsed="false">
      <c r="A859" s="0" t="n">
        <f aca="false">A829+2</f>
        <v>2013</v>
      </c>
      <c r="B859" s="0" t="str">
        <f aca="false">B829</f>
        <v>c</v>
      </c>
      <c r="C859" s="0" t="n">
        <f aca="false">C829</f>
        <v>0</v>
      </c>
      <c r="D859" s="0" t="n">
        <f aca="false">D829</f>
        <v>0</v>
      </c>
      <c r="E859" s="1" t="n">
        <v>30.3797375169118</v>
      </c>
      <c r="F859" s="4" t="n">
        <v>0.002161032</v>
      </c>
      <c r="G859" s="0" t="n">
        <v>1.3125</v>
      </c>
      <c r="H859" s="0" t="n">
        <f aca="false">1.44*EXP(-F859*(A859-1956))</f>
        <v>1.27311199075193</v>
      </c>
      <c r="I859" s="0" t="n">
        <v>785</v>
      </c>
      <c r="J859" s="0" t="n">
        <f aca="false">I859*H859</f>
        <v>999.392912740267</v>
      </c>
      <c r="K859" s="5" t="n">
        <f aca="false">K844+D844-J844-E859</f>
        <v>2736069.1846108</v>
      </c>
      <c r="L859" s="5" t="n">
        <f aca="false">H859*(100-G859/0.5)*20000</f>
        <v>2479385.60198939</v>
      </c>
      <c r="M859" s="5" t="n">
        <f aca="false">K859-L859</f>
        <v>256683.582621409</v>
      </c>
      <c r="N859" s="6" t="n">
        <f aca="false">1.6-0.5691/(2009-1956)*(A859-1956)</f>
        <v>0.987949056603774</v>
      </c>
      <c r="O859" s="7" t="n">
        <v>1.3</v>
      </c>
      <c r="P859" s="5" t="n">
        <f aca="false">O859*(100-N859/0.5)*5000</f>
        <v>637156.662264151</v>
      </c>
      <c r="Q859" s="7" t="n">
        <f aca="false">N859</f>
        <v>0.987949056603774</v>
      </c>
      <c r="R859" s="5" t="n">
        <f aca="false">1.49*(100-Q859/0.5)*5000</f>
        <v>730279.559056604</v>
      </c>
      <c r="S859" s="5" t="str">
        <f aca="false">IF(P859&lt;M859,M859-P859," ")</f>
        <v> </v>
      </c>
      <c r="T859" s="8" t="n">
        <f aca="false">M859*5/P859</f>
        <v>2.01428940340416</v>
      </c>
      <c r="U859" s="10" t="n">
        <f aca="false">IF(T859&gt;5,S859*5/R859+5,T859)+20</f>
        <v>22.0142894034042</v>
      </c>
      <c r="V859" s="9" t="n">
        <f aca="false">G859/0.5*H859*20000</f>
        <v>66838.3795144765</v>
      </c>
      <c r="W859" s="9" t="n">
        <f aca="false">H859*G859*20*1000</f>
        <v>33419.1897572382</v>
      </c>
      <c r="X859" s="5" t="n">
        <f aca="false">G859*H859*MIN(20,U859)*1000</f>
        <v>33419.1897572382</v>
      </c>
      <c r="Y859" s="5" t="n">
        <f aca="false">IF(20&lt;U859,N859*O859*MIN(5,U859-20)*1000,0)</f>
        <v>2587.01991056615</v>
      </c>
      <c r="Z859" s="5" t="n">
        <f aca="false">IF(U859&gt;25,(U859-25)*Q859*1.49*1000,0)</f>
        <v>0</v>
      </c>
      <c r="AA859" s="5" t="n">
        <f aca="false">X859+Y859+Z859</f>
        <v>36006.2096678044</v>
      </c>
      <c r="AB859" s="10" t="n">
        <f aca="false">AA859/1000</f>
        <v>36.0062096678044</v>
      </c>
    </row>
    <row r="860" customFormat="false" ht="15" hidden="false" customHeight="false" outlineLevel="0" collapsed="false">
      <c r="A860" s="0" t="n">
        <f aca="false">A830+2</f>
        <v>2013</v>
      </c>
      <c r="B860" s="0" t="str">
        <f aca="false">B830</f>
        <v>d</v>
      </c>
      <c r="C860" s="0" t="n">
        <f aca="false">C830</f>
        <v>0</v>
      </c>
      <c r="D860" s="0" t="n">
        <f aca="false">D830</f>
        <v>0</v>
      </c>
      <c r="E860" s="1" t="n">
        <v>1.92973175720145</v>
      </c>
      <c r="F860" s="4" t="n">
        <v>0.003311821</v>
      </c>
      <c r="G860" s="0" t="n">
        <v>1.1775</v>
      </c>
      <c r="H860" s="0" t="n">
        <f aca="false">1.44*EXP(-F860*(A860-1956))</f>
        <v>1.19228223695834</v>
      </c>
      <c r="I860" s="0" t="n">
        <v>785</v>
      </c>
      <c r="J860" s="0" t="n">
        <f aca="false">I860*H860</f>
        <v>935.941556012293</v>
      </c>
      <c r="K860" s="5" t="n">
        <f aca="false">K845+D845-J845-E860</f>
        <v>2740716.78176512</v>
      </c>
      <c r="L860" s="5" t="n">
        <f aca="false">H860*(100-G860/0.5)*20000</f>
        <v>2328407.98055593</v>
      </c>
      <c r="M860" s="5" t="n">
        <f aca="false">K860-L860</f>
        <v>412308.801209192</v>
      </c>
      <c r="N860" s="6" t="n">
        <f aca="false">1.6-0.6/(2009-1956)*(A860-1956)</f>
        <v>0.954716981132076</v>
      </c>
      <c r="O860" s="7" t="n">
        <v>1.3</v>
      </c>
      <c r="P860" s="5" t="n">
        <f aca="false">O860*(100-N860/0.5)*5000</f>
        <v>637588.679245283</v>
      </c>
      <c r="Q860" s="7" t="n">
        <f aca="false">N860</f>
        <v>0.954716981132076</v>
      </c>
      <c r="R860" s="5" t="n">
        <f aca="false">1.49*(100-Q860/0.5)*5000</f>
        <v>730774.716981132</v>
      </c>
      <c r="S860" s="5" t="str">
        <f aca="false">IF(P860&lt;M860,M860-P860," ")</f>
        <v> </v>
      </c>
      <c r="T860" s="8" t="n">
        <f aca="false">M860*5/P860</f>
        <v>3.23334474584182</v>
      </c>
      <c r="U860" s="10" t="n">
        <f aca="false">IF(T860&gt;5,S860*5/R860+5,T860)+20</f>
        <v>23.2333447458418</v>
      </c>
      <c r="V860" s="9" t="n">
        <f aca="false">G860/0.5*H860*20000</f>
        <v>56156.4933607376</v>
      </c>
      <c r="W860" s="9" t="n">
        <f aca="false">H860*G860*20*1000</f>
        <v>28078.2466803688</v>
      </c>
      <c r="X860" s="5" t="n">
        <f aca="false">G860*H860*MIN(20,U860)*1000</f>
        <v>28078.2466803688</v>
      </c>
      <c r="Y860" s="5" t="n">
        <f aca="false">IF(20&lt;U860,N860*O860*MIN(5,U860-20)*1000,0)</f>
        <v>4013.00787512217</v>
      </c>
      <c r="Z860" s="5" t="n">
        <f aca="false">IF(U860&gt;25,(U860-25)*Q860*1.49*1000,0)</f>
        <v>0</v>
      </c>
      <c r="AA860" s="5" t="n">
        <f aca="false">X860+Y860+Z860</f>
        <v>32091.254555491</v>
      </c>
      <c r="AB860" s="10" t="n">
        <f aca="false">AA860/1000</f>
        <v>32.0912545554909</v>
      </c>
    </row>
    <row r="861" customFormat="false" ht="15" hidden="false" customHeight="false" outlineLevel="0" collapsed="false">
      <c r="A861" s="0" t="n">
        <f aca="false">A831+2</f>
        <v>2013</v>
      </c>
      <c r="B861" s="0" t="str">
        <f aca="false">B831</f>
        <v>e</v>
      </c>
      <c r="C861" s="0" t="n">
        <f aca="false">C831</f>
        <v>0</v>
      </c>
      <c r="D861" s="0" t="n">
        <f aca="false">D831</f>
        <v>0</v>
      </c>
      <c r="E861" s="1" t="n">
        <v>40.9760324336877</v>
      </c>
      <c r="F861" s="4" t="n">
        <v>0.003564392</v>
      </c>
      <c r="G861" s="0" t="n">
        <v>1.3925</v>
      </c>
      <c r="H861" s="0" t="n">
        <f aca="false">1.44*EXP(-F861*(A861-1956))</f>
        <v>1.17524045544075</v>
      </c>
      <c r="I861" s="0" t="n">
        <v>785</v>
      </c>
      <c r="J861" s="0" t="n">
        <f aca="false">I861*H861</f>
        <v>922.563757520986</v>
      </c>
      <c r="K861" s="5" t="n">
        <f aca="false">K846+D846-J846-E861</f>
        <v>2738751.8371043</v>
      </c>
      <c r="L861" s="5" t="n">
        <f aca="false">H861*(100-G861/0.5)*20000</f>
        <v>2285020.01751344</v>
      </c>
      <c r="M861" s="5" t="n">
        <f aca="false">K861-L861</f>
        <v>453731.819590853</v>
      </c>
      <c r="N861" s="6" t="n">
        <f aca="false">1.6-0.5/(2009-1956)*(A861-1956)</f>
        <v>1.0622641509434</v>
      </c>
      <c r="O861" s="7" t="n">
        <v>1.3</v>
      </c>
      <c r="P861" s="5" t="n">
        <f aca="false">O861*(100-N861/0.5)*5000</f>
        <v>636190.566037736</v>
      </c>
      <c r="Q861" s="7" t="n">
        <f aca="false">N861</f>
        <v>1.0622641509434</v>
      </c>
      <c r="R861" s="5" t="n">
        <f aca="false">1.49*(100-Q861/0.5)*5000</f>
        <v>729172.264150943</v>
      </c>
      <c r="S861" s="5" t="str">
        <f aca="false">IF(P861&lt;M861,M861-P861," ")</f>
        <v> </v>
      </c>
      <c r="T861" s="8" t="n">
        <f aca="false">M861*5/P861</f>
        <v>3.56600556352748</v>
      </c>
      <c r="U861" s="10" t="n">
        <f aca="false">IF(T861&gt;5,S861*5/R861+5,T861)+20</f>
        <v>23.5660055635275</v>
      </c>
      <c r="V861" s="9" t="n">
        <f aca="false">G861/0.5*H861*20000</f>
        <v>65460.8933680496</v>
      </c>
      <c r="W861" s="9" t="n">
        <f aca="false">H861*G861*20*1000</f>
        <v>32730.4466840248</v>
      </c>
      <c r="X861" s="5" t="n">
        <f aca="false">G861*H861*MIN(20,U861)*1000</f>
        <v>32730.4466840248</v>
      </c>
      <c r="Y861" s="5" t="n">
        <f aca="false">IF(20&lt;U861,N861*O861*MIN(5,U861-20)*1000,0)</f>
        <v>4924.45183385993</v>
      </c>
      <c r="Z861" s="5" t="n">
        <f aca="false">IF(U861&gt;25,(U861-25)*Q861*1.49*1000,0)</f>
        <v>0</v>
      </c>
      <c r="AA861" s="5" t="n">
        <f aca="false">X861+Y861+Z861</f>
        <v>37654.8985178847</v>
      </c>
      <c r="AB861" s="10" t="n">
        <f aca="false">AA861/1000</f>
        <v>37.6548985178847</v>
      </c>
    </row>
    <row r="862" customFormat="false" ht="15" hidden="false" customHeight="false" outlineLevel="0" collapsed="false">
      <c r="A862" s="0" t="n">
        <f aca="false">A832+2</f>
        <v>2013</v>
      </c>
      <c r="B862" s="0" t="str">
        <f aca="false">B832</f>
        <v>f</v>
      </c>
      <c r="C862" s="0" t="n">
        <f aca="false">C832</f>
        <v>0</v>
      </c>
      <c r="D862" s="0" t="n">
        <f aca="false">D832</f>
        <v>350.833333333333</v>
      </c>
      <c r="E862" s="1" t="n">
        <v>16.2913419234402</v>
      </c>
      <c r="F862" s="4" t="n">
        <v>0.00095987</v>
      </c>
      <c r="G862" s="0" t="n">
        <v>1.4525</v>
      </c>
      <c r="H862" s="0" t="n">
        <f aca="false">1.44*EXP(-F862*(A862-1956))</f>
        <v>1.36333039153762</v>
      </c>
      <c r="I862" s="0" t="n">
        <v>785</v>
      </c>
      <c r="J862" s="0" t="n">
        <f aca="false">I862*H862</f>
        <v>1070.21435735704</v>
      </c>
      <c r="K862" s="5" t="n">
        <f aca="false">K847+D847-J847-E862</f>
        <v>2754356.55648378</v>
      </c>
      <c r="L862" s="5" t="n">
        <f aca="false">H862*(100-G862/0.5)*20000</f>
        <v>2647451.28732691</v>
      </c>
      <c r="M862" s="5" t="n">
        <f aca="false">K862-L862</f>
        <v>106905.269156863</v>
      </c>
      <c r="N862" s="6" t="n">
        <f aca="false">1.6-0.5691/(2009-1956)*(A862-1956)</f>
        <v>0.987949056603774</v>
      </c>
      <c r="O862" s="7" t="n">
        <v>1.3</v>
      </c>
      <c r="P862" s="5" t="n">
        <f aca="false">O862*(100-N862/0.5)*5000</f>
        <v>637156.662264151</v>
      </c>
      <c r="Q862" s="7" t="n">
        <f aca="false">N862</f>
        <v>0.987949056603774</v>
      </c>
      <c r="R862" s="5" t="n">
        <f aca="false">1.49*(100-Q862/0.5)*5000</f>
        <v>730279.559056604</v>
      </c>
      <c r="S862" s="5" t="str">
        <f aca="false">IF(P862&lt;M862,M862-P862," ")</f>
        <v> </v>
      </c>
      <c r="T862" s="8" t="n">
        <f aca="false">M862*5/P862</f>
        <v>0.838924518006079</v>
      </c>
      <c r="U862" s="10" t="n">
        <f aca="false">IF(T862&gt;5,S862*5/R862+5,T862)+20</f>
        <v>20.8389245180061</v>
      </c>
      <c r="V862" s="9" t="n">
        <f aca="false">G862/0.5*H862*20000</f>
        <v>79209.495748336</v>
      </c>
      <c r="W862" s="9" t="n">
        <f aca="false">H862*G862*20*1000</f>
        <v>39604.747874168</v>
      </c>
      <c r="X862" s="5" t="n">
        <f aca="false">G862*H862*MIN(20,U862)*1000</f>
        <v>39604.747874168</v>
      </c>
      <c r="Y862" s="5" t="n">
        <f aca="false">IF(20&lt;U862,N862*O862*MIN(5,U862-20)*1000,0)</f>
        <v>1077.45909196364</v>
      </c>
      <c r="Z862" s="5" t="n">
        <f aca="false">IF(U862&gt;25,(U862-25)*Q862*1.49*1000,0)</f>
        <v>0</v>
      </c>
      <c r="AA862" s="5" t="n">
        <f aca="false">X862+Y862+Z862</f>
        <v>40682.2069661316</v>
      </c>
      <c r="AB862" s="10" t="n">
        <f aca="false">AA862/1000</f>
        <v>40.6822069661316</v>
      </c>
    </row>
    <row r="863" customFormat="false" ht="15" hidden="false" customHeight="false" outlineLevel="0" collapsed="false">
      <c r="A863" s="0" t="n">
        <f aca="false">A833+2</f>
        <v>2013</v>
      </c>
      <c r="B863" s="0" t="str">
        <f aca="false">B833</f>
        <v>g</v>
      </c>
      <c r="C863" s="0" t="n">
        <f aca="false">C833</f>
        <v>0</v>
      </c>
      <c r="D863" s="0" t="n">
        <f aca="false">D833</f>
        <v>350.833333333333</v>
      </c>
      <c r="E863" s="1" t="n">
        <v>64.0238968998803</v>
      </c>
      <c r="F863" s="4" t="n">
        <v>0.003306066</v>
      </c>
      <c r="G863" s="0" t="n">
        <v>1.9075</v>
      </c>
      <c r="H863" s="0" t="n">
        <f aca="false">1.44*EXP(-F863*(A863-1956))</f>
        <v>1.19267341141789</v>
      </c>
      <c r="I863" s="0" t="n">
        <v>785</v>
      </c>
      <c r="J863" s="0" t="n">
        <f aca="false">I863*H863</f>
        <v>936.24862796304</v>
      </c>
      <c r="K863" s="5" t="n">
        <f aca="false">K848+D848-J848-E863</f>
        <v>2752527.60432516</v>
      </c>
      <c r="L863" s="5" t="n">
        <f aca="false">H863*(100-G863/0.5)*20000</f>
        <v>2294345.84154459</v>
      </c>
      <c r="M863" s="5" t="n">
        <f aca="false">K863-L863</f>
        <v>458181.762780576</v>
      </c>
      <c r="N863" s="6" t="n">
        <f aca="false">1.6-0.5691/(2009-1956)*(A863-1956)</f>
        <v>0.987949056603774</v>
      </c>
      <c r="O863" s="7" t="n">
        <v>1.3</v>
      </c>
      <c r="P863" s="5" t="n">
        <f aca="false">O863*(100-N863/0.5)*5000</f>
        <v>637156.662264151</v>
      </c>
      <c r="Q863" s="7" t="n">
        <f aca="false">N863</f>
        <v>0.987949056603774</v>
      </c>
      <c r="R863" s="5" t="n">
        <f aca="false">1.49*(100-Q863/0.5)*5000</f>
        <v>730279.559056604</v>
      </c>
      <c r="S863" s="5" t="str">
        <f aca="false">IF(P863&lt;M863,M863-P863," ")</f>
        <v> </v>
      </c>
      <c r="T863" s="8" t="n">
        <f aca="false">M863*5/P863</f>
        <v>3.59551888818376</v>
      </c>
      <c r="U863" s="10" t="n">
        <f aca="false">IF(T863&gt;5,S863*5/R863+5,T863)+20</f>
        <v>23.5955188881838</v>
      </c>
      <c r="V863" s="9" t="n">
        <f aca="false">G863/0.5*H863*20000</f>
        <v>91000.9812911846</v>
      </c>
      <c r="W863" s="9" t="n">
        <f aca="false">H863*G863*20*1000</f>
        <v>45500.4906455923</v>
      </c>
      <c r="X863" s="5" t="n">
        <f aca="false">G863*H863*MIN(20,U863)*1000</f>
        <v>45500.4906455923</v>
      </c>
      <c r="Y863" s="5" t="n">
        <f aca="false">IF(20&lt;U863,N863*O863*MIN(5,U863-20)*1000,0)</f>
        <v>4617.84634165686</v>
      </c>
      <c r="Z863" s="5" t="n">
        <f aca="false">IF(U863&gt;25,(U863-25)*Q863*1.49*1000,0)</f>
        <v>0</v>
      </c>
      <c r="AA863" s="5" t="n">
        <f aca="false">X863+Y863+Z863</f>
        <v>50118.3369872492</v>
      </c>
      <c r="AB863" s="10" t="n">
        <f aca="false">AA863/1000</f>
        <v>50.1183369872492</v>
      </c>
    </row>
    <row r="864" customFormat="false" ht="15" hidden="false" customHeight="false" outlineLevel="0" collapsed="false">
      <c r="A864" s="0" t="n">
        <f aca="false">A834+2</f>
        <v>2013</v>
      </c>
      <c r="B864" s="0" t="str">
        <f aca="false">B834</f>
        <v>h</v>
      </c>
      <c r="C864" s="0" t="n">
        <f aca="false">C834</f>
        <v>0</v>
      </c>
      <c r="D864" s="0" t="n">
        <f aca="false">D834</f>
        <v>253.8</v>
      </c>
      <c r="E864" s="1" t="n">
        <v>26.0861458919523</v>
      </c>
      <c r="F864" s="4" t="n">
        <v>0.001301856</v>
      </c>
      <c r="G864" s="0" t="n">
        <v>1.5625</v>
      </c>
      <c r="H864" s="0" t="n">
        <f aca="false">1.44*EXP(-F864*(A864-1956))</f>
        <v>1.33701206443129</v>
      </c>
      <c r="I864" s="0" t="n">
        <v>785</v>
      </c>
      <c r="J864" s="0" t="n">
        <f aca="false">I864*H864</f>
        <v>1049.55447057856</v>
      </c>
      <c r="K864" s="5" t="n">
        <f aca="false">K849+D849-J849-E864</f>
        <v>2751469.59872954</v>
      </c>
      <c r="L864" s="5" t="n">
        <f aca="false">H864*(100-G864/0.5)*20000</f>
        <v>2590460.87483562</v>
      </c>
      <c r="M864" s="5" t="n">
        <f aca="false">K864-L864</f>
        <v>161008.723893927</v>
      </c>
      <c r="N864" s="6" t="n">
        <f aca="false">1.6-0.5691/(2009-1956)*(A864-1956)</f>
        <v>0.987949056603774</v>
      </c>
      <c r="O864" s="7" t="n">
        <v>1.3</v>
      </c>
      <c r="P864" s="5" t="n">
        <f aca="false">O864*(100-N864/0.5)*5000</f>
        <v>637156.662264151</v>
      </c>
      <c r="Q864" s="7" t="n">
        <f aca="false">N864</f>
        <v>0.987949056603774</v>
      </c>
      <c r="R864" s="5" t="n">
        <f aca="false">1.49*(100-Q864/0.5)*5000</f>
        <v>730279.559056604</v>
      </c>
      <c r="S864" s="5" t="str">
        <f aca="false">IF(P864&lt;M864,M864-P864," ")</f>
        <v> </v>
      </c>
      <c r="T864" s="8" t="n">
        <f aca="false">M864*5/P864</f>
        <v>1.26349399943319</v>
      </c>
      <c r="U864" s="10" t="n">
        <f aca="false">IF(T864&gt;5,S864*5/R864+5,T864)+20</f>
        <v>21.2634939994332</v>
      </c>
      <c r="V864" s="9" t="n">
        <f aca="false">G864/0.5*H864*20000</f>
        <v>83563.2540269553</v>
      </c>
      <c r="W864" s="9" t="n">
        <f aca="false">H864*G864*20*1000</f>
        <v>41781.6270134777</v>
      </c>
      <c r="X864" s="5" t="n">
        <f aca="false">G864*H864*MIN(20,U864)*1000</f>
        <v>41781.6270134777</v>
      </c>
      <c r="Y864" s="5" t="n">
        <f aca="false">IF(20&lt;U864,N864*O864*MIN(5,U864-20)*1000,0)</f>
        <v>1622.74801619392</v>
      </c>
      <c r="Z864" s="5" t="n">
        <f aca="false">IF(U864&gt;25,(U864-25)*Q864*1.49*1000,0)</f>
        <v>0</v>
      </c>
      <c r="AA864" s="5" t="n">
        <f aca="false">X864+Y864+Z864</f>
        <v>43404.3750296716</v>
      </c>
      <c r="AB864" s="10" t="n">
        <f aca="false">AA864/1000</f>
        <v>43.4043750296716</v>
      </c>
    </row>
    <row r="865" customFormat="false" ht="15" hidden="false" customHeight="false" outlineLevel="0" collapsed="false">
      <c r="A865" s="0" t="n">
        <f aca="false">A835+2</f>
        <v>2013</v>
      </c>
      <c r="B865" s="0" t="str">
        <f aca="false">B835</f>
        <v>i</v>
      </c>
      <c r="C865" s="0" t="n">
        <f aca="false">C835</f>
        <v>0</v>
      </c>
      <c r="D865" s="0" t="n">
        <f aca="false">D835</f>
        <v>211.2</v>
      </c>
      <c r="E865" s="1" t="n">
        <v>27.2276240700103</v>
      </c>
      <c r="F865" s="4" t="n">
        <v>0.00474323</v>
      </c>
      <c r="G865" s="0" t="n">
        <v>3.17</v>
      </c>
      <c r="H865" s="0" t="n">
        <f aca="false">1.44*EXP(-F865*(A865-1956))</f>
        <v>1.09886629078939</v>
      </c>
      <c r="I865" s="0" t="n">
        <v>785</v>
      </c>
      <c r="J865" s="0" t="n">
        <f aca="false">I865*H865</f>
        <v>862.61003826967</v>
      </c>
      <c r="K865" s="5" t="n">
        <f aca="false">K850+D850-J850-E865</f>
        <v>2748920.19962172</v>
      </c>
      <c r="L865" s="5" t="n">
        <f aca="false">H865*(100-G865/0.5)*20000</f>
        <v>2058396.33590668</v>
      </c>
      <c r="M865" s="5" t="n">
        <f aca="false">K865-L865</f>
        <v>690523.86371504</v>
      </c>
      <c r="N865" s="6" t="n">
        <f aca="false">1.6+0.3/(2009-1956)*(A865-1956)</f>
        <v>1.92264150943396</v>
      </c>
      <c r="O865" s="7" t="n">
        <v>1.3</v>
      </c>
      <c r="P865" s="5" t="n">
        <f aca="false">O865*(100-N865/0.5)*5000</f>
        <v>625005.660377359</v>
      </c>
      <c r="Q865" s="7" t="n">
        <f aca="false">N865</f>
        <v>1.92264150943396</v>
      </c>
      <c r="R865" s="5" t="n">
        <f aca="false">1.49*(100-Q865/0.5)*5000</f>
        <v>716352.641509434</v>
      </c>
      <c r="S865" s="5" t="n">
        <f aca="false">IF(P865&lt;M865,M865-P865," ")</f>
        <v>65518.2033376818</v>
      </c>
      <c r="T865" s="8" t="n">
        <f aca="false">M865*5/P865</f>
        <v>5.52414087976519</v>
      </c>
      <c r="U865" s="10" t="n">
        <f aca="false">IF(T865&gt;5,S865*5/R865+5,T865)+20</f>
        <v>25.4573041232851</v>
      </c>
      <c r="V865" s="9" t="n">
        <f aca="false">G865/0.5*H865*20000</f>
        <v>139336.245672094</v>
      </c>
      <c r="W865" s="9" t="n">
        <f aca="false">H865*G865*20*1000</f>
        <v>69668.1228360472</v>
      </c>
      <c r="X865" s="5" t="n">
        <f aca="false">G865*H865*MIN(20,U865)*1000</f>
        <v>69668.1228360472</v>
      </c>
      <c r="Y865" s="5" t="n">
        <f aca="false">IF(20&lt;U865,N865*O865*MIN(5,U865-20)*1000,0)</f>
        <v>12497.1698113208</v>
      </c>
      <c r="Z865" s="5" t="n">
        <f aca="false">IF(U865&gt;25,(U865-25)*Q865*1.49*1000,0)</f>
        <v>1310.05551589612</v>
      </c>
      <c r="AA865" s="5" t="n">
        <f aca="false">X865+Y865+Z865</f>
        <v>83475.3481632641</v>
      </c>
      <c r="AB865" s="10" t="n">
        <f aca="false">AA865/1000</f>
        <v>83.4753481632641</v>
      </c>
    </row>
    <row r="866" customFormat="false" ht="15" hidden="false" customHeight="false" outlineLevel="0" collapsed="false">
      <c r="A866" s="0" t="n">
        <f aca="false">A836+2</f>
        <v>2013</v>
      </c>
      <c r="B866" s="0" t="str">
        <f aca="false">B836</f>
        <v>j</v>
      </c>
      <c r="C866" s="0" t="n">
        <f aca="false">C836</f>
        <v>0</v>
      </c>
      <c r="D866" s="0" t="n">
        <f aca="false">D836</f>
        <v>1060.83333333333</v>
      </c>
      <c r="E866" s="1" t="n">
        <v>39.222295166414</v>
      </c>
      <c r="F866" s="4" t="n">
        <v>0.00288361</v>
      </c>
      <c r="G866" s="0" t="n">
        <v>2.1425</v>
      </c>
      <c r="H866" s="0" t="n">
        <f aca="false">1.44*EXP(-F866*(A866-1956))</f>
        <v>1.22174155336257</v>
      </c>
      <c r="I866" s="0" t="n">
        <v>785</v>
      </c>
      <c r="J866" s="0" t="n">
        <f aca="false">I866*H866</f>
        <v>959.067119389615</v>
      </c>
      <c r="K866" s="5" t="n">
        <f aca="false">K851+D851-J851-E866</f>
        <v>2774607.12297004</v>
      </c>
      <c r="L866" s="5" t="n">
        <f aca="false">H866*(100-G866/0.5)*20000</f>
        <v>2338779.85560196</v>
      </c>
      <c r="M866" s="5" t="n">
        <f aca="false">K866-L866</f>
        <v>435827.267368075</v>
      </c>
      <c r="N866" s="6" t="n">
        <f aca="false">1.6-0.5691/(2009-1956)*(A866-1956)</f>
        <v>0.987949056603774</v>
      </c>
      <c r="O866" s="7" t="n">
        <v>1.3</v>
      </c>
      <c r="P866" s="5" t="n">
        <f aca="false">O866*(100-N866/0.5)*5000</f>
        <v>637156.662264151</v>
      </c>
      <c r="Q866" s="7" t="n">
        <f aca="false">N866</f>
        <v>0.987949056603774</v>
      </c>
      <c r="R866" s="5" t="n">
        <f aca="false">1.49*(100-Q866/0.5)*5000</f>
        <v>730279.559056604</v>
      </c>
      <c r="S866" s="5" t="str">
        <f aca="false">IF(P866&lt;M866,M866-P866," ")</f>
        <v> </v>
      </c>
      <c r="T866" s="8" t="n">
        <f aca="false">M866*5/P866</f>
        <v>3.42009503455048</v>
      </c>
      <c r="U866" s="10" t="n">
        <f aca="false">IF(T866&gt;5,S866*5/R866+5,T866)+20</f>
        <v>23.4200950345505</v>
      </c>
      <c r="V866" s="9" t="n">
        <f aca="false">G866/0.5*H866*20000</f>
        <v>104703.251123172</v>
      </c>
      <c r="W866" s="9" t="n">
        <f aca="false">H866*G866*20*1000</f>
        <v>52351.625561586</v>
      </c>
      <c r="X866" s="5" t="n">
        <f aca="false">G866*H866*MIN(20,U866)*1000</f>
        <v>52351.625561586</v>
      </c>
      <c r="Y866" s="5" t="n">
        <f aca="false">IF(20&lt;U866,N866*O866*MIN(5,U866-20)*1000,0)</f>
        <v>4392.54356174322</v>
      </c>
      <c r="Z866" s="5" t="n">
        <f aca="false">IF(U866&gt;25,(U866-25)*Q866*1.49*1000,0)</f>
        <v>0</v>
      </c>
      <c r="AA866" s="5" t="n">
        <f aca="false">X866+Y866+Z866</f>
        <v>56744.1691233292</v>
      </c>
      <c r="AB866" s="10" t="n">
        <f aca="false">AA866/1000</f>
        <v>56.7441691233292</v>
      </c>
    </row>
    <row r="867" customFormat="false" ht="15" hidden="false" customHeight="false" outlineLevel="0" collapsed="false">
      <c r="A867" s="0" t="n">
        <f aca="false">A837+2</f>
        <v>2013</v>
      </c>
      <c r="B867" s="0" t="str">
        <f aca="false">B837</f>
        <v>k</v>
      </c>
      <c r="C867" s="0" t="n">
        <f aca="false">C837</f>
        <v>0</v>
      </c>
      <c r="D867" s="0" t="n">
        <f aca="false">D837</f>
        <v>1060.83333333333</v>
      </c>
      <c r="E867" s="1" t="n">
        <v>37.8377569356878</v>
      </c>
      <c r="F867" s="4" t="n">
        <v>0.003435973</v>
      </c>
      <c r="G867" s="0" t="n">
        <v>2.195</v>
      </c>
      <c r="H867" s="0" t="n">
        <f aca="false">1.44*EXP(-F867*(A867-1956))</f>
        <v>1.18387464013021</v>
      </c>
      <c r="I867" s="0" t="n">
        <v>785</v>
      </c>
      <c r="J867" s="0" t="n">
        <f aca="false">I867*H867</f>
        <v>929.341592502214</v>
      </c>
      <c r="K867" s="5" t="n">
        <f aca="false">K852+D852-J852-E867</f>
        <v>2775816.79056262</v>
      </c>
      <c r="L867" s="5" t="n">
        <f aca="false">H867*(100-G867/0.5)*20000</f>
        <v>2263805.08685698</v>
      </c>
      <c r="M867" s="5" t="n">
        <f aca="false">K867-L867</f>
        <v>512011.703705631</v>
      </c>
      <c r="N867" s="6" t="n">
        <f aca="false">1.6+0.1/(2009-1956)*(A867-1956)</f>
        <v>1.70754716981132</v>
      </c>
      <c r="O867" s="7" t="n">
        <v>1.3</v>
      </c>
      <c r="P867" s="5" t="n">
        <f aca="false">O867*(100-N867/0.5)*5000</f>
        <v>627801.886792453</v>
      </c>
      <c r="Q867" s="7" t="n">
        <f aca="false">N867</f>
        <v>1.70754716981132</v>
      </c>
      <c r="R867" s="5" t="n">
        <f aca="false">1.49*(100-Q867/0.5)*5000</f>
        <v>719557.547169811</v>
      </c>
      <c r="S867" s="5" t="str">
        <f aca="false">IF(P867&lt;M867,M867-P867," ")</f>
        <v> </v>
      </c>
      <c r="T867" s="8" t="n">
        <f aca="false">M867*5/P867</f>
        <v>4.0778127182891</v>
      </c>
      <c r="U867" s="10" t="n">
        <f aca="false">IF(T867&gt;5,S867*5/R867+5,T867)+20</f>
        <v>24.0778127182891</v>
      </c>
      <c r="V867" s="9" t="n">
        <f aca="false">G867/0.5*H867*20000</f>
        <v>103944.193403432</v>
      </c>
      <c r="W867" s="9" t="n">
        <f aca="false">H867*G867*20*1000</f>
        <v>51972.0967017162</v>
      </c>
      <c r="X867" s="5" t="n">
        <f aca="false">G867*H867*MIN(20,U867)*1000</f>
        <v>51972.0967017162</v>
      </c>
      <c r="Y867" s="5" t="n">
        <f aca="false">IF(20&lt;U867,N867*O867*MIN(5,U867-20)*1000,0)</f>
        <v>9051.9748359757</v>
      </c>
      <c r="Z867" s="5" t="n">
        <f aca="false">IF(U867&gt;25,(U867-25)*Q867*1.49*1000,0)</f>
        <v>0</v>
      </c>
      <c r="AA867" s="5" t="n">
        <f aca="false">X867+Y867+Z867</f>
        <v>61024.0715376919</v>
      </c>
      <c r="AB867" s="10" t="n">
        <f aca="false">AA867/1000</f>
        <v>61.0240715376919</v>
      </c>
    </row>
    <row r="868" customFormat="false" ht="15" hidden="false" customHeight="false" outlineLevel="0" collapsed="false">
      <c r="A868" s="0" t="n">
        <f aca="false">A838+2</f>
        <v>2013</v>
      </c>
      <c r="B868" s="0" t="str">
        <f aca="false">B838</f>
        <v>l</v>
      </c>
      <c r="C868" s="0" t="n">
        <f aca="false">C838</f>
        <v>0</v>
      </c>
      <c r="D868" s="0" t="n">
        <f aca="false">D838</f>
        <v>33.54</v>
      </c>
      <c r="E868" s="1" t="n">
        <v>11.3962474946973</v>
      </c>
      <c r="F868" s="4" t="n">
        <v>0.002290988</v>
      </c>
      <c r="G868" s="0" t="n">
        <v>1.865</v>
      </c>
      <c r="H868" s="0" t="n">
        <f aca="false">1.44*EXP(-F868*(A868-1956))</f>
        <v>1.26371626620519</v>
      </c>
      <c r="I868" s="0" t="n">
        <v>785</v>
      </c>
      <c r="J868" s="0" t="n">
        <f aca="false">I868*H868</f>
        <v>992.017268971071</v>
      </c>
      <c r="K868" s="5" t="n">
        <f aca="false">K853+D853-J853-E868</f>
        <v>2744542.64222187</v>
      </c>
      <c r="L868" s="5" t="n">
        <f aca="false">H868*(100-G868/0.5)*20000</f>
        <v>2433159.29895146</v>
      </c>
      <c r="M868" s="5" t="n">
        <f aca="false">K868-L868</f>
        <v>311383.343270404</v>
      </c>
      <c r="N868" s="6" t="n">
        <f aca="false">1.6-0.4/(2009-1956)*(A868-1956)</f>
        <v>1.16981132075472</v>
      </c>
      <c r="O868" s="7" t="n">
        <v>1.3</v>
      </c>
      <c r="P868" s="5" t="n">
        <f aca="false">O868*(100-N868/0.5)*5000</f>
        <v>634792.452830189</v>
      </c>
      <c r="Q868" s="7" t="n">
        <f aca="false">N868</f>
        <v>1.16981132075472</v>
      </c>
      <c r="R868" s="5" t="n">
        <f aca="false">1.49*(100-Q868/0.5)*5000</f>
        <v>727569.811320755</v>
      </c>
      <c r="S868" s="5" t="str">
        <f aca="false">IF(P868&lt;M868,M868-P868," ")</f>
        <v> </v>
      </c>
      <c r="T868" s="8" t="n">
        <f aca="false">M868*5/P868</f>
        <v>2.45263898367189</v>
      </c>
      <c r="U868" s="10" t="n">
        <f aca="false">IF(T868&gt;5,S868*5/R868+5,T868)+20</f>
        <v>22.4526389836719</v>
      </c>
      <c r="V868" s="9" t="n">
        <f aca="false">G868/0.5*H868*20000</f>
        <v>94273.2334589068</v>
      </c>
      <c r="W868" s="9" t="n">
        <f aca="false">H868*G868*20*1000</f>
        <v>47136.6167294534</v>
      </c>
      <c r="X868" s="5" t="n">
        <f aca="false">G868*H868*MIN(20,U868)*1000</f>
        <v>47136.6167294534</v>
      </c>
      <c r="Y868" s="5" t="n">
        <f aca="false">IF(20&lt;U868,N868*O868*MIN(5,U868-20)*1000,0)</f>
        <v>3729.86230347084</v>
      </c>
      <c r="Z868" s="5" t="n">
        <f aca="false">IF(U868&gt;25,(U868-25)*Q868*1.49*1000,0)</f>
        <v>0</v>
      </c>
      <c r="AA868" s="5" t="n">
        <f aca="false">X868+Y868+Z868</f>
        <v>50866.4790329243</v>
      </c>
      <c r="AB868" s="10" t="n">
        <f aca="false">AA868/1000</f>
        <v>50.8664790329243</v>
      </c>
    </row>
    <row r="869" customFormat="false" ht="15" hidden="false" customHeight="false" outlineLevel="0" collapsed="false">
      <c r="A869" s="0" t="n">
        <f aca="false">A839+2</f>
        <v>2013</v>
      </c>
      <c r="B869" s="0" t="str">
        <f aca="false">B839</f>
        <v>m</v>
      </c>
      <c r="C869" s="0" t="n">
        <f aca="false">C839</f>
        <v>0</v>
      </c>
      <c r="D869" s="0" t="n">
        <f aca="false">D839</f>
        <v>211.2</v>
      </c>
      <c r="E869" s="1" t="n">
        <v>74.5709688884922</v>
      </c>
      <c r="F869" s="4" t="n">
        <v>0.006047777</v>
      </c>
      <c r="G869" s="0" t="n">
        <v>3.6275</v>
      </c>
      <c r="H869" s="0" t="n">
        <f aca="false">1.44*EXP(-F869*(A869-1956))</f>
        <v>1.02011954824279</v>
      </c>
      <c r="I869" s="0" t="n">
        <v>785</v>
      </c>
      <c r="J869" s="0" t="n">
        <f aca="false">I869*H869</f>
        <v>800.793845370592</v>
      </c>
      <c r="K869" s="5" t="n">
        <f aca="false">K854+D854-J854-E869</f>
        <v>2744006.91224048</v>
      </c>
      <c r="L869" s="5" t="n">
        <f aca="false">H869*(100-G869/0.5)*20000</f>
        <v>1892219.75003556</v>
      </c>
      <c r="M869" s="5" t="n">
        <f aca="false">K869-L869</f>
        <v>851787.162204923</v>
      </c>
      <c r="N869" s="6" t="n">
        <f aca="false">1.6+0.5185/(2009-1956)*(A869-1956)</f>
        <v>2.1576320754717</v>
      </c>
      <c r="O869" s="7" t="n">
        <v>1.3</v>
      </c>
      <c r="P869" s="5" t="n">
        <f aca="false">O869*(100-N869/0.5)*5000</f>
        <v>621950.783018868</v>
      </c>
      <c r="Q869" s="7" t="n">
        <f aca="false">N869</f>
        <v>2.1576320754717</v>
      </c>
      <c r="R869" s="5" t="n">
        <f aca="false">1.49*(100-Q869/0.5)*5000</f>
        <v>712851.282075472</v>
      </c>
      <c r="S869" s="5" t="n">
        <f aca="false">IF(P869&lt;M869,M869-P869," ")</f>
        <v>229836.379186055</v>
      </c>
      <c r="T869" s="8" t="n">
        <f aca="false">M869*5/P869</f>
        <v>6.84770552157246</v>
      </c>
      <c r="U869" s="10" t="n">
        <f aca="false">IF(T869&gt;5,S869*5/R869+5,T869)+20</f>
        <v>26.6120920658015</v>
      </c>
      <c r="V869" s="9" t="n">
        <f aca="false">G869/0.5*H869*20000</f>
        <v>148019.346450029</v>
      </c>
      <c r="W869" s="9" t="n">
        <f aca="false">H869*G869*20*1000</f>
        <v>74009.6732250146</v>
      </c>
      <c r="X869" s="5" t="n">
        <f aca="false">G869*H869*MIN(20,U869)*1000</f>
        <v>74009.6732250146</v>
      </c>
      <c r="Y869" s="5" t="n">
        <f aca="false">IF(20&lt;U869,N869*O869*MIN(5,U869-20)*1000,0)</f>
        <v>14024.608490566</v>
      </c>
      <c r="Z869" s="5" t="n">
        <f aca="false">IF(U869&gt;25,(U869-25)*Q869*1.49*1000,0)</f>
        <v>5182.66930918216</v>
      </c>
      <c r="AA869" s="5" t="n">
        <f aca="false">X869+Y869+Z869</f>
        <v>93216.9510247628</v>
      </c>
      <c r="AB869" s="10" t="n">
        <f aca="false">AA869/1000</f>
        <v>93.2169510247628</v>
      </c>
    </row>
    <row r="870" customFormat="false" ht="15" hidden="false" customHeight="false" outlineLevel="0" collapsed="false">
      <c r="A870" s="0" t="n">
        <f aca="false">A840+2</f>
        <v>2013</v>
      </c>
      <c r="B870" s="0" t="str">
        <f aca="false">B840</f>
        <v>n</v>
      </c>
      <c r="C870" s="0" t="n">
        <f aca="false">C840</f>
        <v>0</v>
      </c>
      <c r="D870" s="0" t="n">
        <f aca="false">D840</f>
        <v>33.54</v>
      </c>
      <c r="E870" s="1" t="n">
        <v>82.3012773964375</v>
      </c>
      <c r="F870" s="4" t="n">
        <v>0.003047486</v>
      </c>
      <c r="G870" s="0" t="n">
        <v>2.1375</v>
      </c>
      <c r="H870" s="0" t="n">
        <f aca="false">1.44*EXP(-F870*(A870-1956))</f>
        <v>1.21038248333403</v>
      </c>
      <c r="I870" s="0" t="n">
        <v>785</v>
      </c>
      <c r="J870" s="0" t="n">
        <f aca="false">I870*H870</f>
        <v>950.150249417212</v>
      </c>
      <c r="K870" s="5" t="n">
        <f aca="false">K855+D855-J855-E870</f>
        <v>2738960.39803298</v>
      </c>
      <c r="L870" s="5" t="n">
        <f aca="false">H870*(100-G870/0.5)*20000</f>
        <v>2317277.264343</v>
      </c>
      <c r="M870" s="5" t="n">
        <f aca="false">K870-L870</f>
        <v>421683.13368998</v>
      </c>
      <c r="N870" s="6" t="n">
        <f aca="false">1.6-0.4298/(2009-1956)*(A870-1956)</f>
        <v>1.13776226415094</v>
      </c>
      <c r="O870" s="7" t="n">
        <v>1.3</v>
      </c>
      <c r="P870" s="5" t="n">
        <f aca="false">O870*(100-N870/0.5)*5000</f>
        <v>635209.090566038</v>
      </c>
      <c r="Q870" s="7" t="n">
        <f aca="false">N870</f>
        <v>1.13776226415094</v>
      </c>
      <c r="R870" s="5" t="n">
        <f aca="false">1.49*(100-Q870/0.5)*5000</f>
        <v>728047.342264151</v>
      </c>
      <c r="S870" s="5" t="str">
        <f aca="false">IF(P870&lt;M870,M870-P870," ")</f>
        <v> </v>
      </c>
      <c r="T870" s="8" t="n">
        <f aca="false">M870*5/P870</f>
        <v>3.31924668548286</v>
      </c>
      <c r="U870" s="10" t="n">
        <f aca="false">IF(T870&gt;5,S870*5/R870+5,T870)+20</f>
        <v>23.3192466854829</v>
      </c>
      <c r="V870" s="9" t="n">
        <f aca="false">G870/0.5*H870*20000</f>
        <v>103487.702325059</v>
      </c>
      <c r="W870" s="9" t="n">
        <f aca="false">H870*G870*20*1000</f>
        <v>51743.8511625297</v>
      </c>
      <c r="X870" s="5" t="n">
        <f aca="false">G870*H870*MIN(20,U870)*1000</f>
        <v>51743.8511625297</v>
      </c>
      <c r="Y870" s="5" t="n">
        <f aca="false">IF(20&lt;U870,N870*O870*MIN(5,U870-20)*1000,0)</f>
        <v>4909.46771139564</v>
      </c>
      <c r="Z870" s="5" t="n">
        <f aca="false">IF(U870&gt;25,(U870-25)*Q870*1.49*1000,0)</f>
        <v>0</v>
      </c>
      <c r="AA870" s="5" t="n">
        <f aca="false">X870+Y870+Z870</f>
        <v>56653.3188739253</v>
      </c>
      <c r="AB870" s="10" t="n">
        <f aca="false">AA870/1000</f>
        <v>56.6533188739253</v>
      </c>
    </row>
    <row r="871" customFormat="false" ht="15" hidden="false" customHeight="false" outlineLevel="0" collapsed="false">
      <c r="A871" s="0" t="n">
        <f aca="false">A841+2</f>
        <v>2013</v>
      </c>
      <c r="B871" s="0" t="str">
        <f aca="false">B841</f>
        <v>o</v>
      </c>
      <c r="C871" s="0" t="n">
        <f aca="false">C841</f>
        <v>0</v>
      </c>
      <c r="D871" s="0" t="n">
        <f aca="false">D841</f>
        <v>2743.46666666667</v>
      </c>
      <c r="E871" s="1" t="n">
        <v>87.2932866953436</v>
      </c>
      <c r="F871" s="4" t="n">
        <v>0.006595146</v>
      </c>
      <c r="G871" s="0" t="n">
        <v>2.6075</v>
      </c>
      <c r="H871" s="0" t="n">
        <f aca="false">1.44*EXP(-F871*(A871-1956))</f>
        <v>0.988783174590466</v>
      </c>
      <c r="I871" s="0" t="n">
        <v>785</v>
      </c>
      <c r="J871" s="0" t="n">
        <f aca="false">I871*H871</f>
        <v>776.194792053516</v>
      </c>
      <c r="K871" s="5" t="n">
        <f aca="false">K856+D856-J856-E871</f>
        <v>2848594.96926472</v>
      </c>
      <c r="L871" s="5" t="n">
        <f aca="false">H871*(100-G871/0.5)*20000</f>
        <v>1874436.26407115</v>
      </c>
      <c r="M871" s="5" t="n">
        <f aca="false">K871-L871</f>
        <v>974158.705193569</v>
      </c>
      <c r="N871" s="6" t="n">
        <f aca="false">1.6+0.062/(2009-1956)*(A871-1956)</f>
        <v>1.66667924528302</v>
      </c>
      <c r="O871" s="7" t="n">
        <v>1.3</v>
      </c>
      <c r="P871" s="5" t="n">
        <f aca="false">O871*(100-N871/0.5)*5000</f>
        <v>628333.169811321</v>
      </c>
      <c r="Q871" s="7" t="n">
        <f aca="false">N871</f>
        <v>1.66667924528302</v>
      </c>
      <c r="R871" s="5" t="n">
        <f aca="false">1.49*(100-Q871/0.5)*5000</f>
        <v>720166.479245283</v>
      </c>
      <c r="S871" s="5" t="n">
        <f aca="false">IF(P871&lt;M871,M871-P871," ")</f>
        <v>345825.535382249</v>
      </c>
      <c r="T871" s="8" t="n">
        <f aca="false">M871*5/P871</f>
        <v>7.75192805344094</v>
      </c>
      <c r="U871" s="10" t="n">
        <f aca="false">IF(T871&gt;5,S871*5/R871+5,T871)+20</f>
        <v>27.4010110533377</v>
      </c>
      <c r="V871" s="9" t="n">
        <f aca="false">G871/0.5*H871*20000</f>
        <v>103130.085109786</v>
      </c>
      <c r="W871" s="9" t="n">
        <f aca="false">H871*G871*20*1000</f>
        <v>51565.0425548928</v>
      </c>
      <c r="X871" s="5" t="n">
        <f aca="false">G871*H871*MIN(20,U871)*1000</f>
        <v>51565.0425548928</v>
      </c>
      <c r="Y871" s="5" t="n">
        <f aca="false">IF(20&lt;U871,N871*O871*MIN(5,U871-20)*1000,0)</f>
        <v>10833.4150943396</v>
      </c>
      <c r="Z871" s="5" t="n">
        <f aca="false">IF(U871&gt;25,(U871-25)*Q871*1.49*1000,0)</f>
        <v>5962.55578253675</v>
      </c>
      <c r="AA871" s="5" t="n">
        <f aca="false">X871+Y871+Z871</f>
        <v>68361.0134317692</v>
      </c>
      <c r="AB871" s="10" t="n">
        <f aca="false">AA871/1000</f>
        <v>68.3610134317692</v>
      </c>
    </row>
    <row r="872" customFormat="false" ht="15" hidden="false" customHeight="false" outlineLevel="0" collapsed="false">
      <c r="A872" s="0" t="n">
        <f aca="false">A842+2</f>
        <v>2014</v>
      </c>
      <c r="B872" s="0" t="str">
        <f aca="false">B842</f>
        <v>a</v>
      </c>
      <c r="C872" s="0" t="n">
        <f aca="false">C842</f>
        <v>0</v>
      </c>
      <c r="D872" s="0" t="n">
        <f aca="false">D842</f>
        <v>0</v>
      </c>
      <c r="F872" s="4" t="n">
        <v>0.000106134</v>
      </c>
      <c r="G872" s="0" t="n">
        <f aca="false">AVERAGE(G857,G887)</f>
        <v>0.9257825</v>
      </c>
      <c r="H872" s="0" t="n">
        <f aca="false">1.44*EXP(-F872*(A872-1956))</f>
        <v>1.43116291576353</v>
      </c>
      <c r="I872" s="0" t="n">
        <v>0</v>
      </c>
      <c r="J872" s="0" t="n">
        <f aca="false">I872*H872</f>
        <v>0</v>
      </c>
      <c r="K872" s="5" t="n">
        <f aca="false">K857+D857-J857-E872</f>
        <v>2742787.8296886</v>
      </c>
      <c r="L872" s="5" t="n">
        <f aca="false">H872*(100-G872/0.5)*20000</f>
        <v>2809328.00824454</v>
      </c>
      <c r="M872" s="5" t="n">
        <f aca="false">K872-L872</f>
        <v>-66540.1785559356</v>
      </c>
      <c r="N872" s="6" t="n">
        <f aca="false">1.6-0.6824/(2009-1956)*(A872-1956)</f>
        <v>0.853222641509434</v>
      </c>
      <c r="O872" s="7" t="n">
        <v>1.3</v>
      </c>
      <c r="P872" s="5" t="n">
        <f aca="false">O872*(100-N872/0.5)*5000</f>
        <v>638908.105660377</v>
      </c>
      <c r="Q872" s="7" t="n">
        <f aca="false">N872</f>
        <v>0.853222641509434</v>
      </c>
      <c r="R872" s="5" t="n">
        <f aca="false">1.49*(100-Q872/0.5)*5000</f>
        <v>732286.98264151</v>
      </c>
      <c r="S872" s="5" t="str">
        <f aca="false">IF(P872&lt;M872,M872-P872," ")</f>
        <v> </v>
      </c>
      <c r="T872" s="8" t="n">
        <f aca="false">M872*5/P872</f>
        <v>-0.520733560635919</v>
      </c>
      <c r="U872" s="10" t="n">
        <f aca="false">IF(T872&gt;5,S872*5/R872+5,T872)+20</f>
        <v>19.4792664393641</v>
      </c>
      <c r="V872" s="9" t="n">
        <f aca="false">G872/0.5*H872*20000</f>
        <v>52997.8232825139</v>
      </c>
      <c r="W872" s="9" t="n">
        <f aca="false">H872*G872*20*1000</f>
        <v>26498.9116412569</v>
      </c>
      <c r="X872" s="5" t="n">
        <f aca="false">G872*H872*MIN(20,U872)*1000</f>
        <v>25808.9680106605</v>
      </c>
      <c r="Y872" s="5" t="n">
        <f aca="false">IF(20&lt;U872,N872*O872*MIN(5,U872-20)*1000,0)</f>
        <v>0</v>
      </c>
      <c r="Z872" s="5" t="n">
        <f aca="false">IF(U872&gt;25,(U872-25)*Q872*1.49*1000,0)</f>
        <v>0</v>
      </c>
      <c r="AA872" s="5" t="n">
        <f aca="false">X872+Y872+Z872</f>
        <v>25808.9680106605</v>
      </c>
      <c r="AB872" s="10" t="n">
        <f aca="false">AA872/1000</f>
        <v>25.8089680106605</v>
      </c>
    </row>
    <row r="873" customFormat="false" ht="15" hidden="false" customHeight="false" outlineLevel="0" collapsed="false">
      <c r="A873" s="0" t="n">
        <f aca="false">A843+2</f>
        <v>2014</v>
      </c>
      <c r="B873" s="0" t="str">
        <f aca="false">B843</f>
        <v>b</v>
      </c>
      <c r="C873" s="0" t="n">
        <f aca="false">C843</f>
        <v>0</v>
      </c>
      <c r="D873" s="0" t="n">
        <f aca="false">D843</f>
        <v>0</v>
      </c>
      <c r="E873" s="1" t="n">
        <v>33.6718500491273</v>
      </c>
      <c r="F873" s="4" t="n">
        <v>0.00054519</v>
      </c>
      <c r="G873" s="0" t="n">
        <f aca="false">AVERAGE(G858,G888)</f>
        <v>1.0607125</v>
      </c>
      <c r="H873" s="0" t="n">
        <f aca="false">1.44*EXP(-F873*(A873-1956))</f>
        <v>1.3951781226198</v>
      </c>
      <c r="I873" s="0" t="n">
        <v>0</v>
      </c>
      <c r="J873" s="0" t="n">
        <f aca="false">I873*H873</f>
        <v>0</v>
      </c>
      <c r="K873" s="5" t="n">
        <f aca="false">K858+D858-J858-E873</f>
        <v>2737665.51079578</v>
      </c>
      <c r="L873" s="5" t="n">
        <f aca="false">H873*(100-G873/0.5)*20000</f>
        <v>2731160.93026402</v>
      </c>
      <c r="M873" s="5" t="n">
        <f aca="false">K873-L873</f>
        <v>6504.58053176245</v>
      </c>
      <c r="N873" s="6" t="n">
        <f aca="false">1.6-0.6216/(2009-1956)*(A873-1956)</f>
        <v>0.919758490566038</v>
      </c>
      <c r="O873" s="7" t="n">
        <v>1.3</v>
      </c>
      <c r="P873" s="5" t="n">
        <f aca="false">O873*(100-N873/0.5)*5000</f>
        <v>638043.139622642</v>
      </c>
      <c r="Q873" s="7" t="n">
        <f aca="false">N873</f>
        <v>0.919758490566038</v>
      </c>
      <c r="R873" s="5" t="n">
        <f aca="false">1.49*(100-Q873/0.5)*5000</f>
        <v>731295.598490566</v>
      </c>
      <c r="S873" s="5" t="str">
        <f aca="false">IF(P873&lt;M873,M873-P873," ")</f>
        <v> </v>
      </c>
      <c r="T873" s="8" t="n">
        <f aca="false">M873*5/P873</f>
        <v>0.0509728898237936</v>
      </c>
      <c r="U873" s="10" t="n">
        <f aca="false">IF(T873&gt;5,S873*5/R873+5,T873)+20</f>
        <v>20.0509728898238</v>
      </c>
      <c r="V873" s="9" t="n">
        <f aca="false">G873/0.5*H873*20000</f>
        <v>59195.314975574</v>
      </c>
      <c r="W873" s="9" t="n">
        <f aca="false">H873*G873*20*1000</f>
        <v>29597.657487787</v>
      </c>
      <c r="X873" s="5" t="n">
        <f aca="false">G873*H873*MIN(20,U873)*1000</f>
        <v>29597.657487787</v>
      </c>
      <c r="Y873" s="5" t="n">
        <f aca="false">IF(20&lt;U873,N873*O873*MIN(5,U873-20)*1000,0)</f>
        <v>60.9475726653572</v>
      </c>
      <c r="Z873" s="5" t="n">
        <f aca="false">IF(U873&gt;25,(U873-25)*Q873*1.49*1000,0)</f>
        <v>0</v>
      </c>
      <c r="AA873" s="5" t="n">
        <f aca="false">X873+Y873+Z873</f>
        <v>29658.6050604524</v>
      </c>
      <c r="AB873" s="10" t="n">
        <f aca="false">AA873/1000</f>
        <v>29.6586050604524</v>
      </c>
    </row>
    <row r="874" customFormat="false" ht="15" hidden="false" customHeight="false" outlineLevel="0" collapsed="false">
      <c r="A874" s="0" t="n">
        <f aca="false">A844+2</f>
        <v>2014</v>
      </c>
      <c r="B874" s="0" t="str">
        <f aca="false">B844</f>
        <v>c</v>
      </c>
      <c r="C874" s="0" t="n">
        <f aca="false">C844</f>
        <v>0</v>
      </c>
      <c r="D874" s="0" t="n">
        <f aca="false">D844</f>
        <v>0</v>
      </c>
      <c r="E874" s="1" t="n">
        <v>123.709589434879</v>
      </c>
      <c r="F874" s="4" t="n">
        <v>0.002161032</v>
      </c>
      <c r="G874" s="0" t="n">
        <f aca="false">AVERAGE(G859,G889)</f>
        <v>1.3152</v>
      </c>
      <c r="H874" s="0" t="n">
        <f aca="false">1.44*EXP(-F874*(A874-1956))</f>
        <v>1.27036372561433</v>
      </c>
      <c r="I874" s="0" t="n">
        <v>0</v>
      </c>
      <c r="J874" s="0" t="n">
        <f aca="false">I874*H874</f>
        <v>0</v>
      </c>
      <c r="K874" s="5" t="n">
        <f aca="false">K859+D859-J859-E874</f>
        <v>2734946.08210862</v>
      </c>
      <c r="L874" s="5" t="n">
        <f aca="false">H874*(100-G874/0.5)*20000</f>
        <v>2473896.15635155</v>
      </c>
      <c r="M874" s="5" t="n">
        <f aca="false">K874-L874</f>
        <v>261049.925757072</v>
      </c>
      <c r="N874" s="6" t="n">
        <f aca="false">1.6-0.5691/(2009-1956)*(A874-1956)</f>
        <v>0.977211320754717</v>
      </c>
      <c r="O874" s="7" t="n">
        <v>1.3</v>
      </c>
      <c r="P874" s="5" t="n">
        <f aca="false">O874*(100-N874/0.5)*5000</f>
        <v>637296.252830189</v>
      </c>
      <c r="Q874" s="7" t="n">
        <f aca="false">N874</f>
        <v>0.977211320754717</v>
      </c>
      <c r="R874" s="5" t="n">
        <f aca="false">1.49*(100-Q874/0.5)*5000</f>
        <v>730439.551320755</v>
      </c>
      <c r="S874" s="5" t="str">
        <f aca="false">IF(P874&lt;M874,M874-P874," ")</f>
        <v> </v>
      </c>
      <c r="T874" s="8" t="n">
        <f aca="false">M874*5/P874</f>
        <v>2.04810497941709</v>
      </c>
      <c r="U874" s="10" t="n">
        <f aca="false">IF(T874&gt;5,S874*5/R874+5,T874)+20</f>
        <v>22.0481049794171</v>
      </c>
      <c r="V874" s="9" t="n">
        <f aca="false">G874/0.5*H874*20000</f>
        <v>66831.2948771189</v>
      </c>
      <c r="W874" s="9" t="n">
        <f aca="false">H874*G874*20*1000</f>
        <v>33415.6474385594</v>
      </c>
      <c r="X874" s="5" t="n">
        <f aca="false">G874*H874*MIN(20,U874)*1000</f>
        <v>33415.6474385594</v>
      </c>
      <c r="Y874" s="5" t="n">
        <f aca="false">IF(20&lt;U874,N874*O874*MIN(5,U874-20)*1000,0)</f>
        <v>2601.86078357463</v>
      </c>
      <c r="Z874" s="5" t="n">
        <f aca="false">IF(U874&gt;25,(U874-25)*Q874*1.49*1000,0)</f>
        <v>0</v>
      </c>
      <c r="AA874" s="5" t="n">
        <f aca="false">X874+Y874+Z874</f>
        <v>36017.5082221341</v>
      </c>
      <c r="AB874" s="10" t="n">
        <f aca="false">AA874/1000</f>
        <v>36.0175082221341</v>
      </c>
    </row>
    <row r="875" customFormat="false" ht="15" hidden="false" customHeight="false" outlineLevel="0" collapsed="false">
      <c r="A875" s="0" t="n">
        <f aca="false">A845+2</f>
        <v>2014</v>
      </c>
      <c r="B875" s="0" t="str">
        <f aca="false">B845</f>
        <v>d</v>
      </c>
      <c r="C875" s="0" t="n">
        <f aca="false">C845</f>
        <v>0</v>
      </c>
      <c r="D875" s="0" t="n">
        <f aca="false">D845</f>
        <v>0</v>
      </c>
      <c r="E875" s="1" t="n">
        <v>13.0946083524384</v>
      </c>
      <c r="F875" s="4" t="n">
        <v>0.003311821</v>
      </c>
      <c r="G875" s="0" t="n">
        <f aca="false">AVERAGE(G860,G890)</f>
        <v>1.1563</v>
      </c>
      <c r="H875" s="0" t="n">
        <f aca="false">1.44*EXP(-F875*(A875-1956))</f>
        <v>1.18834014296601</v>
      </c>
      <c r="I875" s="0" t="n">
        <v>0</v>
      </c>
      <c r="J875" s="0" t="n">
        <f aca="false">I875*H875</f>
        <v>0</v>
      </c>
      <c r="K875" s="5" t="n">
        <f aca="false">K860+D860-J860-E875</f>
        <v>2739767.74560076</v>
      </c>
      <c r="L875" s="5" t="n">
        <f aca="false">H875*(100-G875/0.5)*20000</f>
        <v>2321717.17763955</v>
      </c>
      <c r="M875" s="5" t="n">
        <f aca="false">K875-L875</f>
        <v>418050.567961206</v>
      </c>
      <c r="N875" s="6" t="n">
        <f aca="false">1.6-0.6/(2009-1956)*(A875-1956)</f>
        <v>0.943396226415094</v>
      </c>
      <c r="O875" s="7" t="n">
        <v>1.3</v>
      </c>
      <c r="P875" s="5" t="n">
        <f aca="false">O875*(100-N875/0.5)*5000</f>
        <v>637735.849056604</v>
      </c>
      <c r="Q875" s="7" t="n">
        <f aca="false">N875</f>
        <v>0.943396226415094</v>
      </c>
      <c r="R875" s="5" t="n">
        <f aca="false">1.49*(100-Q875/0.5)*5000</f>
        <v>730943.396226415</v>
      </c>
      <c r="S875" s="5" t="str">
        <f aca="false">IF(P875&lt;M875,M875-P875," ")</f>
        <v> </v>
      </c>
      <c r="T875" s="8" t="n">
        <f aca="false">M875*5/P875</f>
        <v>3.27761539969585</v>
      </c>
      <c r="U875" s="10" t="n">
        <f aca="false">IF(T875&gt;5,S875*5/R875+5,T875)+20</f>
        <v>23.2776153996958</v>
      </c>
      <c r="V875" s="9" t="n">
        <f aca="false">G875/0.5*H875*20000</f>
        <v>54963.1082924638</v>
      </c>
      <c r="W875" s="9" t="n">
        <f aca="false">H875*G875*20*1000</f>
        <v>27481.5541462319</v>
      </c>
      <c r="X875" s="5" t="n">
        <f aca="false">G875*H875*MIN(20,U875)*1000</f>
        <v>27481.5541462319</v>
      </c>
      <c r="Y875" s="5" t="n">
        <f aca="false">IF(20&lt;U875,N875*O875*MIN(5,U875-20)*1000,0)</f>
        <v>4019.71699962698</v>
      </c>
      <c r="Z875" s="5" t="n">
        <f aca="false">IF(U875&gt;25,(U875-25)*Q875*1.49*1000,0)</f>
        <v>0</v>
      </c>
      <c r="AA875" s="5" t="n">
        <f aca="false">X875+Y875+Z875</f>
        <v>31501.2711458589</v>
      </c>
      <c r="AB875" s="10" t="n">
        <f aca="false">AA875/1000</f>
        <v>31.5012711458589</v>
      </c>
    </row>
    <row r="876" customFormat="false" ht="15" hidden="false" customHeight="false" outlineLevel="0" collapsed="false">
      <c r="A876" s="0" t="n">
        <f aca="false">A846+2</f>
        <v>2014</v>
      </c>
      <c r="B876" s="0" t="str">
        <f aca="false">B846</f>
        <v>e</v>
      </c>
      <c r="C876" s="0" t="n">
        <f aca="false">C846</f>
        <v>0</v>
      </c>
      <c r="D876" s="0" t="n">
        <f aca="false">D846</f>
        <v>0</v>
      </c>
      <c r="E876" s="1" t="n">
        <v>155.707692551739</v>
      </c>
      <c r="F876" s="4" t="n">
        <v>0.003564392</v>
      </c>
      <c r="G876" s="0" t="n">
        <f aca="false">AVERAGE(G861,G891)</f>
        <v>1.38465</v>
      </c>
      <c r="H876" s="0" t="n">
        <f aca="false">1.44*EXP(-F876*(A876-1956))</f>
        <v>1.17105889455158</v>
      </c>
      <c r="I876" s="0" t="n">
        <v>0</v>
      </c>
      <c r="J876" s="0" t="n">
        <f aca="false">I876*H876</f>
        <v>0</v>
      </c>
      <c r="K876" s="5" t="n">
        <f aca="false">K861+D861-J861-E876</f>
        <v>2737673.56565422</v>
      </c>
      <c r="L876" s="5" t="n">
        <f aca="false">H876*(100-G876/0.5)*20000</f>
        <v>2277257.52116952</v>
      </c>
      <c r="M876" s="5" t="n">
        <f aca="false">K876-L876</f>
        <v>460416.044484705</v>
      </c>
      <c r="N876" s="6" t="n">
        <f aca="false">1.6-0.5/(2009-1956)*(A876-1956)</f>
        <v>1.05283018867925</v>
      </c>
      <c r="O876" s="7" t="n">
        <v>1.3</v>
      </c>
      <c r="P876" s="5" t="n">
        <f aca="false">O876*(100-N876/0.5)*5000</f>
        <v>636313.20754717</v>
      </c>
      <c r="Q876" s="7" t="n">
        <f aca="false">N876</f>
        <v>1.05283018867925</v>
      </c>
      <c r="R876" s="5" t="n">
        <f aca="false">1.49*(100-Q876/0.5)*5000</f>
        <v>729312.830188679</v>
      </c>
      <c r="S876" s="5" t="str">
        <f aca="false">IF(P876&lt;M876,M876-P876," ")</f>
        <v> </v>
      </c>
      <c r="T876" s="8" t="n">
        <f aca="false">M876*5/P876</f>
        <v>3.61784133209725</v>
      </c>
      <c r="U876" s="10" t="n">
        <f aca="false">IF(T876&gt;5,S876*5/R876+5,T876)+20</f>
        <v>23.6178413320972</v>
      </c>
      <c r="V876" s="9" t="n">
        <f aca="false">G876/0.5*H876*20000</f>
        <v>64860.2679336336</v>
      </c>
      <c r="W876" s="9" t="n">
        <f aca="false">H876*G876*20*1000</f>
        <v>32430.1339668168</v>
      </c>
      <c r="X876" s="5" t="n">
        <f aca="false">G876*H876*MIN(20,U876)*1000</f>
        <v>32430.1339668168</v>
      </c>
      <c r="Y876" s="5" t="n">
        <f aca="false">IF(20&lt;U876,N876*O876*MIN(5,U876-20)*1000,0)</f>
        <v>4951.66434396857</v>
      </c>
      <c r="Z876" s="5" t="n">
        <f aca="false">IF(U876&gt;25,(U876-25)*Q876*1.49*1000,0)</f>
        <v>0</v>
      </c>
      <c r="AA876" s="5" t="n">
        <f aca="false">X876+Y876+Z876</f>
        <v>37381.7983107854</v>
      </c>
      <c r="AB876" s="10" t="n">
        <f aca="false">AA876/1000</f>
        <v>37.3817983107854</v>
      </c>
    </row>
    <row r="877" customFormat="false" ht="15" hidden="false" customHeight="false" outlineLevel="0" collapsed="false">
      <c r="A877" s="0" t="n">
        <f aca="false">A847+2</f>
        <v>2014</v>
      </c>
      <c r="B877" s="0" t="str">
        <f aca="false">B847</f>
        <v>f</v>
      </c>
      <c r="C877" s="0" t="n">
        <f aca="false">C847</f>
        <v>0</v>
      </c>
      <c r="D877" s="0" t="n">
        <f aca="false">D847</f>
        <v>0</v>
      </c>
      <c r="E877" s="1" t="n">
        <v>62.7655099599961</v>
      </c>
      <c r="F877" s="4" t="n">
        <v>0.00095987</v>
      </c>
      <c r="G877" s="0" t="n">
        <f aca="false">AVERAGE(G862,G892)</f>
        <v>1.4555625</v>
      </c>
      <c r="H877" s="0" t="n">
        <f aca="false">1.44*EXP(-F877*(A877-1956))</f>
        <v>1.36202239944631</v>
      </c>
      <c r="I877" s="0" t="n">
        <v>0</v>
      </c>
      <c r="J877" s="0" t="n">
        <f aca="false">I877*H877</f>
        <v>0</v>
      </c>
      <c r="K877" s="5" t="n">
        <f aca="false">K862+D862-J862-E877</f>
        <v>2753574.40994979</v>
      </c>
      <c r="L877" s="5" t="n">
        <f aca="false">H877*(100-G877/0.5)*20000</f>
        <v>2644744.44974086</v>
      </c>
      <c r="M877" s="5" t="n">
        <f aca="false">K877-L877</f>
        <v>108829.960208935</v>
      </c>
      <c r="N877" s="6" t="n">
        <f aca="false">1.6-0.5691/(2009-1956)*(A877-1956)</f>
        <v>0.977211320754717</v>
      </c>
      <c r="O877" s="7" t="n">
        <v>1.3</v>
      </c>
      <c r="P877" s="5" t="n">
        <f aca="false">O877*(100-N877/0.5)*5000</f>
        <v>637296.252830189</v>
      </c>
      <c r="Q877" s="7" t="n">
        <f aca="false">N877</f>
        <v>0.977211320754717</v>
      </c>
      <c r="R877" s="5" t="n">
        <f aca="false">1.49*(100-Q877/0.5)*5000</f>
        <v>730439.551320755</v>
      </c>
      <c r="S877" s="5" t="str">
        <f aca="false">IF(P877&lt;M877,M877-P877," ")</f>
        <v> </v>
      </c>
      <c r="T877" s="8" t="n">
        <f aca="false">M877*5/P877</f>
        <v>0.853841205919762</v>
      </c>
      <c r="U877" s="10" t="n">
        <f aca="false">IF(T877&gt;5,S877*5/R877+5,T877)+20</f>
        <v>20.8538412059198</v>
      </c>
      <c r="V877" s="9" t="n">
        <f aca="false">G877/0.5*H877*20000</f>
        <v>79300.3491517628</v>
      </c>
      <c r="W877" s="9" t="n">
        <f aca="false">H877*G877*20*1000</f>
        <v>39650.1745758814</v>
      </c>
      <c r="X877" s="5" t="n">
        <f aca="false">G877*H877*MIN(20,U877)*1000</f>
        <v>39650.1745758814</v>
      </c>
      <c r="Y877" s="5" t="n">
        <f aca="false">IF(20&lt;U877,N877*O877*MIN(5,U877-20)*1000,0)</f>
        <v>1084.69828031714</v>
      </c>
      <c r="Z877" s="5" t="n">
        <f aca="false">IF(U877&gt;25,(U877-25)*Q877*1.49*1000,0)</f>
        <v>0</v>
      </c>
      <c r="AA877" s="5" t="n">
        <f aca="false">X877+Y877+Z877</f>
        <v>40734.8728561985</v>
      </c>
      <c r="AB877" s="10" t="n">
        <f aca="false">AA877/1000</f>
        <v>40.7348728561985</v>
      </c>
    </row>
    <row r="878" customFormat="false" ht="15" hidden="false" customHeight="false" outlineLevel="0" collapsed="false">
      <c r="A878" s="0" t="n">
        <f aca="false">A848+2</f>
        <v>2014</v>
      </c>
      <c r="B878" s="0" t="str">
        <f aca="false">B848</f>
        <v>g</v>
      </c>
      <c r="C878" s="0" t="n">
        <f aca="false">C848</f>
        <v>0</v>
      </c>
      <c r="D878" s="0" t="n">
        <f aca="false">D848</f>
        <v>0</v>
      </c>
      <c r="E878" s="1" t="n">
        <v>165.848629847237</v>
      </c>
      <c r="F878" s="4" t="n">
        <v>0.003306066</v>
      </c>
      <c r="G878" s="0" t="n">
        <f aca="false">AVERAGE(G863,G893)</f>
        <v>1.9070375</v>
      </c>
      <c r="H878" s="0" t="n">
        <f aca="false">1.44*EXP(-F878*(A878-1956))</f>
        <v>1.18873686522961</v>
      </c>
      <c r="I878" s="0" t="n">
        <v>0</v>
      </c>
      <c r="J878" s="0" t="n">
        <f aca="false">I878*H878</f>
        <v>0</v>
      </c>
      <c r="K878" s="5" t="n">
        <f aca="false">K863+D863-J863-E878</f>
        <v>2751776.34040068</v>
      </c>
      <c r="L878" s="5" t="n">
        <f aca="false">H878*(100-G878/0.5)*20000</f>
        <v>2286795.0992742</v>
      </c>
      <c r="M878" s="5" t="n">
        <f aca="false">K878-L878</f>
        <v>464981.241126481</v>
      </c>
      <c r="N878" s="6" t="n">
        <f aca="false">1.6-0.5691/(2009-1956)*(A878-1956)</f>
        <v>0.977211320754717</v>
      </c>
      <c r="O878" s="7" t="n">
        <v>1.3</v>
      </c>
      <c r="P878" s="5" t="n">
        <f aca="false">O878*(100-N878/0.5)*5000</f>
        <v>637296.252830189</v>
      </c>
      <c r="Q878" s="7" t="n">
        <f aca="false">N878</f>
        <v>0.977211320754717</v>
      </c>
      <c r="R878" s="5" t="n">
        <f aca="false">1.49*(100-Q878/0.5)*5000</f>
        <v>730439.551320755</v>
      </c>
      <c r="S878" s="5" t="str">
        <f aca="false">IF(P878&lt;M878,M878-P878," ")</f>
        <v> </v>
      </c>
      <c r="T878" s="8" t="n">
        <f aca="false">M878*5/P878</f>
        <v>3.64807763313789</v>
      </c>
      <c r="U878" s="10" t="n">
        <f aca="false">IF(T878&gt;5,S878*5/R878+5,T878)+20</f>
        <v>23.6480776331379</v>
      </c>
      <c r="V878" s="9" t="n">
        <f aca="false">G878/0.5*H878*20000</f>
        <v>90678.6311850123</v>
      </c>
      <c r="W878" s="9" t="n">
        <f aca="false">H878*G878*20*1000</f>
        <v>45339.3155925062</v>
      </c>
      <c r="X878" s="5" t="n">
        <f aca="false">G878*H878*MIN(20,U878)*1000</f>
        <v>45339.3155925062</v>
      </c>
      <c r="Y878" s="5" t="n">
        <f aca="false">IF(20&lt;U878,N878*O878*MIN(5,U878-20)*1000,0)</f>
        <v>4634.42559072275</v>
      </c>
      <c r="Z878" s="5" t="n">
        <f aca="false">IF(U878&gt;25,(U878-25)*Q878*1.49*1000,0)</f>
        <v>0</v>
      </c>
      <c r="AA878" s="5" t="n">
        <f aca="false">X878+Y878+Z878</f>
        <v>49973.7411832289</v>
      </c>
      <c r="AB878" s="10" t="n">
        <f aca="false">AA878/1000</f>
        <v>49.9737411832289</v>
      </c>
    </row>
    <row r="879" customFormat="false" ht="15" hidden="false" customHeight="false" outlineLevel="0" collapsed="false">
      <c r="A879" s="0" t="n">
        <f aca="false">A849+2</f>
        <v>2014</v>
      </c>
      <c r="B879" s="0" t="str">
        <f aca="false">B849</f>
        <v>h</v>
      </c>
      <c r="C879" s="0" t="n">
        <f aca="false">C849</f>
        <v>0</v>
      </c>
      <c r="D879" s="0" t="n">
        <f aca="false">D849</f>
        <v>0</v>
      </c>
      <c r="E879" s="1" t="n">
        <v>125.727931323788</v>
      </c>
      <c r="F879" s="4" t="n">
        <v>0.001301856</v>
      </c>
      <c r="G879" s="0" t="n">
        <f aca="false">AVERAGE(G864,G894)</f>
        <v>1.5294875</v>
      </c>
      <c r="H879" s="0" t="n">
        <f aca="false">1.44*EXP(-F879*(A879-1956))</f>
        <v>1.33527259976506</v>
      </c>
      <c r="I879" s="0" t="n">
        <v>0</v>
      </c>
      <c r="J879" s="0" t="n">
        <f aca="false">I879*H879</f>
        <v>0</v>
      </c>
      <c r="K879" s="5" t="n">
        <f aca="false">K864+D864-J864-E879</f>
        <v>2750548.11632764</v>
      </c>
      <c r="L879" s="5" t="n">
        <f aca="false">H879*(100-G879/0.5)*20000</f>
        <v>2588853.8895128</v>
      </c>
      <c r="M879" s="5" t="n">
        <f aca="false">K879-L879</f>
        <v>161694.226814838</v>
      </c>
      <c r="N879" s="6" t="n">
        <f aca="false">1.6-0.5691/(2009-1956)*(A879-1956)</f>
        <v>0.977211320754717</v>
      </c>
      <c r="O879" s="7" t="n">
        <v>1.3</v>
      </c>
      <c r="P879" s="5" t="n">
        <f aca="false">O879*(100-N879/0.5)*5000</f>
        <v>637296.252830189</v>
      </c>
      <c r="Q879" s="7" t="n">
        <f aca="false">N879</f>
        <v>0.977211320754717</v>
      </c>
      <c r="R879" s="5" t="n">
        <f aca="false">1.49*(100-Q879/0.5)*5000</f>
        <v>730439.551320755</v>
      </c>
      <c r="S879" s="5" t="str">
        <f aca="false">IF(P879&lt;M879,M879-P879," ")</f>
        <v> </v>
      </c>
      <c r="T879" s="8" t="n">
        <f aca="false">M879*5/P879</f>
        <v>1.2685954616614</v>
      </c>
      <c r="U879" s="10" t="n">
        <f aca="false">IF(T879&gt;5,S879*5/R879+5,T879)+20</f>
        <v>21.2685954616614</v>
      </c>
      <c r="V879" s="9" t="n">
        <f aca="false">G879/0.5*H879*20000</f>
        <v>81691.3100173267</v>
      </c>
      <c r="W879" s="9" t="n">
        <f aca="false">H879*G879*20*1000</f>
        <v>40845.6550086634</v>
      </c>
      <c r="X879" s="5" t="n">
        <f aca="false">G879*H879*MIN(20,U879)*1000</f>
        <v>40845.6550086634</v>
      </c>
      <c r="Y879" s="5" t="n">
        <f aca="false">IF(20&lt;U879,N879*O879*MIN(5,U879-20)*1000,0)</f>
        <v>1611.59160057164</v>
      </c>
      <c r="Z879" s="5" t="n">
        <f aca="false">IF(U879&gt;25,(U879-25)*Q879*1.49*1000,0)</f>
        <v>0</v>
      </c>
      <c r="AA879" s="5" t="n">
        <f aca="false">X879+Y879+Z879</f>
        <v>42457.246609235</v>
      </c>
      <c r="AB879" s="10" t="n">
        <f aca="false">AA879/1000</f>
        <v>42.457246609235</v>
      </c>
    </row>
    <row r="880" customFormat="false" ht="15" hidden="false" customHeight="false" outlineLevel="0" collapsed="false">
      <c r="A880" s="0" t="n">
        <f aca="false">A850+2</f>
        <v>2014</v>
      </c>
      <c r="B880" s="0" t="str">
        <f aca="false">B850</f>
        <v>i</v>
      </c>
      <c r="C880" s="0" t="n">
        <f aca="false">C850</f>
        <v>0</v>
      </c>
      <c r="D880" s="0" t="n">
        <f aca="false">D850</f>
        <v>0</v>
      </c>
      <c r="E880" s="1" t="n">
        <v>95.5512586920412</v>
      </c>
      <c r="F880" s="4" t="n">
        <v>0.00474323</v>
      </c>
      <c r="G880" s="0" t="n">
        <f aca="false">AVERAGE(G865,G895)</f>
        <v>3.2149125</v>
      </c>
      <c r="H880" s="0" t="n">
        <f aca="false">1.44*EXP(-F880*(A880-1956))</f>
        <v>1.09366645698569</v>
      </c>
      <c r="I880" s="0" t="n">
        <v>0</v>
      </c>
      <c r="J880" s="0" t="n">
        <f aca="false">I880*H880</f>
        <v>0</v>
      </c>
      <c r="K880" s="5" t="n">
        <f aca="false">K865+D865-J865-E880</f>
        <v>2748173.23832476</v>
      </c>
      <c r="L880" s="5" t="n">
        <f aca="false">H880*(100-G880/0.5)*20000</f>
        <v>2046691.23543562</v>
      </c>
      <c r="M880" s="5" t="n">
        <f aca="false">K880-L880</f>
        <v>701482.002889138</v>
      </c>
      <c r="N880" s="6" t="n">
        <f aca="false">1.6+0.3/(2009-1956)*(A880-1956)</f>
        <v>1.92830188679245</v>
      </c>
      <c r="O880" s="7" t="n">
        <v>1.3</v>
      </c>
      <c r="P880" s="5" t="n">
        <f aca="false">O880*(100-N880/0.5)*5000</f>
        <v>624932.075471698</v>
      </c>
      <c r="Q880" s="7" t="n">
        <f aca="false">N880</f>
        <v>1.92830188679245</v>
      </c>
      <c r="R880" s="5" t="n">
        <f aca="false">1.49*(100-Q880/0.5)*5000</f>
        <v>716268.301886793</v>
      </c>
      <c r="S880" s="5" t="n">
        <f aca="false">IF(P880&lt;M880,M880-P880," ")</f>
        <v>76549.9274174399</v>
      </c>
      <c r="T880" s="8" t="n">
        <f aca="false">M880*5/P880</f>
        <v>5.61246598168017</v>
      </c>
      <c r="U880" s="10" t="n">
        <f aca="false">IF(T880&gt;5,S880*5/R880+5,T880)+20</f>
        <v>25.5343662927411</v>
      </c>
      <c r="V880" s="9" t="n">
        <f aca="false">G880/0.5*H880*20000</f>
        <v>140641.678535761</v>
      </c>
      <c r="W880" s="9" t="n">
        <f aca="false">H880*G880*20*1000</f>
        <v>70320.8392678803</v>
      </c>
      <c r="X880" s="5" t="n">
        <f aca="false">G880*H880*MIN(20,U880)*1000</f>
        <v>70320.8392678803</v>
      </c>
      <c r="Y880" s="5" t="n">
        <f aca="false">IF(20&lt;U880,N880*O880*MIN(5,U880-20)*1000,0)</f>
        <v>12533.9622641509</v>
      </c>
      <c r="Z880" s="5" t="n">
        <f aca="false">IF(U880&gt;25,(U880-25)*Q880*1.49*1000,0)</f>
        <v>1535.32510049108</v>
      </c>
      <c r="AA880" s="5" t="n">
        <f aca="false">X880+Y880+Z880</f>
        <v>84390.1266325223</v>
      </c>
      <c r="AB880" s="10" t="n">
        <f aca="false">AA880/1000</f>
        <v>84.3901266325223</v>
      </c>
    </row>
    <row r="881" customFormat="false" ht="15" hidden="false" customHeight="false" outlineLevel="0" collapsed="false">
      <c r="A881" s="0" t="n">
        <f aca="false">A851+2</f>
        <v>2014</v>
      </c>
      <c r="B881" s="0" t="str">
        <f aca="false">B851</f>
        <v>j</v>
      </c>
      <c r="C881" s="0" t="n">
        <f aca="false">C851</f>
        <v>0</v>
      </c>
      <c r="D881" s="0" t="n">
        <f aca="false">D851</f>
        <v>0</v>
      </c>
      <c r="E881" s="1" t="n">
        <v>196.320669584678</v>
      </c>
      <c r="F881" s="4" t="n">
        <v>0.00288361</v>
      </c>
      <c r="G881" s="0" t="n">
        <f aca="false">AVERAGE(G866,G896)</f>
        <v>2.14955</v>
      </c>
      <c r="H881" s="0" t="n">
        <f aca="false">1.44*EXP(-F881*(A881-1956))</f>
        <v>1.21822360183968</v>
      </c>
      <c r="I881" s="0" t="n">
        <v>0</v>
      </c>
      <c r="J881" s="0" t="n">
        <f aca="false">I881*H881</f>
        <v>0</v>
      </c>
      <c r="K881" s="5" t="n">
        <f aca="false">K866+D866-J866-E881</f>
        <v>2774512.5685144</v>
      </c>
      <c r="L881" s="5" t="n">
        <f aca="false">H881*(100-G881/0.5)*20000</f>
        <v>2331701.90194598</v>
      </c>
      <c r="M881" s="5" t="n">
        <f aca="false">K881-L881</f>
        <v>442810.666568419</v>
      </c>
      <c r="N881" s="6" t="n">
        <f aca="false">1.6-0.5691/(2009-1956)*(A881-1956)</f>
        <v>0.977211320754717</v>
      </c>
      <c r="O881" s="7" t="n">
        <v>1.3</v>
      </c>
      <c r="P881" s="5" t="n">
        <f aca="false">O881*(100-N881/0.5)*5000</f>
        <v>637296.252830189</v>
      </c>
      <c r="Q881" s="7" t="n">
        <f aca="false">N881</f>
        <v>0.977211320754717</v>
      </c>
      <c r="R881" s="5" t="n">
        <f aca="false">1.49*(100-Q881/0.5)*5000</f>
        <v>730439.551320755</v>
      </c>
      <c r="S881" s="5" t="str">
        <f aca="false">IF(P881&lt;M881,M881-P881," ")</f>
        <v> </v>
      </c>
      <c r="T881" s="8" t="n">
        <f aca="false">M881*5/P881</f>
        <v>3.47413518125933</v>
      </c>
      <c r="U881" s="10" t="n">
        <f aca="false">IF(T881&gt;5,S881*5/R881+5,T881)+20</f>
        <v>23.4741351812593</v>
      </c>
      <c r="V881" s="9" t="n">
        <f aca="false">G881/0.5*H881*20000</f>
        <v>104745.301733379</v>
      </c>
      <c r="W881" s="9" t="n">
        <f aca="false">H881*G881*20*1000</f>
        <v>52372.6508666896</v>
      </c>
      <c r="X881" s="5" t="n">
        <f aca="false">G881*H881*MIN(20,U881)*1000</f>
        <v>52372.6508666896</v>
      </c>
      <c r="Y881" s="5" t="n">
        <f aca="false">IF(20&lt;U881,N881*O881*MIN(5,U881-20)*1000,0)</f>
        <v>4413.45349764651</v>
      </c>
      <c r="Z881" s="5" t="n">
        <f aca="false">IF(U881&gt;25,(U881-25)*Q881*1.49*1000,0)</f>
        <v>0</v>
      </c>
      <c r="AA881" s="5" t="n">
        <f aca="false">X881+Y881+Z881</f>
        <v>56786.1043643361</v>
      </c>
      <c r="AB881" s="10" t="n">
        <f aca="false">AA881/1000</f>
        <v>56.7861043643361</v>
      </c>
    </row>
    <row r="882" customFormat="false" ht="15" hidden="false" customHeight="false" outlineLevel="0" collapsed="false">
      <c r="A882" s="0" t="n">
        <f aca="false">A852+2</f>
        <v>2014</v>
      </c>
      <c r="B882" s="0" t="str">
        <f aca="false">B852</f>
        <v>k</v>
      </c>
      <c r="C882" s="0" t="n">
        <f aca="false">C852</f>
        <v>0</v>
      </c>
      <c r="D882" s="0" t="n">
        <f aca="false">D852</f>
        <v>0</v>
      </c>
      <c r="E882" s="1" t="n">
        <v>177.22026341646</v>
      </c>
      <c r="F882" s="4" t="n">
        <v>0.003435973</v>
      </c>
      <c r="G882" s="0" t="n">
        <f aca="false">AVERAGE(G867,G897)</f>
        <v>2.1892125</v>
      </c>
      <c r="H882" s="0" t="n">
        <f aca="false">1.44*EXP(-F882*(A882-1956))</f>
        <v>1.17981385919327</v>
      </c>
      <c r="I882" s="0" t="n">
        <v>0</v>
      </c>
      <c r="J882" s="0" t="n">
        <f aca="false">I882*H882</f>
        <v>0</v>
      </c>
      <c r="K882" s="5" t="n">
        <f aca="false">K867+D867-J867-E882</f>
        <v>2775771.06204003</v>
      </c>
      <c r="L882" s="5" t="n">
        <f aca="false">H882*(100-G882/0.5)*20000</f>
        <v>2256313.18845777</v>
      </c>
      <c r="M882" s="5" t="n">
        <f aca="false">K882-L882</f>
        <v>519457.873582264</v>
      </c>
      <c r="N882" s="6" t="n">
        <f aca="false">1.6+0.1/(2009-1956)*(A882-1956)</f>
        <v>1.70943396226415</v>
      </c>
      <c r="O882" s="7" t="n">
        <v>1.3</v>
      </c>
      <c r="P882" s="5" t="n">
        <f aca="false">O882*(100-N882/0.5)*5000</f>
        <v>627777.358490566</v>
      </c>
      <c r="Q882" s="7" t="n">
        <f aca="false">N882</f>
        <v>1.70943396226415</v>
      </c>
      <c r="R882" s="5" t="n">
        <f aca="false">1.49*(100-Q882/0.5)*5000</f>
        <v>719529.433962264</v>
      </c>
      <c r="S882" s="5" t="str">
        <f aca="false">IF(P882&lt;M882,M882-P882," ")</f>
        <v> </v>
      </c>
      <c r="T882" s="8" t="n">
        <f aca="false">M882*5/P882</f>
        <v>4.13727786257897</v>
      </c>
      <c r="U882" s="10" t="n">
        <f aca="false">IF(T882&gt;5,S882*5/R882+5,T882)+20</f>
        <v>24.137277862579</v>
      </c>
      <c r="V882" s="9" t="n">
        <f aca="false">G882/0.5*H882*20000</f>
        <v>103314.529928765</v>
      </c>
      <c r="W882" s="9" t="n">
        <f aca="false">H882*G882*20*1000</f>
        <v>51657.2649643828</v>
      </c>
      <c r="X882" s="5" t="n">
        <f aca="false">G882*H882*MIN(20,U882)*1000</f>
        <v>51657.2649643828</v>
      </c>
      <c r="Y882" s="5" t="n">
        <f aca="false">IF(20&lt;U882,N882*O882*MIN(5,U882-20)*1000,0)</f>
        <v>9194.12427650096</v>
      </c>
      <c r="Z882" s="5" t="n">
        <f aca="false">IF(U882&gt;25,(U882-25)*Q882*1.49*1000,0)</f>
        <v>0</v>
      </c>
      <c r="AA882" s="5" t="n">
        <f aca="false">X882+Y882+Z882</f>
        <v>60851.3892408837</v>
      </c>
      <c r="AB882" s="10" t="n">
        <f aca="false">AA882/1000</f>
        <v>60.8513892408837</v>
      </c>
    </row>
    <row r="883" customFormat="false" ht="15" hidden="false" customHeight="false" outlineLevel="0" collapsed="false">
      <c r="A883" s="0" t="n">
        <f aca="false">A853+2</f>
        <v>2014</v>
      </c>
      <c r="B883" s="0" t="str">
        <f aca="false">B853</f>
        <v>l</v>
      </c>
      <c r="C883" s="0" t="n">
        <f aca="false">C853</f>
        <v>0</v>
      </c>
      <c r="D883" s="0" t="n">
        <f aca="false">D853</f>
        <v>0</v>
      </c>
      <c r="E883" s="1" t="n">
        <v>51.6400156455184</v>
      </c>
      <c r="F883" s="4" t="n">
        <v>0.002290988</v>
      </c>
      <c r="G883" s="0" t="n">
        <f aca="false">AVERAGE(G868,G898)</f>
        <v>1.810275</v>
      </c>
      <c r="H883" s="0" t="n">
        <f aca="false">1.44*EXP(-F883*(A883-1956))</f>
        <v>1.26082442125979</v>
      </c>
      <c r="I883" s="0" t="n">
        <v>0</v>
      </c>
      <c r="J883" s="0" t="n">
        <f aca="false">I883*H883</f>
        <v>0</v>
      </c>
      <c r="K883" s="5" t="n">
        <f aca="false">K868+D868-J868-E883</f>
        <v>2743532.52493725</v>
      </c>
      <c r="L883" s="5" t="n">
        <f aca="false">H883*(100-G883/0.5)*20000</f>
        <v>2430351.28535174</v>
      </c>
      <c r="M883" s="5" t="n">
        <f aca="false">K883-L883</f>
        <v>313181.239585516</v>
      </c>
      <c r="N883" s="6" t="n">
        <f aca="false">1.6-0.4/(2009-1956)*(A883-1956)</f>
        <v>1.1622641509434</v>
      </c>
      <c r="O883" s="7" t="n">
        <v>1.3</v>
      </c>
      <c r="P883" s="5" t="n">
        <f aca="false">O883*(100-N883/0.5)*5000</f>
        <v>634890.566037736</v>
      </c>
      <c r="Q883" s="7" t="n">
        <f aca="false">N883</f>
        <v>1.1622641509434</v>
      </c>
      <c r="R883" s="5" t="n">
        <f aca="false">1.49*(100-Q883/0.5)*5000</f>
        <v>727682.264150944</v>
      </c>
      <c r="S883" s="5" t="str">
        <f aca="false">IF(P883&lt;M883,M883-P883," ")</f>
        <v> </v>
      </c>
      <c r="T883" s="8" t="n">
        <f aca="false">M883*5/P883</f>
        <v>2.46641906762008</v>
      </c>
      <c r="U883" s="10" t="n">
        <f aca="false">IF(T883&gt;5,S883*5/R883+5,T883)+20</f>
        <v>22.4664190676201</v>
      </c>
      <c r="V883" s="9" t="n">
        <f aca="false">G883/0.5*H883*20000</f>
        <v>91297.5571678426</v>
      </c>
      <c r="W883" s="9" t="n">
        <f aca="false">H883*G883*20*1000</f>
        <v>45648.7785839213</v>
      </c>
      <c r="X883" s="5" t="n">
        <f aca="false">G883*H883*MIN(20,U883)*1000</f>
        <v>45648.7785839213</v>
      </c>
      <c r="Y883" s="5" t="n">
        <f aca="false">IF(20&lt;U883,N883*O883*MIN(5,U883-20)*1000,0)</f>
        <v>3726.61960254747</v>
      </c>
      <c r="Z883" s="5" t="n">
        <f aca="false">IF(U883&gt;25,(U883-25)*Q883*1.49*1000,0)</f>
        <v>0</v>
      </c>
      <c r="AA883" s="5" t="n">
        <f aca="false">X883+Y883+Z883</f>
        <v>49375.3981864688</v>
      </c>
      <c r="AB883" s="10" t="n">
        <f aca="false">AA883/1000</f>
        <v>49.3753981864688</v>
      </c>
    </row>
    <row r="884" customFormat="false" ht="15" hidden="false" customHeight="false" outlineLevel="0" collapsed="false">
      <c r="A884" s="0" t="n">
        <f aca="false">A854+2</f>
        <v>2014</v>
      </c>
      <c r="B884" s="0" t="str">
        <f aca="false">B854</f>
        <v>m</v>
      </c>
      <c r="C884" s="0" t="n">
        <f aca="false">C854</f>
        <v>0</v>
      </c>
      <c r="D884" s="0" t="n">
        <f aca="false">D854</f>
        <v>0</v>
      </c>
      <c r="E884" s="1" t="n">
        <v>221.377645717727</v>
      </c>
      <c r="F884" s="4" t="n">
        <v>0.006047777</v>
      </c>
      <c r="G884" s="0" t="n">
        <f aca="false">AVERAGE(G869,G899)</f>
        <v>3.6305375</v>
      </c>
      <c r="H884" s="0" t="n">
        <f aca="false">1.44*EXP(-F884*(A884-1956))</f>
        <v>1.01396871089554</v>
      </c>
      <c r="I884" s="0" t="n">
        <v>0</v>
      </c>
      <c r="J884" s="0" t="n">
        <f aca="false">I884*H884</f>
        <v>0</v>
      </c>
      <c r="K884" s="5" t="n">
        <f aca="false">K869+D869-J869-E884</f>
        <v>2743195.94074939</v>
      </c>
      <c r="L884" s="5" t="n">
        <f aca="false">H884*(100-G884/0.5)*20000</f>
        <v>1880687.36464176</v>
      </c>
      <c r="M884" s="5" t="n">
        <f aca="false">K884-L884</f>
        <v>862508.57610763</v>
      </c>
      <c r="N884" s="6" t="n">
        <f aca="false">1.6+0.5185/(2009-1956)*(A884-1956)</f>
        <v>2.16741509433962</v>
      </c>
      <c r="O884" s="7" t="n">
        <v>1.3</v>
      </c>
      <c r="P884" s="5" t="n">
        <f aca="false">O884*(100-N884/0.5)*5000</f>
        <v>621823.603773585</v>
      </c>
      <c r="Q884" s="7" t="n">
        <f aca="false">N884</f>
        <v>2.16741509433962</v>
      </c>
      <c r="R884" s="5" t="n">
        <f aca="false">1.49*(100-Q884/0.5)*5000</f>
        <v>712705.51509434</v>
      </c>
      <c r="S884" s="5" t="n">
        <f aca="false">IF(P884&lt;M884,M884-P884," ")</f>
        <v>240684.972334045</v>
      </c>
      <c r="T884" s="8" t="n">
        <f aca="false">M884*5/P884</f>
        <v>6.93531550485885</v>
      </c>
      <c r="U884" s="10" t="n">
        <f aca="false">IF(T884&gt;5,S884*5/R884+5,T884)+20</f>
        <v>26.6885303062527</v>
      </c>
      <c r="V884" s="9" t="n">
        <f aca="false">G884/0.5*H884*20000</f>
        <v>147250.057149316</v>
      </c>
      <c r="W884" s="9" t="n">
        <f aca="false">H884*G884*20*1000</f>
        <v>73625.0285746582</v>
      </c>
      <c r="X884" s="5" t="n">
        <f aca="false">G884*H884*MIN(20,U884)*1000</f>
        <v>73625.0285746582</v>
      </c>
      <c r="Y884" s="5" t="n">
        <f aca="false">IF(20&lt;U884,N884*O884*MIN(5,U884-20)*1000,0)</f>
        <v>14088.1981132075</v>
      </c>
      <c r="Z884" s="5" t="n">
        <f aca="false">IF(U884&gt;25,(U884-25)*Q884*1.49*1000,0)</f>
        <v>5453.02164880275</v>
      </c>
      <c r="AA884" s="5" t="n">
        <f aca="false">X884+Y884+Z884</f>
        <v>93166.2483366685</v>
      </c>
      <c r="AB884" s="10" t="n">
        <f aca="false">AA884/1000</f>
        <v>93.1662483366685</v>
      </c>
    </row>
    <row r="885" customFormat="false" ht="15" hidden="false" customHeight="false" outlineLevel="0" collapsed="false">
      <c r="A885" s="0" t="n">
        <f aca="false">A855+2</f>
        <v>2014</v>
      </c>
      <c r="B885" s="0" t="str">
        <f aca="false">B855</f>
        <v>n</v>
      </c>
      <c r="C885" s="0" t="n">
        <f aca="false">C855</f>
        <v>0</v>
      </c>
      <c r="D885" s="0" t="n">
        <f aca="false">D855</f>
        <v>0</v>
      </c>
      <c r="E885" s="1" t="n">
        <v>143.499185516383</v>
      </c>
      <c r="F885" s="4" t="n">
        <v>0.003047486</v>
      </c>
      <c r="G885" s="0" t="n">
        <f aca="false">AVERAGE(G870,G900)</f>
        <v>2.1529125</v>
      </c>
      <c r="H885" s="0" t="n">
        <f aca="false">1.44*EXP(-F885*(A885-1956))</f>
        <v>1.20669947447079</v>
      </c>
      <c r="I885" s="0" t="n">
        <v>0</v>
      </c>
      <c r="J885" s="0" t="n">
        <f aca="false">I885*H885</f>
        <v>0</v>
      </c>
      <c r="K885" s="5" t="n">
        <f aca="false">K870+D870-J870-E885</f>
        <v>2737900.28859804</v>
      </c>
      <c r="L885" s="5" t="n">
        <f aca="false">H885*(100-G885/0.5)*20000</f>
        <v>2309482.21364832</v>
      </c>
      <c r="M885" s="5" t="n">
        <f aca="false">K885-L885</f>
        <v>428418.074949726</v>
      </c>
      <c r="N885" s="6" t="n">
        <f aca="false">1.6-0.4298/(2009-1956)*(A885-1956)</f>
        <v>1.12965283018868</v>
      </c>
      <c r="O885" s="7" t="n">
        <v>1.3</v>
      </c>
      <c r="P885" s="5" t="n">
        <f aca="false">O885*(100-N885/0.5)*5000</f>
        <v>635314.513207547</v>
      </c>
      <c r="Q885" s="7" t="n">
        <f aca="false">N885</f>
        <v>1.12965283018868</v>
      </c>
      <c r="R885" s="5" t="n">
        <f aca="false">1.49*(100-Q885/0.5)*5000</f>
        <v>728168.172830189</v>
      </c>
      <c r="S885" s="5" t="str">
        <f aca="false">IF(P885&lt;M885,M885-P885," ")</f>
        <v> </v>
      </c>
      <c r="T885" s="8" t="n">
        <f aca="false">M885*5/P885</f>
        <v>3.37170067772219</v>
      </c>
      <c r="U885" s="10" t="n">
        <f aca="false">IF(T885&gt;5,S885*5/R885+5,T885)+20</f>
        <v>23.3717006777222</v>
      </c>
      <c r="V885" s="9" t="n">
        <f aca="false">G885/0.5*H885*20000</f>
        <v>103916.735293264</v>
      </c>
      <c r="W885" s="9" t="n">
        <f aca="false">H885*G885*20*1000</f>
        <v>51958.3676466319</v>
      </c>
      <c r="X885" s="5" t="n">
        <f aca="false">G885*H885*MIN(20,U885)*1000</f>
        <v>51958.3676466319</v>
      </c>
      <c r="Y885" s="5" t="n">
        <f aca="false">IF(20&lt;U885,N885*O885*MIN(5,U885-20)*1000,0)</f>
        <v>4951.50657707935</v>
      </c>
      <c r="Z885" s="5" t="n">
        <f aca="false">IF(U885&gt;25,(U885-25)*Q885*1.49*1000,0)</f>
        <v>0</v>
      </c>
      <c r="AA885" s="5" t="n">
        <f aca="false">X885+Y885+Z885</f>
        <v>56909.8742237113</v>
      </c>
      <c r="AB885" s="10" t="n">
        <f aca="false">AA885/1000</f>
        <v>56.9098742237113</v>
      </c>
    </row>
    <row r="886" customFormat="false" ht="15" hidden="false" customHeight="false" outlineLevel="0" collapsed="false">
      <c r="A886" s="0" t="n">
        <f aca="false">A856+2</f>
        <v>2014</v>
      </c>
      <c r="B886" s="0" t="str">
        <f aca="false">B856</f>
        <v>o</v>
      </c>
      <c r="C886" s="0" t="n">
        <f aca="false">C856</f>
        <v>0</v>
      </c>
      <c r="D886" s="0" t="n">
        <f aca="false">D856</f>
        <v>0</v>
      </c>
      <c r="E886" s="1" t="n">
        <v>158.858275012476</v>
      </c>
      <c r="F886" s="4" t="n">
        <v>0.006595146</v>
      </c>
      <c r="G886" s="0" t="n">
        <f aca="false">AVERAGE(G871,G901)</f>
        <v>2.62125</v>
      </c>
      <c r="H886" s="0" t="n">
        <f aca="false">1.44*EXP(-F886*(A886-1956))</f>
        <v>0.982283462027601</v>
      </c>
      <c r="I886" s="0" t="n">
        <v>0</v>
      </c>
      <c r="J886" s="0" t="n">
        <f aca="false">I886*H886</f>
        <v>0</v>
      </c>
      <c r="K886" s="5" t="n">
        <f aca="false">K871+D871-J871-E886</f>
        <v>2850403.38286432</v>
      </c>
      <c r="L886" s="5" t="n">
        <f aca="false">H886*(100-G886/0.5)*20000</f>
        <v>1861574.50306161</v>
      </c>
      <c r="M886" s="5" t="n">
        <f aca="false">K886-L886</f>
        <v>988828.879802708</v>
      </c>
      <c r="N886" s="6" t="n">
        <f aca="false">1.6+0.062/(2009-1956)*(A886-1956)</f>
        <v>1.66784905660377</v>
      </c>
      <c r="O886" s="7" t="n">
        <v>1.3</v>
      </c>
      <c r="P886" s="5" t="n">
        <f aca="false">O886*(100-N886/0.5)*5000</f>
        <v>628317.962264151</v>
      </c>
      <c r="Q886" s="7" t="n">
        <f aca="false">N886</f>
        <v>1.66784905660377</v>
      </c>
      <c r="R886" s="5" t="n">
        <f aca="false">1.49*(100-Q886/0.5)*5000</f>
        <v>720149.049056604</v>
      </c>
      <c r="S886" s="5" t="n">
        <f aca="false">IF(P886&lt;M886,M886-P886," ")</f>
        <v>360510.917538557</v>
      </c>
      <c r="T886" s="8" t="n">
        <f aca="false">M886*5/P886</f>
        <v>7.86885732376209</v>
      </c>
      <c r="U886" s="10" t="n">
        <f aca="false">IF(T886&gt;5,S886*5/R886+5,T886)+20</f>
        <v>27.5030298797924</v>
      </c>
      <c r="V886" s="9" t="n">
        <f aca="false">G886/0.5*H886*20000</f>
        <v>102992.420993594</v>
      </c>
      <c r="W886" s="9" t="n">
        <f aca="false">H886*G886*20*1000</f>
        <v>51496.210496797</v>
      </c>
      <c r="X886" s="5" t="n">
        <f aca="false">G886*H886*MIN(20,U886)*1000</f>
        <v>51496.210496797</v>
      </c>
      <c r="Y886" s="5" t="n">
        <f aca="false">IF(20&lt;U886,N886*O886*MIN(5,U886-20)*1000,0)</f>
        <v>10841.0188679245</v>
      </c>
      <c r="Z886" s="5" t="n">
        <f aca="false">IF(U886&gt;25,(U886-25)*Q886*1.49*1000,0)</f>
        <v>6220.26727525766</v>
      </c>
      <c r="AA886" s="5" t="n">
        <f aca="false">X886+Y886+Z886</f>
        <v>68557.4966399792</v>
      </c>
      <c r="AB886" s="10" t="n">
        <f aca="false">AA886/1000</f>
        <v>68.5574966399792</v>
      </c>
    </row>
    <row r="887" customFormat="false" ht="15" hidden="false" customHeight="false" outlineLevel="0" collapsed="false">
      <c r="A887" s="0" t="n">
        <f aca="false">A857+2</f>
        <v>2015</v>
      </c>
      <c r="B887" s="0" t="str">
        <f aca="false">B857</f>
        <v>a</v>
      </c>
      <c r="C887" s="0" t="n">
        <f aca="false">C857</f>
        <v>0</v>
      </c>
      <c r="D887" s="0" t="n">
        <f aca="false">D857</f>
        <v>0</v>
      </c>
      <c r="F887" s="4" t="n">
        <v>0.000106134</v>
      </c>
      <c r="G887" s="0" t="n">
        <v>0.916565</v>
      </c>
      <c r="H887" s="0" t="n">
        <f aca="false">1.44*EXP(-F887*(A887-1956))</f>
        <v>1.43101102877895</v>
      </c>
      <c r="I887" s="0" t="n">
        <v>785</v>
      </c>
      <c r="J887" s="0" t="n">
        <f aca="false">I887*H887</f>
        <v>1123.34365759148</v>
      </c>
      <c r="K887" s="5" t="n">
        <f aca="false">K872+D872-J872-E887</f>
        <v>2742787.8296886</v>
      </c>
      <c r="L887" s="5" t="n">
        <f aca="false">H887*(100-G887/0.5)*20000</f>
        <v>2809557.4726142</v>
      </c>
      <c r="M887" s="5" t="n">
        <f aca="false">K887-L887</f>
        <v>-66769.6429255935</v>
      </c>
      <c r="N887" s="6" t="n">
        <f aca="false">1.6-0.6824/(2009-1956)*(A887-1956)</f>
        <v>0.840347169811321</v>
      </c>
      <c r="O887" s="7" t="n">
        <v>1.3</v>
      </c>
      <c r="P887" s="5" t="n">
        <f aca="false">O887*(100-N887/0.5)*5000</f>
        <v>639075.486792453</v>
      </c>
      <c r="Q887" s="7" t="n">
        <f aca="false">N887</f>
        <v>0.840347169811321</v>
      </c>
      <c r="R887" s="5" t="n">
        <f aca="false">1.49*(100-Q887/0.5)*5000</f>
        <v>732478.827169811</v>
      </c>
      <c r="S887" s="5" t="str">
        <f aca="false">IF(P887&lt;M887,M887-P887," ")</f>
        <v> </v>
      </c>
      <c r="T887" s="8" t="n">
        <f aca="false">M887*5/P887</f>
        <v>-0.522392458367581</v>
      </c>
      <c r="U887" s="10" t="n">
        <f aca="false">IF(T887&gt;5,S887*5/R887+5,T887)+20</f>
        <v>19.4776075416324</v>
      </c>
      <c r="V887" s="9" t="n">
        <f aca="false">G887/0.5*H887*20000</f>
        <v>52464.5849437113</v>
      </c>
      <c r="W887" s="9" t="n">
        <f aca="false">H887*G887*20*1000</f>
        <v>26232.2924718556</v>
      </c>
      <c r="X887" s="5" t="n">
        <f aca="false">G887*H887*MIN(20,U887)*1000</f>
        <v>25547.1148842061</v>
      </c>
      <c r="Y887" s="5" t="n">
        <f aca="false">IF(20&lt;U887,N887*O887*MIN(5,U887-20)*1000,0)</f>
        <v>0</v>
      </c>
      <c r="Z887" s="5" t="n">
        <f aca="false">IF(U887&gt;25,(U887-25)*Q887*1.49*1000,0)</f>
        <v>0</v>
      </c>
      <c r="AA887" s="5" t="n">
        <f aca="false">X887+Y887+Z887</f>
        <v>25547.1148842061</v>
      </c>
      <c r="AB887" s="10" t="n">
        <f aca="false">AA887/1000</f>
        <v>25.5471148842061</v>
      </c>
    </row>
    <row r="888" customFormat="false" ht="15" hidden="false" customHeight="false" outlineLevel="0" collapsed="false">
      <c r="A888" s="0" t="n">
        <f aca="false">A858+2</f>
        <v>2015</v>
      </c>
      <c r="B888" s="0" t="str">
        <f aca="false">B858</f>
        <v>b</v>
      </c>
      <c r="C888" s="0" t="n">
        <f aca="false">C858</f>
        <v>0</v>
      </c>
      <c r="D888" s="0" t="n">
        <f aca="false">D858</f>
        <v>0</v>
      </c>
      <c r="E888" s="1" t="n">
        <v>46.2347976113164</v>
      </c>
      <c r="F888" s="4" t="n">
        <v>0.00054519</v>
      </c>
      <c r="G888" s="0" t="n">
        <v>1.046425</v>
      </c>
      <c r="H888" s="0" t="n">
        <f aca="false">1.44*EXP(-F888*(A888-1956))</f>
        <v>1.39441769276734</v>
      </c>
      <c r="I888" s="0" t="n">
        <v>785</v>
      </c>
      <c r="J888" s="0" t="n">
        <f aca="false">I888*H888</f>
        <v>1094.61788882236</v>
      </c>
      <c r="K888" s="5" t="n">
        <f aca="false">K873+D873-J873-E888</f>
        <v>2737619.27599817</v>
      </c>
      <c r="L888" s="5" t="n">
        <f aca="false">H888*(100-G888/0.5)*20000</f>
        <v>2730469.24416851</v>
      </c>
      <c r="M888" s="5" t="n">
        <f aca="false">K888-L888</f>
        <v>7150.03182966029</v>
      </c>
      <c r="N888" s="6" t="n">
        <f aca="false">1.6-0.6216/(2009-1956)*(A888-1956)</f>
        <v>0.908030188679245</v>
      </c>
      <c r="O888" s="7" t="n">
        <v>1.3</v>
      </c>
      <c r="P888" s="5" t="n">
        <f aca="false">O888*(100-N888/0.5)*5000</f>
        <v>638195.60754717</v>
      </c>
      <c r="Q888" s="7" t="n">
        <f aca="false">N888</f>
        <v>0.908030188679245</v>
      </c>
      <c r="R888" s="5" t="n">
        <f aca="false">1.49*(100-Q888/0.5)*5000</f>
        <v>731470.350188679</v>
      </c>
      <c r="S888" s="5" t="str">
        <f aca="false">IF(P888&lt;M888,M888-P888," ")</f>
        <v> </v>
      </c>
      <c r="T888" s="8" t="n">
        <f aca="false">M888*5/P888</f>
        <v>0.0560175575098409</v>
      </c>
      <c r="U888" s="10" t="n">
        <f aca="false">IF(T888&gt;5,S888*5/R888+5,T888)+20</f>
        <v>20.0560175575098</v>
      </c>
      <c r="V888" s="9" t="n">
        <f aca="false">G888/0.5*H888*20000</f>
        <v>58366.1413661624</v>
      </c>
      <c r="W888" s="9" t="n">
        <f aca="false">H888*G888*20*1000</f>
        <v>29183.0706830812</v>
      </c>
      <c r="X888" s="5" t="n">
        <f aca="false">G888*H888*MIN(20,U888)*1000</f>
        <v>29183.0706830812</v>
      </c>
      <c r="Y888" s="5" t="n">
        <f aca="false">IF(20&lt;U888,N888*O888*MIN(5,U888-20)*1000,0)</f>
        <v>66.1253233095134</v>
      </c>
      <c r="Z888" s="5" t="n">
        <f aca="false">IF(U888&gt;25,(U888-25)*Q888*1.49*1000,0)</f>
        <v>0</v>
      </c>
      <c r="AA888" s="5" t="n">
        <f aca="false">X888+Y888+Z888</f>
        <v>29249.1960063907</v>
      </c>
      <c r="AB888" s="10" t="n">
        <f aca="false">AA888/1000</f>
        <v>29.2491960063907</v>
      </c>
    </row>
    <row r="889" customFormat="false" ht="15" hidden="false" customHeight="false" outlineLevel="0" collapsed="false">
      <c r="A889" s="0" t="n">
        <f aca="false">A859+2</f>
        <v>2015</v>
      </c>
      <c r="B889" s="0" t="str">
        <f aca="false">B859</f>
        <v>c</v>
      </c>
      <c r="C889" s="0" t="n">
        <f aca="false">C859</f>
        <v>0</v>
      </c>
      <c r="D889" s="0" t="n">
        <f aca="false">D859</f>
        <v>0</v>
      </c>
      <c r="E889" s="1" t="n">
        <v>152.975546824069</v>
      </c>
      <c r="F889" s="4" t="n">
        <v>0.002161032</v>
      </c>
      <c r="G889" s="0" t="n">
        <v>1.3179</v>
      </c>
      <c r="H889" s="0" t="n">
        <f aca="false">1.44*EXP(-F889*(A889-1956))</f>
        <v>1.26762139315298</v>
      </c>
      <c r="I889" s="0" t="n">
        <v>785</v>
      </c>
      <c r="J889" s="0" t="n">
        <f aca="false">I889*H889</f>
        <v>995.08279362509</v>
      </c>
      <c r="K889" s="5" t="n">
        <f aca="false">K874+D874-J874-E889</f>
        <v>2734793.1065618</v>
      </c>
      <c r="L889" s="5" t="n">
        <f aca="false">H889*(100-G889/0.5)*20000</f>
        <v>2468418.85694451</v>
      </c>
      <c r="M889" s="5" t="n">
        <f aca="false">K889-L889</f>
        <v>266374.249617286</v>
      </c>
      <c r="N889" s="6" t="n">
        <f aca="false">1.6-0.5691/(2009-1956)*(A889-1956)</f>
        <v>0.966473584905661</v>
      </c>
      <c r="O889" s="7" t="n">
        <v>1.3</v>
      </c>
      <c r="P889" s="5" t="n">
        <f aca="false">O889*(100-N889/0.5)*5000</f>
        <v>637435.843396226</v>
      </c>
      <c r="Q889" s="7" t="n">
        <f aca="false">N889</f>
        <v>0.966473584905661</v>
      </c>
      <c r="R889" s="5" t="n">
        <f aca="false">1.49*(100-Q889/0.5)*5000</f>
        <v>730599.543584906</v>
      </c>
      <c r="S889" s="5" t="str">
        <f aca="false">IF(P889&lt;M889,M889-P889," ")</f>
        <v> </v>
      </c>
      <c r="T889" s="8" t="n">
        <f aca="false">M889*5/P889</f>
        <v>2.08942007558014</v>
      </c>
      <c r="U889" s="10" t="n">
        <f aca="false">IF(T889&gt;5,S889*5/R889+5,T889)+20</f>
        <v>22.0894200755801</v>
      </c>
      <c r="V889" s="9" t="n">
        <f aca="false">G889/0.5*H889*20000</f>
        <v>66823.9293614526</v>
      </c>
      <c r="W889" s="9" t="n">
        <f aca="false">H889*G889*20*1000</f>
        <v>33411.9646807263</v>
      </c>
      <c r="X889" s="5" t="n">
        <f aca="false">G889*H889*MIN(20,U889)*1000</f>
        <v>33411.9646807263</v>
      </c>
      <c r="Y889" s="5" t="n">
        <f aca="false">IF(20&lt;U889,N889*O889*MIN(5,U889-20)*1000,0)</f>
        <v>2625.18010406573</v>
      </c>
      <c r="Z889" s="5" t="n">
        <f aca="false">IF(U889&gt;25,(U889-25)*Q889*1.49*1000,0)</f>
        <v>0</v>
      </c>
      <c r="AA889" s="5" t="n">
        <f aca="false">X889+Y889+Z889</f>
        <v>36037.144784792</v>
      </c>
      <c r="AB889" s="10" t="n">
        <f aca="false">AA889/1000</f>
        <v>36.037144784792</v>
      </c>
    </row>
    <row r="890" customFormat="false" ht="15" hidden="false" customHeight="false" outlineLevel="0" collapsed="false">
      <c r="A890" s="0" t="n">
        <f aca="false">A860+2</f>
        <v>2015</v>
      </c>
      <c r="B890" s="0" t="str">
        <f aca="false">B860</f>
        <v>d</v>
      </c>
      <c r="C890" s="0" t="n">
        <f aca="false">C860</f>
        <v>0</v>
      </c>
      <c r="D890" s="0" t="n">
        <f aca="false">D860</f>
        <v>0</v>
      </c>
      <c r="E890" s="1" t="n">
        <v>10.0572499488841</v>
      </c>
      <c r="F890" s="4" t="n">
        <v>0.003311821</v>
      </c>
      <c r="G890" s="0" t="n">
        <v>1.1351</v>
      </c>
      <c r="H890" s="0" t="n">
        <f aca="false">1.44*EXP(-F890*(A890-1956))</f>
        <v>1.18441108288844</v>
      </c>
      <c r="I890" s="0" t="n">
        <v>785</v>
      </c>
      <c r="J890" s="0" t="n">
        <f aca="false">I890*H890</f>
        <v>929.762700067426</v>
      </c>
      <c r="K890" s="5" t="n">
        <f aca="false">K875+D875-J875-E890</f>
        <v>2739757.68835081</v>
      </c>
      <c r="L890" s="5" t="n">
        <f aca="false">H890*(100-G890/0.5)*20000</f>
        <v>2315045.16496941</v>
      </c>
      <c r="M890" s="5" t="n">
        <f aca="false">K890-L890</f>
        <v>424712.523381397</v>
      </c>
      <c r="N890" s="6" t="n">
        <f aca="false">1.6-0.6/(2009-1956)*(A890-1956)</f>
        <v>0.932075471698113</v>
      </c>
      <c r="O890" s="7" t="n">
        <v>1.3</v>
      </c>
      <c r="P890" s="5" t="n">
        <f aca="false">O890*(100-N890/0.5)*5000</f>
        <v>637883.018867925</v>
      </c>
      <c r="Q890" s="7" t="n">
        <f aca="false">N890</f>
        <v>0.932075471698113</v>
      </c>
      <c r="R890" s="5" t="n">
        <f aca="false">1.49*(100-Q890/0.5)*5000</f>
        <v>731112.075471698</v>
      </c>
      <c r="S890" s="5" t="str">
        <f aca="false">IF(P890&lt;M890,M890-P890," ")</f>
        <v> </v>
      </c>
      <c r="T890" s="8" t="n">
        <f aca="false">M890*5/P890</f>
        <v>3.32907845810938</v>
      </c>
      <c r="U890" s="10" t="n">
        <f aca="false">IF(T890&gt;5,S890*5/R890+5,T890)+20</f>
        <v>23.3290784581094</v>
      </c>
      <c r="V890" s="9" t="n">
        <f aca="false">G890/0.5*H890*20000</f>
        <v>53777.0008074668</v>
      </c>
      <c r="W890" s="9" t="n">
        <f aca="false">H890*G890*20*1000</f>
        <v>26888.5004037334</v>
      </c>
      <c r="X890" s="5" t="n">
        <f aca="false">G890*H890*MIN(20,U890)*1000</f>
        <v>26888.5004037334</v>
      </c>
      <c r="Y890" s="5" t="n">
        <f aca="false">IF(20&lt;U890,N890*O890*MIN(5,U890-20)*1000,0)</f>
        <v>4033.83808641103</v>
      </c>
      <c r="Z890" s="5" t="n">
        <f aca="false">IF(U890&gt;25,(U890-25)*Q890*1.49*1000,0)</f>
        <v>0</v>
      </c>
      <c r="AA890" s="5" t="n">
        <f aca="false">X890+Y890+Z890</f>
        <v>30922.3384901444</v>
      </c>
      <c r="AB890" s="10" t="n">
        <f aca="false">AA890/1000</f>
        <v>30.9223384901444</v>
      </c>
    </row>
    <row r="891" customFormat="false" ht="15" hidden="false" customHeight="false" outlineLevel="0" collapsed="false">
      <c r="A891" s="0" t="n">
        <f aca="false">A861+2</f>
        <v>2015</v>
      </c>
      <c r="B891" s="0" t="str">
        <f aca="false">B861</f>
        <v>e</v>
      </c>
      <c r="C891" s="0" t="n">
        <f aca="false">C861</f>
        <v>0</v>
      </c>
      <c r="D891" s="0" t="n">
        <f aca="false">D861</f>
        <v>0</v>
      </c>
      <c r="E891" s="1" t="n">
        <v>138.074276341802</v>
      </c>
      <c r="F891" s="4" t="n">
        <v>0.003564392</v>
      </c>
      <c r="G891" s="0" t="n">
        <v>1.3768</v>
      </c>
      <c r="H891" s="0" t="n">
        <f aca="false">1.44*EXP(-F891*(A891-1956))</f>
        <v>1.16689221185298</v>
      </c>
      <c r="I891" s="0" t="n">
        <v>785</v>
      </c>
      <c r="J891" s="0" t="n">
        <f aca="false">I891*H891</f>
        <v>916.010386304591</v>
      </c>
      <c r="K891" s="5" t="n">
        <f aca="false">K876+D876-J876-E891</f>
        <v>2737535.49137788</v>
      </c>
      <c r="L891" s="5" t="n">
        <f aca="false">H891*(100-G891/0.5)*20000</f>
        <v>2269521.3358148</v>
      </c>
      <c r="M891" s="5" t="n">
        <f aca="false">K891-L891</f>
        <v>468014.155563084</v>
      </c>
      <c r="N891" s="6" t="n">
        <f aca="false">1.6-0.5/(2009-1956)*(A891-1956)</f>
        <v>1.04339622641509</v>
      </c>
      <c r="O891" s="7" t="n">
        <v>1.3</v>
      </c>
      <c r="P891" s="5" t="n">
        <f aca="false">O891*(100-N891/0.5)*5000</f>
        <v>636435.849056604</v>
      </c>
      <c r="Q891" s="7" t="n">
        <f aca="false">N891</f>
        <v>1.04339622641509</v>
      </c>
      <c r="R891" s="5" t="n">
        <f aca="false">1.49*(100-Q891/0.5)*5000</f>
        <v>729453.396226415</v>
      </c>
      <c r="S891" s="5" t="str">
        <f aca="false">IF(P891&lt;M891,M891-P891," ")</f>
        <v> </v>
      </c>
      <c r="T891" s="8" t="n">
        <f aca="false">M891*5/P891</f>
        <v>3.67683684268278</v>
      </c>
      <c r="U891" s="10" t="n">
        <f aca="false">IF(T891&gt;5,S891*5/R891+5,T891)+20</f>
        <v>23.6768368426828</v>
      </c>
      <c r="V891" s="9" t="n">
        <f aca="false">G891/0.5*H891*20000</f>
        <v>64263.0878911674</v>
      </c>
      <c r="W891" s="9" t="n">
        <f aca="false">H891*G891*20*1000</f>
        <v>32131.5439455837</v>
      </c>
      <c r="X891" s="5" t="n">
        <f aca="false">G891*H891*MIN(20,U891)*1000</f>
        <v>32131.5439455837</v>
      </c>
      <c r="Y891" s="5" t="n">
        <f aca="false">IF(20&lt;U891,N891*O891*MIN(5,U891-20)*1000,0)</f>
        <v>4987.31699283897</v>
      </c>
      <c r="Z891" s="5" t="n">
        <f aca="false">IF(U891&gt;25,(U891-25)*Q891*1.49*1000,0)</f>
        <v>0</v>
      </c>
      <c r="AA891" s="5" t="n">
        <f aca="false">X891+Y891+Z891</f>
        <v>37118.8609384227</v>
      </c>
      <c r="AB891" s="10" t="n">
        <f aca="false">AA891/1000</f>
        <v>37.1188609384227</v>
      </c>
    </row>
    <row r="892" customFormat="false" ht="15" hidden="false" customHeight="false" outlineLevel="0" collapsed="false">
      <c r="A892" s="0" t="n">
        <f aca="false">A862+2</f>
        <v>2015</v>
      </c>
      <c r="B892" s="0" t="str">
        <f aca="false">B862</f>
        <v>f</v>
      </c>
      <c r="C892" s="0" t="n">
        <f aca="false">C862</f>
        <v>0</v>
      </c>
      <c r="D892" s="0" t="n">
        <f aca="false">D862</f>
        <v>350.833333333333</v>
      </c>
      <c r="E892" s="1" t="n">
        <v>68.7860761310608</v>
      </c>
      <c r="F892" s="4" t="n">
        <v>0.00095987</v>
      </c>
      <c r="G892" s="0" t="n">
        <v>1.458625</v>
      </c>
      <c r="H892" s="0" t="n">
        <f aca="false">1.44*EXP(-F892*(A892-1956))</f>
        <v>1.360715662255</v>
      </c>
      <c r="I892" s="0" t="n">
        <v>785</v>
      </c>
      <c r="J892" s="0" t="n">
        <f aca="false">I892*H892</f>
        <v>1068.16179487017</v>
      </c>
      <c r="K892" s="5" t="n">
        <f aca="false">K877+D877-J877-E892</f>
        <v>2753505.62387366</v>
      </c>
      <c r="L892" s="5" t="n">
        <f aca="false">H892*(100-G892/0.5)*20000</f>
        <v>2642040.36919573</v>
      </c>
      <c r="M892" s="5" t="n">
        <f aca="false">K892-L892</f>
        <v>111465.254677934</v>
      </c>
      <c r="N892" s="6" t="n">
        <f aca="false">1.6-0.5691/(2009-1956)*(A892-1956)</f>
        <v>0.966473584905661</v>
      </c>
      <c r="O892" s="7" t="n">
        <v>1.3</v>
      </c>
      <c r="P892" s="5" t="n">
        <f aca="false">O892*(100-N892/0.5)*5000</f>
        <v>637435.843396226</v>
      </c>
      <c r="Q892" s="7" t="n">
        <f aca="false">N892</f>
        <v>0.966473584905661</v>
      </c>
      <c r="R892" s="5" t="n">
        <f aca="false">1.49*(100-Q892/0.5)*5000</f>
        <v>730599.543584906</v>
      </c>
      <c r="S892" s="5" t="str">
        <f aca="false">IF(P892&lt;M892,M892-P892," ")</f>
        <v> </v>
      </c>
      <c r="T892" s="8" t="n">
        <f aca="false">M892*5/P892</f>
        <v>0.874325281773083</v>
      </c>
      <c r="U892" s="10" t="n">
        <f aca="false">IF(T892&gt;5,S892*5/R892+5,T892)+20</f>
        <v>20.8743252817731</v>
      </c>
      <c r="V892" s="9" t="n">
        <f aca="false">G892/0.5*H892*20000</f>
        <v>79390.9553142679</v>
      </c>
      <c r="W892" s="9" t="n">
        <f aca="false">H892*G892*20*1000</f>
        <v>39695.4776571339</v>
      </c>
      <c r="X892" s="5" t="n">
        <f aca="false">G892*H892*MIN(20,U892)*1000</f>
        <v>39695.4776571339</v>
      </c>
      <c r="Y892" s="5" t="n">
        <f aca="false">IF(20&lt;U892,N892*O892*MIN(5,U892-20)*1000,0)</f>
        <v>1098.51597628355</v>
      </c>
      <c r="Z892" s="5" t="n">
        <f aca="false">IF(U892&gt;25,(U892-25)*Q892*1.49*1000,0)</f>
        <v>0</v>
      </c>
      <c r="AA892" s="5" t="n">
        <f aca="false">X892+Y892+Z892</f>
        <v>40793.9936334175</v>
      </c>
      <c r="AB892" s="10" t="n">
        <f aca="false">AA892/1000</f>
        <v>40.7939936334175</v>
      </c>
    </row>
    <row r="893" customFormat="false" ht="15" hidden="false" customHeight="false" outlineLevel="0" collapsed="false">
      <c r="A893" s="0" t="n">
        <f aca="false">A863+2</f>
        <v>2015</v>
      </c>
      <c r="B893" s="0" t="str">
        <f aca="false">B863</f>
        <v>g</v>
      </c>
      <c r="C893" s="0" t="n">
        <f aca="false">C863</f>
        <v>0</v>
      </c>
      <c r="D893" s="0" t="n">
        <f aca="false">D863</f>
        <v>350.833333333333</v>
      </c>
      <c r="E893" s="1" t="n">
        <v>153.192149368245</v>
      </c>
      <c r="F893" s="4" t="n">
        <v>0.003306066</v>
      </c>
      <c r="G893" s="0" t="n">
        <v>1.906575</v>
      </c>
      <c r="H893" s="0" t="n">
        <f aca="false">1.44*EXP(-F893*(A893-1956))</f>
        <v>1.18481331203316</v>
      </c>
      <c r="I893" s="0" t="n">
        <v>785</v>
      </c>
      <c r="J893" s="0" t="n">
        <f aca="false">I893*H893</f>
        <v>930.078449946033</v>
      </c>
      <c r="K893" s="5" t="n">
        <f aca="false">K878+D878-J878-E893</f>
        <v>2751623.14825132</v>
      </c>
      <c r="L893" s="5" t="n">
        <f aca="false">H893*(100-G893/0.5)*20000</f>
        <v>2279269.20645074</v>
      </c>
      <c r="M893" s="5" t="n">
        <f aca="false">K893-L893</f>
        <v>472353.941800576</v>
      </c>
      <c r="N893" s="6" t="n">
        <f aca="false">1.6-0.5691/(2009-1956)*(A893-1956)</f>
        <v>0.966473584905661</v>
      </c>
      <c r="O893" s="7" t="n">
        <v>1.3</v>
      </c>
      <c r="P893" s="5" t="n">
        <f aca="false">O893*(100-N893/0.5)*5000</f>
        <v>637435.843396226</v>
      </c>
      <c r="Q893" s="7" t="n">
        <f aca="false">N893</f>
        <v>0.966473584905661</v>
      </c>
      <c r="R893" s="5" t="n">
        <f aca="false">1.49*(100-Q893/0.5)*5000</f>
        <v>730599.543584906</v>
      </c>
      <c r="S893" s="5" t="str">
        <f aca="false">IF(P893&lt;M893,M893-P893," ")</f>
        <v> </v>
      </c>
      <c r="T893" s="8" t="n">
        <f aca="false">M893*5/P893</f>
        <v>3.70510967255855</v>
      </c>
      <c r="U893" s="10" t="n">
        <f aca="false">IF(T893&gt;5,S893*5/R893+5,T893)+20</f>
        <v>23.7051096725586</v>
      </c>
      <c r="V893" s="9" t="n">
        <f aca="false">G893/0.5*H893*20000</f>
        <v>90357.4176155851</v>
      </c>
      <c r="W893" s="9" t="n">
        <f aca="false">H893*G893*20*1000</f>
        <v>45178.7088077926</v>
      </c>
      <c r="X893" s="5" t="n">
        <f aca="false">G893*H893*MIN(20,U893)*1000</f>
        <v>45178.7088077926</v>
      </c>
      <c r="Y893" s="5" t="n">
        <f aca="false">IF(20&lt;U893,N893*O893*MIN(5,U893-20)*1000,0)</f>
        <v>4655.15781601819</v>
      </c>
      <c r="Z893" s="5" t="n">
        <f aca="false">IF(U893&gt;25,(U893-25)*Q893*1.49*1000,0)</f>
        <v>0</v>
      </c>
      <c r="AA893" s="5" t="n">
        <f aca="false">X893+Y893+Z893</f>
        <v>49833.8666238108</v>
      </c>
      <c r="AB893" s="10" t="n">
        <f aca="false">AA893/1000</f>
        <v>49.8338666238108</v>
      </c>
    </row>
    <row r="894" customFormat="false" ht="15" hidden="false" customHeight="false" outlineLevel="0" collapsed="false">
      <c r="A894" s="0" t="n">
        <f aca="false">A864+2</f>
        <v>2015</v>
      </c>
      <c r="B894" s="0" t="str">
        <f aca="false">B864</f>
        <v>h</v>
      </c>
      <c r="C894" s="0" t="n">
        <f aca="false">C864</f>
        <v>0</v>
      </c>
      <c r="D894" s="0" t="n">
        <f aca="false">D864</f>
        <v>253.8</v>
      </c>
      <c r="E894" s="1" t="n">
        <v>123.837581847346</v>
      </c>
      <c r="F894" s="4" t="n">
        <v>0.001301856</v>
      </c>
      <c r="G894" s="0" t="n">
        <v>1.496475</v>
      </c>
      <c r="H894" s="0" t="n">
        <f aca="false">1.44*EXP(-F894*(A894-1956))</f>
        <v>1.33353539815795</v>
      </c>
      <c r="I894" s="0" t="n">
        <v>785</v>
      </c>
      <c r="J894" s="0" t="n">
        <f aca="false">I894*H894</f>
        <v>1046.82528755399</v>
      </c>
      <c r="K894" s="5" t="n">
        <f aca="false">K879+D879-J879-E894</f>
        <v>2750424.27874579</v>
      </c>
      <c r="L894" s="5" t="n">
        <f aca="false">H894*(100-G894/0.5)*20000</f>
        <v>2587246.70091756</v>
      </c>
      <c r="M894" s="5" t="n">
        <f aca="false">K894-L894</f>
        <v>163177.577828235</v>
      </c>
      <c r="N894" s="6" t="n">
        <f aca="false">1.6-0.5691/(2009-1956)*(A894-1956)</f>
        <v>0.966473584905661</v>
      </c>
      <c r="O894" s="7" t="n">
        <v>1.3</v>
      </c>
      <c r="P894" s="5" t="n">
        <f aca="false">O894*(100-N894/0.5)*5000</f>
        <v>637435.843396226</v>
      </c>
      <c r="Q894" s="7" t="n">
        <f aca="false">N894</f>
        <v>0.966473584905661</v>
      </c>
      <c r="R894" s="5" t="n">
        <f aca="false">1.49*(100-Q894/0.5)*5000</f>
        <v>730599.543584906</v>
      </c>
      <c r="S894" s="5" t="str">
        <f aca="false">IF(P894&lt;M894,M894-P894," ")</f>
        <v> </v>
      </c>
      <c r="T894" s="8" t="n">
        <f aca="false">M894*5/P894</f>
        <v>1.27995295149103</v>
      </c>
      <c r="U894" s="10" t="n">
        <f aca="false">IF(T894&gt;5,S894*5/R894+5,T894)+20</f>
        <v>21.279952951491</v>
      </c>
      <c r="V894" s="9" t="n">
        <f aca="false">G894/0.5*H894*20000</f>
        <v>79824.0953983365</v>
      </c>
      <c r="W894" s="9" t="n">
        <f aca="false">H894*G894*20*1000</f>
        <v>39912.0476991683</v>
      </c>
      <c r="X894" s="5" t="n">
        <f aca="false">G894*H894*MIN(20,U894)*1000</f>
        <v>39912.0476991683</v>
      </c>
      <c r="Y894" s="5" t="n">
        <f aca="false">IF(20&lt;U894,N894*O894*MIN(5,U894-20)*1000,0)</f>
        <v>1608.15293279955</v>
      </c>
      <c r="Z894" s="5" t="n">
        <f aca="false">IF(U894&gt;25,(U894-25)*Q894*1.49*1000,0)</f>
        <v>0</v>
      </c>
      <c r="AA894" s="5" t="n">
        <f aca="false">X894+Y894+Z894</f>
        <v>41520.2006319678</v>
      </c>
      <c r="AB894" s="10" t="n">
        <f aca="false">AA894/1000</f>
        <v>41.5202006319678</v>
      </c>
    </row>
    <row r="895" customFormat="false" ht="15" hidden="false" customHeight="false" outlineLevel="0" collapsed="false">
      <c r="A895" s="0" t="n">
        <f aca="false">A865+2</f>
        <v>2015</v>
      </c>
      <c r="B895" s="0" t="str">
        <f aca="false">B865</f>
        <v>i</v>
      </c>
      <c r="C895" s="0" t="n">
        <f aca="false">C865</f>
        <v>0</v>
      </c>
      <c r="D895" s="0" t="n">
        <f aca="false">D865</f>
        <v>211.2</v>
      </c>
      <c r="E895" s="1" t="n">
        <v>82.8307820068153</v>
      </c>
      <c r="F895" s="4" t="n">
        <v>0.00474323</v>
      </c>
      <c r="G895" s="0" t="n">
        <v>3.259825</v>
      </c>
      <c r="H895" s="0" t="n">
        <f aca="false">1.44*EXP(-F895*(A895-1956))</f>
        <v>1.08849122878853</v>
      </c>
      <c r="I895" s="0" t="n">
        <v>785</v>
      </c>
      <c r="J895" s="0" t="n">
        <f aca="false">I895*H895</f>
        <v>854.465614598997</v>
      </c>
      <c r="K895" s="5" t="n">
        <f aca="false">K880+D880-J880-E895</f>
        <v>2748090.40754275</v>
      </c>
      <c r="L895" s="5" t="n">
        <f aca="false">H895*(100-G895/0.5)*20000</f>
        <v>2035050.82078164</v>
      </c>
      <c r="M895" s="5" t="n">
        <f aca="false">K895-L895</f>
        <v>713039.586761116</v>
      </c>
      <c r="N895" s="6" t="n">
        <f aca="false">1.6+0.3/(2009-1956)*(A895-1956)</f>
        <v>1.93396226415094</v>
      </c>
      <c r="O895" s="7" t="n">
        <v>1.3</v>
      </c>
      <c r="P895" s="5" t="n">
        <f aca="false">O895*(100-N895/0.5)*5000</f>
        <v>624858.490566038</v>
      </c>
      <c r="Q895" s="7" t="n">
        <f aca="false">N895</f>
        <v>1.93396226415094</v>
      </c>
      <c r="R895" s="5" t="n">
        <f aca="false">1.49*(100-Q895/0.5)*5000</f>
        <v>716183.962264151</v>
      </c>
      <c r="S895" s="5" t="n">
        <f aca="false">IF(P895&lt;M895,M895-P895," ")</f>
        <v>88181.0961950779</v>
      </c>
      <c r="T895" s="8" t="n">
        <f aca="false">M895*5/P895</f>
        <v>5.70560852998251</v>
      </c>
      <c r="U895" s="10" t="n">
        <f aca="false">IF(T895&gt;5,S895*5/R895+5,T895)+20</f>
        <v>25.6156316033404</v>
      </c>
      <c r="V895" s="9" t="n">
        <f aca="false">G895/0.5*H895*20000</f>
        <v>141931.636795423</v>
      </c>
      <c r="W895" s="9" t="n">
        <f aca="false">H895*G895*20*1000</f>
        <v>70965.8183977114</v>
      </c>
      <c r="X895" s="5" t="n">
        <f aca="false">G895*H895*MIN(20,U895)*1000</f>
        <v>70965.8183977114</v>
      </c>
      <c r="Y895" s="5" t="n">
        <f aca="false">IF(20&lt;U895,N895*O895*MIN(5,U895-20)*1000,0)</f>
        <v>12570.7547169811</v>
      </c>
      <c r="Z895" s="5" t="n">
        <f aca="false">IF(U895&gt;25,(U895-25)*Q895*1.49*1000,0)</f>
        <v>1774.00635132394</v>
      </c>
      <c r="AA895" s="5" t="n">
        <f aca="false">X895+Y895+Z895</f>
        <v>85310.5794660165</v>
      </c>
      <c r="AB895" s="10" t="n">
        <f aca="false">AA895/1000</f>
        <v>85.3105794660165</v>
      </c>
    </row>
    <row r="896" customFormat="false" ht="15" hidden="false" customHeight="false" outlineLevel="0" collapsed="false">
      <c r="A896" s="0" t="n">
        <f aca="false">A866+2</f>
        <v>2015</v>
      </c>
      <c r="B896" s="0" t="str">
        <f aca="false">B866</f>
        <v>j</v>
      </c>
      <c r="C896" s="0" t="n">
        <f aca="false">C866</f>
        <v>0</v>
      </c>
      <c r="D896" s="0" t="n">
        <f aca="false">D866</f>
        <v>1060.83333333333</v>
      </c>
      <c r="E896" s="1" t="n">
        <v>167.409152722321</v>
      </c>
      <c r="F896" s="4" t="n">
        <v>0.00288361</v>
      </c>
      <c r="G896" s="0" t="n">
        <v>2.1566</v>
      </c>
      <c r="H896" s="0" t="n">
        <f aca="false">1.44*EXP(-F896*(A896-1956))</f>
        <v>1.21471578010478</v>
      </c>
      <c r="I896" s="0" t="n">
        <v>785</v>
      </c>
      <c r="J896" s="0" t="n">
        <f aca="false">I896*H896</f>
        <v>953.551887382254</v>
      </c>
      <c r="K896" s="5" t="n">
        <f aca="false">K881+D881-J881-E896</f>
        <v>2774345.15936167</v>
      </c>
      <c r="L896" s="5" t="n">
        <f aca="false">H896*(100-G896/0.5)*20000</f>
        <v>2324645.31815461</v>
      </c>
      <c r="M896" s="5" t="n">
        <f aca="false">K896-L896</f>
        <v>449699.841207069</v>
      </c>
      <c r="N896" s="6" t="n">
        <f aca="false">1.6-0.5691/(2009-1956)*(A896-1956)</f>
        <v>0.966473584905661</v>
      </c>
      <c r="O896" s="7" t="n">
        <v>1.3</v>
      </c>
      <c r="P896" s="5" t="n">
        <f aca="false">O896*(100-N896/0.5)*5000</f>
        <v>637435.843396226</v>
      </c>
      <c r="Q896" s="7" t="n">
        <f aca="false">N896</f>
        <v>0.966473584905661</v>
      </c>
      <c r="R896" s="5" t="n">
        <f aca="false">1.49*(100-Q896/0.5)*5000</f>
        <v>730599.543584906</v>
      </c>
      <c r="S896" s="5" t="str">
        <f aca="false">IF(P896&lt;M896,M896-P896," ")</f>
        <v> </v>
      </c>
      <c r="T896" s="8" t="n">
        <f aca="false">M896*5/P896</f>
        <v>3.52741256917002</v>
      </c>
      <c r="U896" s="10" t="n">
        <f aca="false">IF(T896&gt;5,S896*5/R896+5,T896)+20</f>
        <v>23.52741256917</v>
      </c>
      <c r="V896" s="9" t="n">
        <f aca="false">G896/0.5*H896*20000</f>
        <v>104786.242054959</v>
      </c>
      <c r="W896" s="9" t="n">
        <f aca="false">H896*G896*20*1000</f>
        <v>52393.1210274795</v>
      </c>
      <c r="X896" s="5" t="n">
        <f aca="false">G896*H896*MIN(20,U896)*1000</f>
        <v>52393.1210274795</v>
      </c>
      <c r="Y896" s="5" t="n">
        <f aca="false">IF(20&lt;U896,N896*O896*MIN(5,U896-20)*1000,0)</f>
        <v>4431.89639251715</v>
      </c>
      <c r="Z896" s="5" t="n">
        <f aca="false">IF(U896&gt;25,(U896-25)*Q896*1.49*1000,0)</f>
        <v>0</v>
      </c>
      <c r="AA896" s="5" t="n">
        <f aca="false">X896+Y896+Z896</f>
        <v>56825.0174199966</v>
      </c>
      <c r="AB896" s="10" t="n">
        <f aca="false">AA896/1000</f>
        <v>56.8250174199966</v>
      </c>
    </row>
    <row r="897" customFormat="false" ht="15" hidden="false" customHeight="false" outlineLevel="0" collapsed="false">
      <c r="A897" s="0" t="n">
        <f aca="false">A867+2</f>
        <v>2015</v>
      </c>
      <c r="B897" s="0" t="str">
        <f aca="false">B867</f>
        <v>k</v>
      </c>
      <c r="C897" s="0" t="n">
        <f aca="false">C867</f>
        <v>0</v>
      </c>
      <c r="D897" s="0" t="n">
        <f aca="false">D867</f>
        <v>1060.83333333333</v>
      </c>
      <c r="E897" s="1" t="n">
        <v>162.604514469697</v>
      </c>
      <c r="F897" s="4" t="n">
        <v>0.003435973</v>
      </c>
      <c r="G897" s="0" t="n">
        <v>2.183425</v>
      </c>
      <c r="H897" s="0" t="n">
        <f aca="false">1.44*EXP(-F897*(A897-1956))</f>
        <v>1.1757670070468</v>
      </c>
      <c r="I897" s="0" t="n">
        <v>785</v>
      </c>
      <c r="J897" s="0" t="n">
        <f aca="false">I897*H897</f>
        <v>922.977100531741</v>
      </c>
      <c r="K897" s="5" t="n">
        <f aca="false">K882+D882-J882-E897</f>
        <v>2775608.45752556</v>
      </c>
      <c r="L897" s="5" t="n">
        <f aca="false">H897*(100-G897/0.5)*20000</f>
        <v>2248846.05099916</v>
      </c>
      <c r="M897" s="5" t="n">
        <f aca="false">K897-L897</f>
        <v>526762.406526399</v>
      </c>
      <c r="N897" s="6" t="n">
        <f aca="false">1.6+0.1/(2009-1956)*(A897-1956)</f>
        <v>1.71132075471698</v>
      </c>
      <c r="O897" s="7" t="n">
        <v>1.3</v>
      </c>
      <c r="P897" s="5" t="n">
        <f aca="false">O897*(100-N897/0.5)*5000</f>
        <v>627752.830188679</v>
      </c>
      <c r="Q897" s="7" t="n">
        <f aca="false">N897</f>
        <v>1.71132075471698</v>
      </c>
      <c r="R897" s="5" t="n">
        <f aca="false">1.49*(100-Q897/0.5)*5000</f>
        <v>719501.320754717</v>
      </c>
      <c r="S897" s="5" t="str">
        <f aca="false">IF(P897&lt;M897,M897-P897," ")</f>
        <v> </v>
      </c>
      <c r="T897" s="8" t="n">
        <f aca="false">M897*5/P897</f>
        <v>4.19561952725943</v>
      </c>
      <c r="U897" s="10" t="n">
        <f aca="false">IF(T897&gt;5,S897*5/R897+5,T897)+20</f>
        <v>24.1956195272594</v>
      </c>
      <c r="V897" s="9" t="n">
        <f aca="false">G897/0.5*H897*20000</f>
        <v>102687.963094447</v>
      </c>
      <c r="W897" s="9" t="n">
        <f aca="false">H897*G897*20*1000</f>
        <v>51343.9815472234</v>
      </c>
      <c r="X897" s="5" t="n">
        <f aca="false">G897*H897*MIN(20,U897)*1000</f>
        <v>51343.9815472234</v>
      </c>
      <c r="Y897" s="5" t="n">
        <f aca="false">IF(20&lt;U897,N897*O897*MIN(5,U897-20)*1000,0)</f>
        <v>9334.06600866339</v>
      </c>
      <c r="Z897" s="5" t="n">
        <f aca="false">IF(U897&gt;25,(U897-25)*Q897*1.49*1000,0)</f>
        <v>0</v>
      </c>
      <c r="AA897" s="5" t="n">
        <f aca="false">X897+Y897+Z897</f>
        <v>60678.0475558868</v>
      </c>
      <c r="AB897" s="10" t="n">
        <f aca="false">AA897/1000</f>
        <v>60.6780475558868</v>
      </c>
    </row>
    <row r="898" customFormat="false" ht="15" hidden="false" customHeight="false" outlineLevel="0" collapsed="false">
      <c r="A898" s="0" t="n">
        <f aca="false">A868+2</f>
        <v>2015</v>
      </c>
      <c r="B898" s="0" t="str">
        <f aca="false">B868</f>
        <v>l</v>
      </c>
      <c r="C898" s="0" t="n">
        <f aca="false">C868</f>
        <v>0</v>
      </c>
      <c r="D898" s="0" t="n">
        <f aca="false">D868</f>
        <v>33.54</v>
      </c>
      <c r="E898" s="1" t="n">
        <v>76.1653309883184</v>
      </c>
      <c r="F898" s="4" t="n">
        <v>0.002290988</v>
      </c>
      <c r="G898" s="0" t="n">
        <v>1.75555</v>
      </c>
      <c r="H898" s="0" t="n">
        <f aca="false">1.44*EXP(-F898*(A898-1956))</f>
        <v>1.25793919391315</v>
      </c>
      <c r="I898" s="0" t="n">
        <v>785</v>
      </c>
      <c r="J898" s="0" t="n">
        <f aca="false">I898*H898</f>
        <v>987.48226722182</v>
      </c>
      <c r="K898" s="5" t="n">
        <f aca="false">K883+D883-J883-E898</f>
        <v>2743456.35960626</v>
      </c>
      <c r="L898" s="5" t="n">
        <f aca="false">H898*(100-G898/0.5)*20000</f>
        <v>2427543.38175132</v>
      </c>
      <c r="M898" s="5" t="n">
        <f aca="false">K898-L898</f>
        <v>315912.977854939</v>
      </c>
      <c r="N898" s="6" t="n">
        <f aca="false">1.6-0.4/(2009-1956)*(A898-1956)</f>
        <v>1.15471698113208</v>
      </c>
      <c r="O898" s="7" t="n">
        <v>1.3</v>
      </c>
      <c r="P898" s="5" t="n">
        <f aca="false">O898*(100-N898/0.5)*5000</f>
        <v>634988.679245283</v>
      </c>
      <c r="Q898" s="7" t="n">
        <f aca="false">N898</f>
        <v>1.15471698113208</v>
      </c>
      <c r="R898" s="5" t="n">
        <f aca="false">1.49*(100-Q898/0.5)*5000</f>
        <v>727794.716981132</v>
      </c>
      <c r="S898" s="5" t="str">
        <f aca="false">IF(P898&lt;M898,M898-P898," ")</f>
        <v> </v>
      </c>
      <c r="T898" s="8" t="n">
        <f aca="false">M898*5/P898</f>
        <v>2.48754811054598</v>
      </c>
      <c r="U898" s="10" t="n">
        <f aca="false">IF(T898&gt;5,S898*5/R898+5,T898)+20</f>
        <v>22.487548110546</v>
      </c>
      <c r="V898" s="9" t="n">
        <f aca="false">G898/0.5*H898*20000</f>
        <v>88335.006074969</v>
      </c>
      <c r="W898" s="9" t="n">
        <f aca="false">H898*G898*20*1000</f>
        <v>44167.5030374845</v>
      </c>
      <c r="X898" s="5" t="n">
        <f aca="false">G898*H898*MIN(20,U898)*1000</f>
        <v>44167.5030374845</v>
      </c>
      <c r="Y898" s="5" t="n">
        <f aca="false">IF(20&lt;U898,N898*O898*MIN(5,U898-20)*1000,0)</f>
        <v>3734.13825801959</v>
      </c>
      <c r="Z898" s="5" t="n">
        <f aca="false">IF(U898&gt;25,(U898-25)*Q898*1.49*1000,0)</f>
        <v>0</v>
      </c>
      <c r="AA898" s="5" t="n">
        <f aca="false">X898+Y898+Z898</f>
        <v>47901.6412955041</v>
      </c>
      <c r="AB898" s="10" t="n">
        <f aca="false">AA898/1000</f>
        <v>47.9016412955041</v>
      </c>
    </row>
    <row r="899" customFormat="false" ht="15" hidden="false" customHeight="false" outlineLevel="0" collapsed="false">
      <c r="A899" s="0" t="n">
        <f aca="false">A869+2</f>
        <v>2015</v>
      </c>
      <c r="B899" s="0" t="str">
        <f aca="false">B869</f>
        <v>m</v>
      </c>
      <c r="C899" s="0" t="n">
        <f aca="false">C869</f>
        <v>0</v>
      </c>
      <c r="D899" s="0" t="n">
        <f aca="false">D869</f>
        <v>211.2</v>
      </c>
      <c r="E899" s="1" t="n">
        <v>159.690225693515</v>
      </c>
      <c r="F899" s="4" t="n">
        <v>0.006047777</v>
      </c>
      <c r="G899" s="0" t="n">
        <v>3.633575</v>
      </c>
      <c r="H899" s="0" t="n">
        <f aca="false">1.44*EXP(-F899*(A899-1956))</f>
        <v>1.00785496018204</v>
      </c>
      <c r="I899" s="0" t="n">
        <v>785</v>
      </c>
      <c r="J899" s="0" t="n">
        <f aca="false">I899*H899</f>
        <v>791.166143742901</v>
      </c>
      <c r="K899" s="5" t="n">
        <f aca="false">K884+D884-J884-E899</f>
        <v>2743036.2505237</v>
      </c>
      <c r="L899" s="5" t="n">
        <f aca="false">H899*(100-G899/0.5)*20000</f>
        <v>1869225.25688634</v>
      </c>
      <c r="M899" s="5" t="n">
        <f aca="false">K899-L899</f>
        <v>873810.993637356</v>
      </c>
      <c r="N899" s="6" t="n">
        <f aca="false">1.6+0.5185/(2009-1956)*(A899-1956)</f>
        <v>2.17719811320755</v>
      </c>
      <c r="O899" s="7" t="n">
        <v>1.3</v>
      </c>
      <c r="P899" s="5" t="n">
        <f aca="false">O899*(100-N899/0.5)*5000</f>
        <v>621696.424528302</v>
      </c>
      <c r="Q899" s="7" t="n">
        <f aca="false">N899</f>
        <v>2.17719811320755</v>
      </c>
      <c r="R899" s="5" t="n">
        <f aca="false">1.49*(100-Q899/0.5)*5000</f>
        <v>712559.748113208</v>
      </c>
      <c r="S899" s="5" t="n">
        <f aca="false">IF(P899&lt;M899,M899-P899," ")</f>
        <v>252114.569109054</v>
      </c>
      <c r="T899" s="8" t="n">
        <f aca="false">M899*5/P899</f>
        <v>7.02763406030797</v>
      </c>
      <c r="U899" s="10" t="n">
        <f aca="false">IF(T899&gt;5,S899*5/R899+5,T899)+20</f>
        <v>26.769076696913</v>
      </c>
      <c r="V899" s="9" t="n">
        <f aca="false">G899/0.5*H899*20000</f>
        <v>146484.663477738</v>
      </c>
      <c r="W899" s="9" t="n">
        <f aca="false">H899*G899*20*1000</f>
        <v>73242.3317388691</v>
      </c>
      <c r="X899" s="5" t="n">
        <f aca="false">G899*H899*MIN(20,U899)*1000</f>
        <v>73242.3317388691</v>
      </c>
      <c r="Y899" s="5" t="n">
        <f aca="false">IF(20&lt;U899,N899*O899*MIN(5,U899-20)*1000,0)</f>
        <v>14151.7877358491</v>
      </c>
      <c r="Z899" s="5" t="n">
        <f aca="false">IF(U899&gt;25,(U899-25)*Q899*1.49*1000,0)</f>
        <v>5738.92936549124</v>
      </c>
      <c r="AA899" s="5" t="n">
        <f aca="false">X899+Y899+Z899</f>
        <v>93133.0488402094</v>
      </c>
      <c r="AB899" s="10" t="n">
        <f aca="false">AA899/1000</f>
        <v>93.1330488402094</v>
      </c>
    </row>
    <row r="900" customFormat="false" ht="15" hidden="false" customHeight="false" outlineLevel="0" collapsed="false">
      <c r="A900" s="0" t="n">
        <f aca="false">A870+2</f>
        <v>2015</v>
      </c>
      <c r="B900" s="0" t="str">
        <f aca="false">B870</f>
        <v>n</v>
      </c>
      <c r="C900" s="0" t="n">
        <f aca="false">C870</f>
        <v>0</v>
      </c>
      <c r="D900" s="0" t="n">
        <f aca="false">D870</f>
        <v>33.54</v>
      </c>
      <c r="E900" s="1" t="n">
        <v>183.176833381291</v>
      </c>
      <c r="F900" s="4" t="n">
        <v>0.003047486</v>
      </c>
      <c r="G900" s="0" t="n">
        <v>2.168325</v>
      </c>
      <c r="H900" s="0" t="n">
        <f aca="false">1.44*EXP(-F900*(A900-1956))</f>
        <v>1.20302767244049</v>
      </c>
      <c r="I900" s="0" t="n">
        <v>785</v>
      </c>
      <c r="J900" s="0" t="n">
        <f aca="false">I900*H900</f>
        <v>944.376722865788</v>
      </c>
      <c r="K900" s="5" t="n">
        <f aca="false">K885+D885-J885-E900</f>
        <v>2737717.11176466</v>
      </c>
      <c r="L900" s="5" t="n">
        <f aca="false">H900*(100-G900/0.5)*20000</f>
        <v>2301713.14576721</v>
      </c>
      <c r="M900" s="5" t="n">
        <f aca="false">K900-L900</f>
        <v>436003.965997453</v>
      </c>
      <c r="N900" s="6" t="n">
        <f aca="false">1.6-0.4298/(2009-1956)*(A900-1956)</f>
        <v>1.12154339622642</v>
      </c>
      <c r="O900" s="7" t="n">
        <v>1.3</v>
      </c>
      <c r="P900" s="5" t="n">
        <f aca="false">O900*(100-N900/0.5)*5000</f>
        <v>635419.935849057</v>
      </c>
      <c r="Q900" s="7" t="n">
        <f aca="false">N900</f>
        <v>1.12154339622642</v>
      </c>
      <c r="R900" s="5" t="n">
        <f aca="false">1.49*(100-Q900/0.5)*5000</f>
        <v>728289.003396226</v>
      </c>
      <c r="S900" s="5" t="str">
        <f aca="false">IF(P900&lt;M900,M900-P900," ")</f>
        <v> </v>
      </c>
      <c r="T900" s="8" t="n">
        <f aca="false">M900*5/P900</f>
        <v>3.43083322853932</v>
      </c>
      <c r="U900" s="10" t="n">
        <f aca="false">IF(T900&gt;5,S900*5/R900+5,T900)+20</f>
        <v>23.4308332285393</v>
      </c>
      <c r="V900" s="9" t="n">
        <f aca="false">G900/0.5*H900*20000</f>
        <v>104342.199113781</v>
      </c>
      <c r="W900" s="9" t="n">
        <f aca="false">H900*G900*20*1000</f>
        <v>52171.0995568907</v>
      </c>
      <c r="X900" s="5" t="n">
        <f aca="false">G900*H900*MIN(20,U900)*1000</f>
        <v>52171.0995568907</v>
      </c>
      <c r="Y900" s="5" t="n">
        <f aca="false">IF(20&lt;U900,N900*O900*MIN(5,U900-20)*1000,0)</f>
        <v>5002.17685632915</v>
      </c>
      <c r="Z900" s="5" t="n">
        <f aca="false">IF(U900&gt;25,(U900-25)*Q900*1.49*1000,0)</f>
        <v>0</v>
      </c>
      <c r="AA900" s="5" t="n">
        <f aca="false">X900+Y900+Z900</f>
        <v>57173.2764132199</v>
      </c>
      <c r="AB900" s="10" t="n">
        <f aca="false">AA900/1000</f>
        <v>57.1732764132199</v>
      </c>
    </row>
    <row r="901" customFormat="false" ht="15" hidden="false" customHeight="false" outlineLevel="0" collapsed="false">
      <c r="A901" s="0" t="n">
        <f aca="false">A871+2</f>
        <v>2015</v>
      </c>
      <c r="B901" s="0" t="str">
        <f aca="false">B871</f>
        <v>o</v>
      </c>
      <c r="C901" s="0" t="n">
        <f aca="false">C871</f>
        <v>0</v>
      </c>
      <c r="D901" s="0" t="n">
        <f aca="false">D871</f>
        <v>2743.46666666667</v>
      </c>
      <c r="E901" s="1" t="n">
        <v>137.16848388434</v>
      </c>
      <c r="F901" s="4" t="n">
        <v>0.006595146</v>
      </c>
      <c r="G901" s="0" t="n">
        <v>2.635</v>
      </c>
      <c r="H901" s="0" t="n">
        <f aca="false">1.44*EXP(-F901*(A901-1956))</f>
        <v>0.975826474972699</v>
      </c>
      <c r="I901" s="0" t="n">
        <v>785</v>
      </c>
      <c r="J901" s="0" t="n">
        <f aca="false">I901*H901</f>
        <v>766.023782853569</v>
      </c>
      <c r="K901" s="5" t="n">
        <f aca="false">K886+D886-J886-E901</f>
        <v>2850266.21438043</v>
      </c>
      <c r="L901" s="5" t="n">
        <f aca="false">H901*(100-G901/0.5)*20000</f>
        <v>1848800.83948328</v>
      </c>
      <c r="M901" s="5" t="n">
        <f aca="false">K901-L901</f>
        <v>1001465.37489716</v>
      </c>
      <c r="N901" s="6" t="n">
        <f aca="false">1.6+0.062/(2009-1956)*(A901-1956)</f>
        <v>1.66901886792453</v>
      </c>
      <c r="O901" s="7" t="n">
        <v>1.3</v>
      </c>
      <c r="P901" s="5" t="n">
        <f aca="false">O901*(100-N901/0.5)*5000</f>
        <v>628302.754716981</v>
      </c>
      <c r="Q901" s="7" t="n">
        <f aca="false">N901</f>
        <v>1.66901886792453</v>
      </c>
      <c r="R901" s="5" t="n">
        <f aca="false">1.49*(100-Q901/0.5)*5000</f>
        <v>720131.618867924</v>
      </c>
      <c r="S901" s="5" t="n">
        <f aca="false">IF(P901&lt;M901,M901-P901," ")</f>
        <v>373162.620180174</v>
      </c>
      <c r="T901" s="8" t="n">
        <f aca="false">M901*5/P901</f>
        <v>7.96960834071359</v>
      </c>
      <c r="U901" s="10" t="n">
        <f aca="false">IF(T901&gt;5,S901*5/R901+5,T901)+20</f>
        <v>27.5909334516293</v>
      </c>
      <c r="V901" s="9" t="n">
        <f aca="false">G901/0.5*H901*20000</f>
        <v>102852.110462122</v>
      </c>
      <c r="W901" s="9" t="n">
        <f aca="false">H901*G901*20*1000</f>
        <v>51426.0552310612</v>
      </c>
      <c r="X901" s="5" t="n">
        <f aca="false">G901*H901*MIN(20,U901)*1000</f>
        <v>51426.0552310612</v>
      </c>
      <c r="Y901" s="5" t="n">
        <f aca="false">IF(20&lt;U901,N901*O901*MIN(5,U901-20)*1000,0)</f>
        <v>10848.6226415094</v>
      </c>
      <c r="Z901" s="5" t="n">
        <f aca="false">IF(U901&gt;25,(U901-25)*Q901*1.49*1000,0)</f>
        <v>6443.23205629614</v>
      </c>
      <c r="AA901" s="5" t="n">
        <f aca="false">X901+Y901+Z901</f>
        <v>68717.9099288668</v>
      </c>
      <c r="AB901" s="10" t="n">
        <f aca="false">AA901/1000</f>
        <v>68.7179099288668</v>
      </c>
    </row>
    <row r="902" customFormat="false" ht="15" hidden="false" customHeight="false" outlineLevel="0" collapsed="false">
      <c r="A902" s="0" t="n">
        <f aca="false">A872+2</f>
        <v>2016</v>
      </c>
      <c r="B902" s="0" t="str">
        <f aca="false">B872</f>
        <v>a</v>
      </c>
      <c r="C902" s="0" t="n">
        <f aca="false">C872</f>
        <v>0</v>
      </c>
      <c r="D902" s="0" t="n">
        <f aca="false">D872</f>
        <v>0</v>
      </c>
      <c r="F902" s="4" t="n">
        <v>0.000106134</v>
      </c>
      <c r="G902" s="0" t="n">
        <f aca="false">AVERAGE(G887,G917)</f>
        <v>0.9077375</v>
      </c>
      <c r="H902" s="0" t="n">
        <f aca="false">1.44*EXP(-F902*(A902-1956))</f>
        <v>1.4308591579139</v>
      </c>
      <c r="I902" s="0" t="n">
        <v>0</v>
      </c>
      <c r="J902" s="0" t="n">
        <f aca="false">I902*H902</f>
        <v>0</v>
      </c>
      <c r="K902" s="5" t="n">
        <f aca="false">K887+D887-J887-E902</f>
        <v>2741664.48603101</v>
      </c>
      <c r="L902" s="5" t="n">
        <f aca="false">H902*(100-G902/0.5)*20000</f>
        <v>2809764.53523352</v>
      </c>
      <c r="M902" s="5" t="n">
        <f aca="false">K902-L902</f>
        <v>-68100.0492025116</v>
      </c>
      <c r="N902" s="6" t="n">
        <f aca="false">1.6-0.6824/(2009-1956)*(A902-1956)</f>
        <v>0.827471698113208</v>
      </c>
      <c r="O902" s="7" t="n">
        <v>1.3</v>
      </c>
      <c r="P902" s="5" t="n">
        <f aca="false">O902*(100-N902/0.5)*5000</f>
        <v>639242.867924528</v>
      </c>
      <c r="Q902" s="7" t="n">
        <f aca="false">N902</f>
        <v>0.827471698113208</v>
      </c>
      <c r="R902" s="5" t="n">
        <f aca="false">1.49*(100-Q902/0.5)*5000</f>
        <v>732670.671698113</v>
      </c>
      <c r="S902" s="5" t="str">
        <f aca="false">IF(P902&lt;M902,M902-P902," ")</f>
        <v> </v>
      </c>
      <c r="T902" s="8" t="n">
        <f aca="false">M902*5/P902</f>
        <v>-0.532661783334529</v>
      </c>
      <c r="U902" s="10" t="n">
        <f aca="false">IF(T902&gt;5,S902*5/R902+5,T902)+20</f>
        <v>19.4673382166655</v>
      </c>
      <c r="V902" s="9" t="n">
        <f aca="false">G902/0.5*H902*20000</f>
        <v>51953.7805942747</v>
      </c>
      <c r="W902" s="9" t="n">
        <f aca="false">H902*G902*20*1000</f>
        <v>25976.8902971374</v>
      </c>
      <c r="X902" s="5" t="n">
        <f aca="false">G902*H902*MIN(20,U902)*1000</f>
        <v>25285.0454615794</v>
      </c>
      <c r="Y902" s="5" t="n">
        <f aca="false">IF(20&lt;U902,N902*O902*MIN(5,U902-20)*1000,0)</f>
        <v>0</v>
      </c>
      <c r="Z902" s="5" t="n">
        <f aca="false">IF(U902&gt;25,(U902-25)*Q902*1.49*1000,0)</f>
        <v>0</v>
      </c>
      <c r="AA902" s="5" t="n">
        <f aca="false">X902+Y902+Z902</f>
        <v>25285.0454615794</v>
      </c>
      <c r="AB902" s="10" t="n">
        <f aca="false">AA902/1000</f>
        <v>25.2850454615794</v>
      </c>
    </row>
    <row r="903" customFormat="false" ht="15" hidden="false" customHeight="false" outlineLevel="0" collapsed="false">
      <c r="A903" s="0" t="n">
        <f aca="false">A873+2</f>
        <v>2016</v>
      </c>
      <c r="B903" s="0" t="str">
        <f aca="false">B873</f>
        <v>b</v>
      </c>
      <c r="C903" s="0" t="n">
        <f aca="false">C873</f>
        <v>0</v>
      </c>
      <c r="D903" s="0" t="n">
        <f aca="false">D873</f>
        <v>0</v>
      </c>
      <c r="E903" s="1" t="n">
        <v>70.4401319229478</v>
      </c>
      <c r="F903" s="4" t="n">
        <v>0.00054519</v>
      </c>
      <c r="G903" s="0" t="n">
        <f aca="false">AVERAGE(G888,G918)</f>
        <v>1.0338725</v>
      </c>
      <c r="H903" s="0" t="n">
        <f aca="false">1.44*EXP(-F903*(A903-1956))</f>
        <v>1.39365767738064</v>
      </c>
      <c r="I903" s="0" t="n">
        <v>0</v>
      </c>
      <c r="J903" s="0" t="n">
        <f aca="false">I903*H903</f>
        <v>0</v>
      </c>
      <c r="K903" s="5" t="n">
        <f aca="false">K888+D888-J888-E903</f>
        <v>2736454.21797742</v>
      </c>
      <c r="L903" s="5" t="n">
        <f aca="false">H903*(100-G903/0.5)*20000</f>
        <v>2729680.78087896</v>
      </c>
      <c r="M903" s="5" t="n">
        <f aca="false">K903-L903</f>
        <v>6773.43709846167</v>
      </c>
      <c r="N903" s="6" t="n">
        <f aca="false">1.6-0.6216/(2009-1956)*(A903-1956)</f>
        <v>0.896301886792453</v>
      </c>
      <c r="O903" s="7" t="n">
        <v>1.3</v>
      </c>
      <c r="P903" s="5" t="n">
        <f aca="false">O903*(100-N903/0.5)*5000</f>
        <v>638348.075471698</v>
      </c>
      <c r="Q903" s="7" t="n">
        <f aca="false">N903</f>
        <v>0.896301886792453</v>
      </c>
      <c r="R903" s="5" t="n">
        <f aca="false">1.49*(100-Q903/0.5)*5000</f>
        <v>731645.101886793</v>
      </c>
      <c r="S903" s="5" t="str">
        <f aca="false">IF(P903&lt;M903,M903-P903," ")</f>
        <v> </v>
      </c>
      <c r="T903" s="8" t="n">
        <f aca="false">M903*5/P903</f>
        <v>0.0530544177912382</v>
      </c>
      <c r="U903" s="10" t="n">
        <f aca="false">IF(T903&gt;5,S903*5/R903+5,T903)+20</f>
        <v>20.0530544177912</v>
      </c>
      <c r="V903" s="9" t="n">
        <f aca="false">G903/0.5*H903*20000</f>
        <v>57634.5738823084</v>
      </c>
      <c r="W903" s="9" t="n">
        <f aca="false">H903*G903*20*1000</f>
        <v>28817.2869411542</v>
      </c>
      <c r="X903" s="5" t="n">
        <f aca="false">G903*H903*MIN(20,U903)*1000</f>
        <v>28817.2869411542</v>
      </c>
      <c r="Y903" s="5" t="n">
        <f aca="false">IF(20&lt;U903,N903*O903*MIN(5,U903-20)*1000,0)</f>
        <v>61.8186071996497</v>
      </c>
      <c r="Z903" s="5" t="n">
        <f aca="false">IF(U903&gt;25,(U903-25)*Q903*1.49*1000,0)</f>
        <v>0</v>
      </c>
      <c r="AA903" s="5" t="n">
        <f aca="false">X903+Y903+Z903</f>
        <v>28879.1055483539</v>
      </c>
      <c r="AB903" s="10" t="n">
        <f aca="false">AA903/1000</f>
        <v>28.8791055483539</v>
      </c>
    </row>
    <row r="904" customFormat="false" ht="15" hidden="false" customHeight="false" outlineLevel="0" collapsed="false">
      <c r="A904" s="0" t="n">
        <f aca="false">A874+2</f>
        <v>2016</v>
      </c>
      <c r="B904" s="0" t="str">
        <f aca="false">B874</f>
        <v>c</v>
      </c>
      <c r="C904" s="0" t="n">
        <f aca="false">C874</f>
        <v>0</v>
      </c>
      <c r="D904" s="0" t="n">
        <f aca="false">D874</f>
        <v>0</v>
      </c>
      <c r="E904" s="1" t="n">
        <v>182.300577634398</v>
      </c>
      <c r="F904" s="4" t="n">
        <v>0.002161032</v>
      </c>
      <c r="G904" s="0" t="n">
        <f aca="false">AVERAGE(G889,G919)</f>
        <v>1.30265</v>
      </c>
      <c r="H904" s="0" t="n">
        <f aca="false">1.44*EXP(-F904*(A904-1956))</f>
        <v>1.26488498056102</v>
      </c>
      <c r="I904" s="0" t="n">
        <v>0</v>
      </c>
      <c r="J904" s="0" t="n">
        <f aca="false">I904*H904</f>
        <v>0</v>
      </c>
      <c r="K904" s="5" t="n">
        <f aca="false">K889+D889-J889-E904</f>
        <v>2733615.72319054</v>
      </c>
      <c r="L904" s="5" t="n">
        <f aca="false">H904*(100-G904/0.5)*20000</f>
        <v>2463861.86432492</v>
      </c>
      <c r="M904" s="5" t="n">
        <f aca="false">K904-L904</f>
        <v>269753.858865618</v>
      </c>
      <c r="N904" s="6" t="n">
        <f aca="false">1.6-0.5691/(2009-1956)*(A904-1956)</f>
        <v>0.955735849056604</v>
      </c>
      <c r="O904" s="7" t="n">
        <v>1.3</v>
      </c>
      <c r="P904" s="5" t="n">
        <f aca="false">O904*(100-N904/0.5)*5000</f>
        <v>637575.433962264</v>
      </c>
      <c r="Q904" s="7" t="n">
        <f aca="false">N904</f>
        <v>0.955735849056604</v>
      </c>
      <c r="R904" s="5" t="n">
        <f aca="false">1.49*(100-Q904/0.5)*5000</f>
        <v>730759.535849057</v>
      </c>
      <c r="S904" s="5" t="str">
        <f aca="false">IF(P904&lt;M904,M904-P904," ")</f>
        <v> </v>
      </c>
      <c r="T904" s="8" t="n">
        <f aca="false">M904*5/P904</f>
        <v>2.11546622169247</v>
      </c>
      <c r="U904" s="10" t="n">
        <f aca="false">IF(T904&gt;5,S904*5/R904+5,T904)+20</f>
        <v>22.1154662216925</v>
      </c>
      <c r="V904" s="9" t="n">
        <f aca="false">G904/0.5*H904*20000</f>
        <v>65908.0967971123</v>
      </c>
      <c r="W904" s="9" t="n">
        <f aca="false">H904*G904*20*1000</f>
        <v>32954.0483985561</v>
      </c>
      <c r="X904" s="5" t="n">
        <f aca="false">G904*H904*MIN(20,U904)*1000</f>
        <v>32954.0483985561</v>
      </c>
      <c r="Y904" s="5" t="n">
        <f aca="false">IF(20&lt;U904,N904*O904*MIN(5,U904-20)*1000,0)</f>
        <v>2628.37497720177</v>
      </c>
      <c r="Z904" s="5" t="n">
        <f aca="false">IF(U904&gt;25,(U904-25)*Q904*1.49*1000,0)</f>
        <v>0</v>
      </c>
      <c r="AA904" s="5" t="n">
        <f aca="false">X904+Y904+Z904</f>
        <v>35582.4233757579</v>
      </c>
      <c r="AB904" s="10" t="n">
        <f aca="false">AA904/1000</f>
        <v>35.5824233757579</v>
      </c>
    </row>
    <row r="905" customFormat="false" ht="15" hidden="false" customHeight="false" outlineLevel="0" collapsed="false">
      <c r="A905" s="0" t="n">
        <f aca="false">A875+2</f>
        <v>2016</v>
      </c>
      <c r="B905" s="0" t="str">
        <f aca="false">B875</f>
        <v>d</v>
      </c>
      <c r="C905" s="0" t="n">
        <f aca="false">C875</f>
        <v>0</v>
      </c>
      <c r="D905" s="0" t="n">
        <f aca="false">D875</f>
        <v>0</v>
      </c>
      <c r="E905" s="1" t="n">
        <v>8.15213211715714</v>
      </c>
      <c r="F905" s="4" t="n">
        <v>0.003311821</v>
      </c>
      <c r="G905" s="0" t="n">
        <f aca="false">AVERAGE(G890,G920)</f>
        <v>1.1191875</v>
      </c>
      <c r="H905" s="0" t="n">
        <f aca="false">1.44*EXP(-F905*(A905-1956))</f>
        <v>1.18049501363104</v>
      </c>
      <c r="I905" s="0" t="n">
        <v>0</v>
      </c>
      <c r="J905" s="0" t="n">
        <f aca="false">I905*H905</f>
        <v>0</v>
      </c>
      <c r="K905" s="5" t="n">
        <f aca="false">K890+D890-J890-E905</f>
        <v>2738819.77351863</v>
      </c>
      <c r="L905" s="5" t="n">
        <f aca="false">H905*(100-G905/0.5)*20000</f>
        <v>2308142.21673935</v>
      </c>
      <c r="M905" s="5" t="n">
        <f aca="false">K905-L905</f>
        <v>430677.556779278</v>
      </c>
      <c r="N905" s="6" t="n">
        <f aca="false">1.6-0.6/(2009-1956)*(A905-1956)</f>
        <v>0.920754716981132</v>
      </c>
      <c r="O905" s="7" t="n">
        <v>1.3</v>
      </c>
      <c r="P905" s="5" t="n">
        <f aca="false">O905*(100-N905/0.5)*5000</f>
        <v>638030.188679245</v>
      </c>
      <c r="Q905" s="7" t="n">
        <f aca="false">N905</f>
        <v>0.920754716981132</v>
      </c>
      <c r="R905" s="5" t="n">
        <f aca="false">1.49*(100-Q905/0.5)*5000</f>
        <v>731280.754716981</v>
      </c>
      <c r="S905" s="5" t="str">
        <f aca="false">IF(P905&lt;M905,M905-P905," ")</f>
        <v> </v>
      </c>
      <c r="T905" s="8" t="n">
        <f aca="false">M905*5/P905</f>
        <v>3.37505626239099</v>
      </c>
      <c r="U905" s="10" t="n">
        <f aca="false">IF(T905&gt;5,S905*5/R905+5,T905)+20</f>
        <v>23.375056262391</v>
      </c>
      <c r="V905" s="9" t="n">
        <f aca="false">G905/0.5*H905*20000</f>
        <v>52847.8105227275</v>
      </c>
      <c r="W905" s="9" t="n">
        <f aca="false">H905*G905*20*1000</f>
        <v>26423.9052613638</v>
      </c>
      <c r="X905" s="5" t="n">
        <f aca="false">G905*H905*MIN(20,U905)*1000</f>
        <v>26423.9052613638</v>
      </c>
      <c r="Y905" s="5" t="n">
        <f aca="false">IF(20&lt;U905,N905*O905*MIN(5,U905-20)*1000,0)</f>
        <v>4039.87866577518</v>
      </c>
      <c r="Z905" s="5" t="n">
        <f aca="false">IF(U905&gt;25,(U905-25)*Q905*1.49*1000,0)</f>
        <v>0</v>
      </c>
      <c r="AA905" s="5" t="n">
        <f aca="false">X905+Y905+Z905</f>
        <v>30463.7839271389</v>
      </c>
      <c r="AB905" s="10" t="n">
        <f aca="false">AA905/1000</f>
        <v>30.4637839271389</v>
      </c>
    </row>
    <row r="906" customFormat="false" ht="15" hidden="false" customHeight="false" outlineLevel="0" collapsed="false">
      <c r="A906" s="0" t="n">
        <f aca="false">A876+2</f>
        <v>2016</v>
      </c>
      <c r="B906" s="0" t="str">
        <f aca="false">B876</f>
        <v>e</v>
      </c>
      <c r="C906" s="0" t="n">
        <f aca="false">C876</f>
        <v>0</v>
      </c>
      <c r="D906" s="0" t="n">
        <f aca="false">D876</f>
        <v>0</v>
      </c>
      <c r="E906" s="1" t="n">
        <v>181.832913050382</v>
      </c>
      <c r="F906" s="4" t="n">
        <v>0.003564392</v>
      </c>
      <c r="G906" s="0" t="n">
        <f aca="false">AVERAGE(G891,G921)</f>
        <v>1.384775</v>
      </c>
      <c r="H906" s="0" t="n">
        <f aca="false">1.44*EXP(-F906*(A906-1956))</f>
        <v>1.16274035440766</v>
      </c>
      <c r="I906" s="0" t="n">
        <v>0</v>
      </c>
      <c r="J906" s="0" t="n">
        <f aca="false">I906*H906</f>
        <v>0</v>
      </c>
      <c r="K906" s="5" t="n">
        <f aca="false">K891+D891-J891-E906</f>
        <v>2736437.64807853</v>
      </c>
      <c r="L906" s="5" t="n">
        <f aca="false">H906*(100-G906/0.5)*20000</f>
        <v>2261075.35784433</v>
      </c>
      <c r="M906" s="5" t="n">
        <f aca="false">K906-L906</f>
        <v>475362.290234195</v>
      </c>
      <c r="N906" s="6" t="n">
        <f aca="false">1.6-0.5/(2009-1956)*(A906-1956)</f>
        <v>1.03396226415094</v>
      </c>
      <c r="O906" s="7" t="n">
        <v>1.3</v>
      </c>
      <c r="P906" s="5" t="n">
        <f aca="false">O906*(100-N906/0.5)*5000</f>
        <v>636558.490566038</v>
      </c>
      <c r="Q906" s="7" t="n">
        <f aca="false">N906</f>
        <v>1.03396226415094</v>
      </c>
      <c r="R906" s="5" t="n">
        <f aca="false">1.49*(100-Q906/0.5)*5000</f>
        <v>729593.962264151</v>
      </c>
      <c r="S906" s="5" t="str">
        <f aca="false">IF(P906&lt;M906,M906-P906," ")</f>
        <v> </v>
      </c>
      <c r="T906" s="8" t="n">
        <f aca="false">M906*5/P906</f>
        <v>3.73384612159909</v>
      </c>
      <c r="U906" s="10" t="n">
        <f aca="false">IF(T906&gt;5,S906*5/R906+5,T906)+20</f>
        <v>23.7338461215991</v>
      </c>
      <c r="V906" s="9" t="n">
        <f aca="false">G906/0.5*H906*20000</f>
        <v>64405.3509709949</v>
      </c>
      <c r="W906" s="9" t="n">
        <f aca="false">H906*G906*20*1000</f>
        <v>32202.6754854974</v>
      </c>
      <c r="X906" s="5" t="n">
        <f aca="false">G906*H906*MIN(20,U906)*1000</f>
        <v>32202.6754854974</v>
      </c>
      <c r="Y906" s="5" t="n">
        <f aca="false">IF(20&lt;U906,N906*O906*MIN(5,U906-20)*1000,0)</f>
        <v>5018.85278684376</v>
      </c>
      <c r="Z906" s="5" t="n">
        <f aca="false">IF(U906&gt;25,(U906-25)*Q906*1.49*1000,0)</f>
        <v>0</v>
      </c>
      <c r="AA906" s="5" t="n">
        <f aca="false">X906+Y906+Z906</f>
        <v>37221.5282723412</v>
      </c>
      <c r="AB906" s="10" t="n">
        <f aca="false">AA906/1000</f>
        <v>37.2215282723412</v>
      </c>
    </row>
    <row r="907" customFormat="false" ht="15" hidden="false" customHeight="false" outlineLevel="0" collapsed="false">
      <c r="A907" s="0" t="n">
        <f aca="false">A877+2</f>
        <v>2016</v>
      </c>
      <c r="B907" s="0" t="str">
        <f aca="false">B877</f>
        <v>f</v>
      </c>
      <c r="C907" s="0" t="n">
        <f aca="false">C877</f>
        <v>0</v>
      </c>
      <c r="D907" s="0" t="n">
        <f aca="false">D877</f>
        <v>0</v>
      </c>
      <c r="E907" s="1" t="n">
        <v>76.5443854406258</v>
      </c>
      <c r="F907" s="4" t="n">
        <v>0.00095987</v>
      </c>
      <c r="G907" s="0" t="n">
        <f aca="false">AVERAGE(G892,G922)</f>
        <v>1.483425</v>
      </c>
      <c r="H907" s="0" t="n">
        <f aca="false">1.44*EXP(-F907*(A907-1956))</f>
        <v>1.35941017875972</v>
      </c>
      <c r="I907" s="0" t="n">
        <v>0</v>
      </c>
      <c r="J907" s="0" t="n">
        <f aca="false">I907*H907</f>
        <v>0</v>
      </c>
      <c r="K907" s="5" t="n">
        <f aca="false">K892+D892-J892-E907</f>
        <v>2752711.75102668</v>
      </c>
      <c r="L907" s="5" t="n">
        <f aca="false">H907*(100-G907/0.5)*20000</f>
        <v>2638157.03574238</v>
      </c>
      <c r="M907" s="5" t="n">
        <f aca="false">K907-L907</f>
        <v>114554.715284301</v>
      </c>
      <c r="N907" s="6" t="n">
        <f aca="false">1.6-0.5691/(2009-1956)*(A907-1956)</f>
        <v>0.955735849056604</v>
      </c>
      <c r="O907" s="7" t="n">
        <v>1.3</v>
      </c>
      <c r="P907" s="5" t="n">
        <f aca="false">O907*(100-N907/0.5)*5000</f>
        <v>637575.433962264</v>
      </c>
      <c r="Q907" s="7" t="n">
        <f aca="false">N907</f>
        <v>0.955735849056604</v>
      </c>
      <c r="R907" s="5" t="n">
        <f aca="false">1.49*(100-Q907/0.5)*5000</f>
        <v>730759.535849057</v>
      </c>
      <c r="S907" s="5" t="str">
        <f aca="false">IF(P907&lt;M907,M907-P907," ")</f>
        <v> </v>
      </c>
      <c r="T907" s="8" t="n">
        <f aca="false">M907*5/P907</f>
        <v>0.898362053979958</v>
      </c>
      <c r="U907" s="10" t="n">
        <f aca="false">IF(T907&gt;5,S907*5/R907+5,T907)+20</f>
        <v>20.89836205398</v>
      </c>
      <c r="V907" s="9" t="n">
        <f aca="false">G907/0.5*H907*20000</f>
        <v>80663.3217770658</v>
      </c>
      <c r="W907" s="9" t="n">
        <f aca="false">H907*G907*20*1000</f>
        <v>40331.6608885329</v>
      </c>
      <c r="X907" s="5" t="n">
        <f aca="false">G907*H907*MIN(20,U907)*1000</f>
        <v>40331.6608885329</v>
      </c>
      <c r="Y907" s="5" t="n">
        <f aca="false">IF(20&lt;U907,N907*O907*MIN(5,U907-20)*1000,0)</f>
        <v>1116.175866547</v>
      </c>
      <c r="Z907" s="5" t="n">
        <f aca="false">IF(U907&gt;25,(U907-25)*Q907*1.49*1000,0)</f>
        <v>0</v>
      </c>
      <c r="AA907" s="5" t="n">
        <f aca="false">X907+Y907+Z907</f>
        <v>41447.8367550799</v>
      </c>
      <c r="AB907" s="10" t="n">
        <f aca="false">AA907/1000</f>
        <v>41.4478367550799</v>
      </c>
    </row>
    <row r="908" customFormat="false" ht="15" hidden="false" customHeight="false" outlineLevel="0" collapsed="false">
      <c r="A908" s="0" t="n">
        <f aca="false">A878+2</f>
        <v>2016</v>
      </c>
      <c r="B908" s="0" t="str">
        <f aca="false">B878</f>
        <v>g</v>
      </c>
      <c r="C908" s="0" t="n">
        <f aca="false">C878</f>
        <v>0</v>
      </c>
      <c r="D908" s="0" t="n">
        <f aca="false">D878</f>
        <v>0</v>
      </c>
      <c r="E908" s="1" t="n">
        <v>168.314945179783</v>
      </c>
      <c r="F908" s="4" t="n">
        <v>0.003306066</v>
      </c>
      <c r="G908" s="0" t="n">
        <f aca="false">AVERAGE(G893,G923)</f>
        <v>1.8992125</v>
      </c>
      <c r="H908" s="0" t="n">
        <f aca="false">1.44*EXP(-F908*(A908-1956))</f>
        <v>1.18090270894379</v>
      </c>
      <c r="I908" s="0" t="n">
        <v>0</v>
      </c>
      <c r="J908" s="0" t="n">
        <f aca="false">I908*H908</f>
        <v>0</v>
      </c>
      <c r="K908" s="5" t="n">
        <f aca="false">K893+D893-J893-E908</f>
        <v>2750875.58818952</v>
      </c>
      <c r="L908" s="5" t="n">
        <f aca="false">H908*(100-G908/0.5)*20000</f>
        <v>2272094.01044318</v>
      </c>
      <c r="M908" s="5" t="n">
        <f aca="false">K908-L908</f>
        <v>478781.57774634</v>
      </c>
      <c r="N908" s="6" t="n">
        <f aca="false">1.6-0.5691/(2009-1956)*(A908-1956)</f>
        <v>0.955735849056604</v>
      </c>
      <c r="O908" s="7" t="n">
        <v>1.3</v>
      </c>
      <c r="P908" s="5" t="n">
        <f aca="false">O908*(100-N908/0.5)*5000</f>
        <v>637575.433962264</v>
      </c>
      <c r="Q908" s="7" t="n">
        <f aca="false">N908</f>
        <v>0.955735849056604</v>
      </c>
      <c r="R908" s="5" t="n">
        <f aca="false">1.49*(100-Q908/0.5)*5000</f>
        <v>730759.535849057</v>
      </c>
      <c r="S908" s="5" t="str">
        <f aca="false">IF(P908&lt;M908,M908-P908," ")</f>
        <v> </v>
      </c>
      <c r="T908" s="8" t="n">
        <f aca="false">M908*5/P908</f>
        <v>3.75470534342041</v>
      </c>
      <c r="U908" s="10" t="n">
        <f aca="false">IF(T908&gt;5,S908*5/R908+5,T908)+20</f>
        <v>23.7547053434204</v>
      </c>
      <c r="V908" s="9" t="n">
        <f aca="false">G908/0.5*H908*20000</f>
        <v>89711.4074443963</v>
      </c>
      <c r="W908" s="9" t="n">
        <f aca="false">H908*G908*20*1000</f>
        <v>44855.7037221982</v>
      </c>
      <c r="X908" s="5" t="n">
        <f aca="false">G908*H908*MIN(20,U908)*1000</f>
        <v>44855.7037221982</v>
      </c>
      <c r="Y908" s="5" t="n">
        <f aca="false">IF(20&lt;U908,N908*O908*MIN(5,U908-20)*1000,0)</f>
        <v>4665.05844915666</v>
      </c>
      <c r="Z908" s="5" t="n">
        <f aca="false">IF(U908&gt;25,(U908-25)*Q908*1.49*1000,0)</f>
        <v>0</v>
      </c>
      <c r="AA908" s="5" t="n">
        <f aca="false">X908+Y908+Z908</f>
        <v>49520.7621713548</v>
      </c>
      <c r="AB908" s="10" t="n">
        <f aca="false">AA908/1000</f>
        <v>49.5207621713548</v>
      </c>
    </row>
    <row r="909" customFormat="false" ht="15" hidden="false" customHeight="false" outlineLevel="0" collapsed="false">
      <c r="A909" s="0" t="n">
        <f aca="false">A879+2</f>
        <v>2016</v>
      </c>
      <c r="B909" s="0" t="str">
        <f aca="false">B879</f>
        <v>h</v>
      </c>
      <c r="C909" s="0" t="n">
        <f aca="false">C879</f>
        <v>0</v>
      </c>
      <c r="D909" s="0" t="n">
        <f aca="false">D879</f>
        <v>0</v>
      </c>
      <c r="E909" s="1" t="n">
        <v>131.408825323305</v>
      </c>
      <c r="F909" s="4" t="n">
        <v>0.001301856</v>
      </c>
      <c r="G909" s="0" t="n">
        <f aca="false">AVERAGE(G894,G924)</f>
        <v>1.4964875</v>
      </c>
      <c r="H909" s="0" t="n">
        <f aca="false">1.44*EXP(-F909*(A909-1956))</f>
        <v>1.33180045666567</v>
      </c>
      <c r="I909" s="0" t="n">
        <v>0</v>
      </c>
      <c r="J909" s="0" t="n">
        <f aca="false">I909*H909</f>
        <v>0</v>
      </c>
      <c r="K909" s="5" t="n">
        <f aca="false">K894+D894-J894-E909</f>
        <v>2749499.84463291</v>
      </c>
      <c r="L909" s="5" t="n">
        <f aca="false">H909*(100-G909/0.5)*20000</f>
        <v>2583880.00389557</v>
      </c>
      <c r="M909" s="5" t="n">
        <f aca="false">K909-L909</f>
        <v>165619.840737346</v>
      </c>
      <c r="N909" s="6" t="n">
        <f aca="false">1.6-0.5691/(2009-1956)*(A909-1956)</f>
        <v>0.955735849056604</v>
      </c>
      <c r="O909" s="7" t="n">
        <v>1.3</v>
      </c>
      <c r="P909" s="5" t="n">
        <f aca="false">O909*(100-N909/0.5)*5000</f>
        <v>637575.433962264</v>
      </c>
      <c r="Q909" s="7" t="n">
        <f aca="false">N909</f>
        <v>0.955735849056604</v>
      </c>
      <c r="R909" s="5" t="n">
        <f aca="false">1.49*(100-Q909/0.5)*5000</f>
        <v>730759.535849057</v>
      </c>
      <c r="S909" s="5" t="str">
        <f aca="false">IF(P909&lt;M909,M909-P909," ")</f>
        <v> </v>
      </c>
      <c r="T909" s="8" t="n">
        <f aca="false">M909*5/P909</f>
        <v>1.29882545590008</v>
      </c>
      <c r="U909" s="10" t="n">
        <f aca="false">IF(T909&gt;5,S909*5/R909+5,T909)+20</f>
        <v>21.2988254559001</v>
      </c>
      <c r="V909" s="9" t="n">
        <f aca="false">G909/0.5*H909*20000</f>
        <v>79720.9094357789</v>
      </c>
      <c r="W909" s="9" t="n">
        <f aca="false">H909*G909*20*1000</f>
        <v>39860.4547178894</v>
      </c>
      <c r="X909" s="5" t="n">
        <f aca="false">G909*H909*MIN(20,U909)*1000</f>
        <v>39860.4547178894</v>
      </c>
      <c r="Y909" s="5" t="n">
        <f aca="false">IF(20&lt;U909,N909*O909*MIN(5,U909-20)*1000,0)</f>
        <v>1613.73426483229</v>
      </c>
      <c r="Z909" s="5" t="n">
        <f aca="false">IF(U909&gt;25,(U909-25)*Q909*1.49*1000,0)</f>
        <v>0</v>
      </c>
      <c r="AA909" s="5" t="n">
        <f aca="false">X909+Y909+Z909</f>
        <v>41474.1889827217</v>
      </c>
      <c r="AB909" s="10" t="n">
        <f aca="false">AA909/1000</f>
        <v>41.4741889827217</v>
      </c>
    </row>
    <row r="910" customFormat="false" ht="15" hidden="false" customHeight="false" outlineLevel="0" collapsed="false">
      <c r="A910" s="0" t="n">
        <f aca="false">A880+2</f>
        <v>2016</v>
      </c>
      <c r="B910" s="0" t="str">
        <f aca="false">B880</f>
        <v>i</v>
      </c>
      <c r="C910" s="0" t="n">
        <f aca="false">C880</f>
        <v>0</v>
      </c>
      <c r="D910" s="0" t="n">
        <f aca="false">D880</f>
        <v>0</v>
      </c>
      <c r="E910" s="1" t="n">
        <v>95.9204675741588</v>
      </c>
      <c r="F910" s="4" t="n">
        <v>0.00474323</v>
      </c>
      <c r="G910" s="0" t="n">
        <f aca="false">AVERAGE(G895,G925)</f>
        <v>3.2356375</v>
      </c>
      <c r="H910" s="0" t="n">
        <f aca="false">1.44*EXP(-F910*(A910-1956))</f>
        <v>1.08334048976421</v>
      </c>
      <c r="I910" s="0" t="n">
        <v>0</v>
      </c>
      <c r="J910" s="0" t="n">
        <f aca="false">I910*H910</f>
        <v>0</v>
      </c>
      <c r="K910" s="5" t="n">
        <f aca="false">K895+D895-J895-E910</f>
        <v>2747351.22146058</v>
      </c>
      <c r="L910" s="5" t="n">
        <f aca="false">H910*(100-G910/0.5)*20000</f>
        <v>2026469.09497044</v>
      </c>
      <c r="M910" s="5" t="n">
        <f aca="false">K910-L910</f>
        <v>720882.126490143</v>
      </c>
      <c r="N910" s="6" t="n">
        <f aca="false">1.6+0.3/(2009-1956)*(A910-1956)</f>
        <v>1.93962264150943</v>
      </c>
      <c r="O910" s="7" t="n">
        <v>1.3</v>
      </c>
      <c r="P910" s="5" t="n">
        <f aca="false">O910*(100-N910/0.5)*5000</f>
        <v>624784.905660377</v>
      </c>
      <c r="Q910" s="7" t="n">
        <f aca="false">N910</f>
        <v>1.93962264150943</v>
      </c>
      <c r="R910" s="5" t="n">
        <f aca="false">1.49*(100-Q910/0.5)*5000</f>
        <v>716099.62264151</v>
      </c>
      <c r="S910" s="5" t="n">
        <f aca="false">IF(P910&lt;M910,M910-P910," ")</f>
        <v>96097.2208297654</v>
      </c>
      <c r="T910" s="8" t="n">
        <f aca="false">M910*5/P910</f>
        <v>5.76904243331706</v>
      </c>
      <c r="U910" s="10" t="n">
        <f aca="false">IF(T910&gt;5,S910*5/R910+5,T910)+20</f>
        <v>25.6709766196726</v>
      </c>
      <c r="V910" s="9" t="n">
        <f aca="false">G910/0.5*H910*20000</f>
        <v>140211.884557977</v>
      </c>
      <c r="W910" s="9" t="n">
        <f aca="false">H910*G910*20*1000</f>
        <v>70105.9422789888</v>
      </c>
      <c r="X910" s="5" t="n">
        <f aca="false">G910*H910*MIN(20,U910)*1000</f>
        <v>70105.9422789888</v>
      </c>
      <c r="Y910" s="5" t="n">
        <f aca="false">IF(20&lt;U910,N910*O910*MIN(5,U910-20)*1000,0)</f>
        <v>12607.5471698113</v>
      </c>
      <c r="Z910" s="5" t="n">
        <f aca="false">IF(U910&gt;25,(U910-25)*Q910*1.49*1000,0)</f>
        <v>1939.14775072627</v>
      </c>
      <c r="AA910" s="5" t="n">
        <f aca="false">X910+Y910+Z910</f>
        <v>84652.6371995263</v>
      </c>
      <c r="AB910" s="10" t="n">
        <f aca="false">AA910/1000</f>
        <v>84.6526371995263</v>
      </c>
    </row>
    <row r="911" customFormat="false" ht="15" hidden="false" customHeight="false" outlineLevel="0" collapsed="false">
      <c r="A911" s="0" t="n">
        <f aca="false">A881+2</f>
        <v>2016</v>
      </c>
      <c r="B911" s="0" t="str">
        <f aca="false">B881</f>
        <v>j</v>
      </c>
      <c r="C911" s="0" t="n">
        <f aca="false">C881</f>
        <v>0</v>
      </c>
      <c r="D911" s="0" t="n">
        <f aca="false">D881</f>
        <v>0</v>
      </c>
      <c r="E911" s="1" t="n">
        <v>188.035622269959</v>
      </c>
      <c r="F911" s="4" t="n">
        <v>0.00288361</v>
      </c>
      <c r="G911" s="0" t="n">
        <f aca="false">AVERAGE(G896,G926)</f>
        <v>2.1681</v>
      </c>
      <c r="H911" s="0" t="n">
        <f aca="false">1.44*EXP(-F911*(A911-1956))</f>
        <v>1.2112180589896</v>
      </c>
      <c r="I911" s="0" t="n">
        <v>0</v>
      </c>
      <c r="J911" s="0" t="n">
        <f aca="false">I911*H911</f>
        <v>0</v>
      </c>
      <c r="K911" s="5" t="n">
        <f aca="false">K896+D896-J896-E911</f>
        <v>2774264.40518536</v>
      </c>
      <c r="L911" s="5" t="n">
        <f aca="false">H911*(100-G911/0.5)*20000</f>
        <v>2317394.44303138</v>
      </c>
      <c r="M911" s="5" t="n">
        <f aca="false">K911-L911</f>
        <v>456869.962153978</v>
      </c>
      <c r="N911" s="6" t="n">
        <f aca="false">1.6-0.5691/(2009-1956)*(A911-1956)</f>
        <v>0.955735849056604</v>
      </c>
      <c r="O911" s="7" t="n">
        <v>1.3</v>
      </c>
      <c r="P911" s="5" t="n">
        <f aca="false">O911*(100-N911/0.5)*5000</f>
        <v>637575.433962264</v>
      </c>
      <c r="Q911" s="7" t="n">
        <f aca="false">N911</f>
        <v>0.955735849056604</v>
      </c>
      <c r="R911" s="5" t="n">
        <f aca="false">1.49*(100-Q911/0.5)*5000</f>
        <v>730759.535849057</v>
      </c>
      <c r="S911" s="5" t="str">
        <f aca="false">IF(P911&lt;M911,M911-P911," ")</f>
        <v> </v>
      </c>
      <c r="T911" s="8" t="n">
        <f aca="false">M911*5/P911</f>
        <v>3.5828698677639</v>
      </c>
      <c r="U911" s="10" t="n">
        <f aca="false">IF(T911&gt;5,S911*5/R911+5,T911)+20</f>
        <v>23.5828698677639</v>
      </c>
      <c r="V911" s="9" t="n">
        <f aca="false">G911/0.5*H911*20000</f>
        <v>105041.674947814</v>
      </c>
      <c r="W911" s="9" t="n">
        <f aca="false">H911*G911*20*1000</f>
        <v>52520.8374739068</v>
      </c>
      <c r="X911" s="5" t="n">
        <f aca="false">G911*H911*MIN(20,U911)*1000</f>
        <v>52520.8374739068</v>
      </c>
      <c r="Y911" s="5" t="n">
        <f aca="false">IF(20&lt;U911,N911*O911*MIN(5,U911-20)*1000,0)</f>
        <v>4451.56032766465</v>
      </c>
      <c r="Z911" s="5" t="n">
        <f aca="false">IF(U911&gt;25,(U911-25)*Q911*1.49*1000,0)</f>
        <v>0</v>
      </c>
      <c r="AA911" s="5" t="n">
        <f aca="false">X911+Y911+Z911</f>
        <v>56972.3978015715</v>
      </c>
      <c r="AB911" s="10" t="n">
        <f aca="false">AA911/1000</f>
        <v>56.9723978015715</v>
      </c>
    </row>
    <row r="912" customFormat="false" ht="15" hidden="false" customHeight="false" outlineLevel="0" collapsed="false">
      <c r="A912" s="0" t="n">
        <f aca="false">A882+2</f>
        <v>2016</v>
      </c>
      <c r="B912" s="0" t="str">
        <f aca="false">B882</f>
        <v>k</v>
      </c>
      <c r="C912" s="0" t="n">
        <f aca="false">C882</f>
        <v>0</v>
      </c>
      <c r="D912" s="0" t="n">
        <f aca="false">D882</f>
        <v>0</v>
      </c>
      <c r="E912" s="1" t="n">
        <v>170.298827573028</v>
      </c>
      <c r="F912" s="4" t="n">
        <v>0.003435973</v>
      </c>
      <c r="G912" s="0" t="n">
        <f aca="false">AVERAGE(G897,G927)</f>
        <v>2.1920125</v>
      </c>
      <c r="H912" s="0" t="n">
        <f aca="false">1.44*EXP(-F912*(A912-1956))</f>
        <v>1.171734035914</v>
      </c>
      <c r="I912" s="0" t="n">
        <v>0</v>
      </c>
      <c r="J912" s="0" t="n">
        <f aca="false">I912*H912</f>
        <v>0</v>
      </c>
      <c r="K912" s="5" t="n">
        <f aca="false">K897+D897-J897-E912</f>
        <v>2775576.01493079</v>
      </c>
      <c r="L912" s="5" t="n">
        <f aca="false">H912*(100-G912/0.5)*20000</f>
        <v>2240729.84569205</v>
      </c>
      <c r="M912" s="5" t="n">
        <f aca="false">K912-L912</f>
        <v>534846.169238743</v>
      </c>
      <c r="N912" s="6" t="n">
        <f aca="false">1.6+0.1/(2009-1956)*(A912-1956)</f>
        <v>1.71320754716981</v>
      </c>
      <c r="O912" s="7" t="n">
        <v>1.3</v>
      </c>
      <c r="P912" s="5" t="n">
        <f aca="false">O912*(100-N912/0.5)*5000</f>
        <v>627728.301886793</v>
      </c>
      <c r="Q912" s="7" t="n">
        <f aca="false">N912</f>
        <v>1.71320754716981</v>
      </c>
      <c r="R912" s="5" t="n">
        <f aca="false">1.49*(100-Q912/0.5)*5000</f>
        <v>719473.20754717</v>
      </c>
      <c r="S912" s="5" t="str">
        <f aca="false">IF(P912&lt;M912,M912-P912," ")</f>
        <v> </v>
      </c>
      <c r="T912" s="8" t="n">
        <f aca="false">M912*5/P912</f>
        <v>4.26017249525894</v>
      </c>
      <c r="U912" s="10" t="n">
        <f aca="false">IF(T912&gt;5,S912*5/R912+5,T912)+20</f>
        <v>24.2601724952589</v>
      </c>
      <c r="V912" s="9" t="n">
        <f aca="false">G912/0.5*H912*20000</f>
        <v>102738.226135958</v>
      </c>
      <c r="W912" s="9" t="n">
        <f aca="false">H912*G912*20*1000</f>
        <v>51369.1130679788</v>
      </c>
      <c r="X912" s="5" t="n">
        <f aca="false">G912*H912*MIN(20,U912)*1000</f>
        <v>51369.1130679788</v>
      </c>
      <c r="Y912" s="5" t="n">
        <f aca="false">IF(20&lt;U912,N912*O912*MIN(5,U912-20)*1000,0)</f>
        <v>9488.12757245973</v>
      </c>
      <c r="Z912" s="5" t="n">
        <f aca="false">IF(U912&gt;25,(U912-25)*Q912*1.49*1000,0)</f>
        <v>0</v>
      </c>
      <c r="AA912" s="5" t="n">
        <f aca="false">X912+Y912+Z912</f>
        <v>60857.2406404385</v>
      </c>
      <c r="AB912" s="10" t="n">
        <f aca="false">AA912/1000</f>
        <v>60.8572406404385</v>
      </c>
    </row>
    <row r="913" customFormat="false" ht="15" hidden="false" customHeight="false" outlineLevel="0" collapsed="false">
      <c r="A913" s="0" t="n">
        <f aca="false">A883+2</f>
        <v>2016</v>
      </c>
      <c r="B913" s="0" t="str">
        <f aca="false">B883</f>
        <v>l</v>
      </c>
      <c r="C913" s="0" t="n">
        <f aca="false">C883</f>
        <v>0</v>
      </c>
      <c r="D913" s="0" t="n">
        <f aca="false">D883</f>
        <v>0</v>
      </c>
      <c r="E913" s="1" t="n">
        <v>39.5644238077246</v>
      </c>
      <c r="F913" s="4" t="n">
        <v>0.002290988</v>
      </c>
      <c r="G913" s="0" t="n">
        <f aca="false">AVERAGE(G898,G928)</f>
        <v>1.757925</v>
      </c>
      <c r="H913" s="0" t="n">
        <f aca="false">1.44*EXP(-F913*(A913-1956))</f>
        <v>1.25506056902177</v>
      </c>
      <c r="I913" s="0" t="n">
        <v>0</v>
      </c>
      <c r="J913" s="0" t="n">
        <f aca="false">I913*H913</f>
        <v>0</v>
      </c>
      <c r="K913" s="5" t="n">
        <f aca="false">K898+D898-J898-E913</f>
        <v>2742462.85291523</v>
      </c>
      <c r="L913" s="5" t="n">
        <f aca="false">H913*(100-G913/0.5)*20000</f>
        <v>2421869.04401164</v>
      </c>
      <c r="M913" s="5" t="n">
        <f aca="false">K913-L913</f>
        <v>320593.808903593</v>
      </c>
      <c r="N913" s="6" t="n">
        <f aca="false">1.6-0.4/(2009-1956)*(A913-1956)</f>
        <v>1.14716981132076</v>
      </c>
      <c r="O913" s="7" t="n">
        <v>1.3</v>
      </c>
      <c r="P913" s="5" t="n">
        <f aca="false">O913*(100-N913/0.5)*5000</f>
        <v>635086.79245283</v>
      </c>
      <c r="Q913" s="7" t="n">
        <f aca="false">N913</f>
        <v>1.14716981132076</v>
      </c>
      <c r="R913" s="5" t="n">
        <f aca="false">1.49*(100-Q913/0.5)*5000</f>
        <v>727907.169811321</v>
      </c>
      <c r="S913" s="5" t="str">
        <f aca="false">IF(P913&lt;M913,M913-P913," ")</f>
        <v> </v>
      </c>
      <c r="T913" s="8" t="n">
        <f aca="false">M913*5/P913</f>
        <v>2.52401571496548</v>
      </c>
      <c r="U913" s="10" t="n">
        <f aca="false">IF(T913&gt;5,S913*5/R913+5,T913)+20</f>
        <v>22.5240157149655</v>
      </c>
      <c r="V913" s="9" t="n">
        <f aca="false">G913/0.5*H913*20000</f>
        <v>88252.094031904</v>
      </c>
      <c r="W913" s="9" t="n">
        <f aca="false">H913*G913*20*1000</f>
        <v>44126.047015952</v>
      </c>
      <c r="X913" s="5" t="n">
        <f aca="false">G913*H913*MIN(20,U913)*1000</f>
        <v>44126.047015952</v>
      </c>
      <c r="Y913" s="5" t="n">
        <f aca="false">IF(20&lt;U913,N913*O913*MIN(5,U913-20)*1000,0)</f>
        <v>3764.11702095985</v>
      </c>
      <c r="Z913" s="5" t="n">
        <f aca="false">IF(U913&gt;25,(U913-25)*Q913*1.49*1000,0)</f>
        <v>0</v>
      </c>
      <c r="AA913" s="5" t="n">
        <f aca="false">X913+Y913+Z913</f>
        <v>47890.1640369118</v>
      </c>
      <c r="AB913" s="10" t="n">
        <f aca="false">AA913/1000</f>
        <v>47.8901640369118</v>
      </c>
    </row>
    <row r="914" customFormat="false" ht="15" hidden="false" customHeight="false" outlineLevel="0" collapsed="false">
      <c r="A914" s="0" t="n">
        <f aca="false">A884+2</f>
        <v>2016</v>
      </c>
      <c r="B914" s="0" t="str">
        <f aca="false">B884</f>
        <v>m</v>
      </c>
      <c r="C914" s="0" t="n">
        <f aca="false">C884</f>
        <v>0</v>
      </c>
      <c r="D914" s="0" t="n">
        <f aca="false">D884</f>
        <v>0</v>
      </c>
      <c r="E914" s="1" t="n">
        <v>171.037245337263</v>
      </c>
      <c r="F914" s="4" t="n">
        <v>0.006047777</v>
      </c>
      <c r="G914" s="0" t="n">
        <f aca="false">AVERAGE(G899,G929)</f>
        <v>3.6441125</v>
      </c>
      <c r="H914" s="0" t="n">
        <f aca="false">1.44*EXP(-F914*(A914-1956))</f>
        <v>1.00177807248747</v>
      </c>
      <c r="I914" s="0" t="n">
        <v>0</v>
      </c>
      <c r="J914" s="0" t="n">
        <f aca="false">I914*H914</f>
        <v>0</v>
      </c>
      <c r="K914" s="5" t="n">
        <f aca="false">K899+D899-J899-E914</f>
        <v>2742285.24713462</v>
      </c>
      <c r="L914" s="5" t="n">
        <f aca="false">H914*(100-G914/0.5)*20000</f>
        <v>1857532.46512785</v>
      </c>
      <c r="M914" s="5" t="n">
        <f aca="false">K914-L914</f>
        <v>884752.782006771</v>
      </c>
      <c r="N914" s="6" t="n">
        <f aca="false">1.6+0.5185/(2009-1956)*(A914-1956)</f>
        <v>2.18698113207547</v>
      </c>
      <c r="O914" s="7" t="n">
        <v>1.3</v>
      </c>
      <c r="P914" s="5" t="n">
        <f aca="false">O914*(100-N914/0.5)*5000</f>
        <v>621569.245283019</v>
      </c>
      <c r="Q914" s="7" t="n">
        <f aca="false">N914</f>
        <v>2.18698113207547</v>
      </c>
      <c r="R914" s="5" t="n">
        <f aca="false">1.49*(100-Q914/0.5)*5000</f>
        <v>712413.981132075</v>
      </c>
      <c r="S914" s="5" t="n">
        <f aca="false">IF(P914&lt;M914,M914-P914," ")</f>
        <v>263183.536723752</v>
      </c>
      <c r="T914" s="8" t="n">
        <f aca="false">M914*5/P914</f>
        <v>7.11708943710621</v>
      </c>
      <c r="U914" s="10" t="n">
        <f aca="false">IF(T914&gt;5,S914*5/R914+5,T914)+20</f>
        <v>26.8471250122403</v>
      </c>
      <c r="V914" s="9" t="n">
        <f aca="false">G914/0.5*H914*20000</f>
        <v>146023.6798471</v>
      </c>
      <c r="W914" s="9" t="n">
        <f aca="false">H914*G914*20*1000</f>
        <v>73011.8399235501</v>
      </c>
      <c r="X914" s="5" t="n">
        <f aca="false">G914*H914*MIN(20,U914)*1000</f>
        <v>73011.8399235501</v>
      </c>
      <c r="Y914" s="5" t="n">
        <f aca="false">IF(20&lt;U914,N914*O914*MIN(5,U914-20)*1000,0)</f>
        <v>14215.3773584906</v>
      </c>
      <c r="Z914" s="5" t="n">
        <f aca="false">IF(U914&gt;25,(U914-25)*Q914*1.49*1000,0)</f>
        <v>6019.04505002784</v>
      </c>
      <c r="AA914" s="5" t="n">
        <f aca="false">X914+Y914+Z914</f>
        <v>93246.2623320685</v>
      </c>
      <c r="AB914" s="10" t="n">
        <f aca="false">AA914/1000</f>
        <v>93.2462623320685</v>
      </c>
    </row>
    <row r="915" customFormat="false" ht="15" hidden="false" customHeight="false" outlineLevel="0" collapsed="false">
      <c r="A915" s="0" t="n">
        <f aca="false">A885+2</f>
        <v>2016</v>
      </c>
      <c r="B915" s="0" t="str">
        <f aca="false">B885</f>
        <v>n</v>
      </c>
      <c r="C915" s="0" t="n">
        <f aca="false">C885</f>
        <v>0</v>
      </c>
      <c r="D915" s="0" t="n">
        <f aca="false">D885</f>
        <v>0</v>
      </c>
      <c r="E915" s="1" t="n">
        <v>187.848556436352</v>
      </c>
      <c r="F915" s="4" t="n">
        <v>0.003047486</v>
      </c>
      <c r="G915" s="0" t="n">
        <f aca="false">AVERAGE(G900,G930)</f>
        <v>2.17415</v>
      </c>
      <c r="H915" s="0" t="n">
        <f aca="false">1.44*EXP(-F915*(A915-1956))</f>
        <v>1.19936704314246</v>
      </c>
      <c r="I915" s="0" t="n">
        <v>0</v>
      </c>
      <c r="J915" s="0" t="n">
        <f aca="false">I915*H915</f>
        <v>0</v>
      </c>
      <c r="K915" s="5" t="n">
        <f aca="false">K900+D900-J900-E915</f>
        <v>2736618.42648536</v>
      </c>
      <c r="L915" s="5" t="n">
        <f aca="false">H915*(100-G915/0.5)*20000</f>
        <v>2294429.932011</v>
      </c>
      <c r="M915" s="5" t="n">
        <f aca="false">K915-L915</f>
        <v>442188.494474362</v>
      </c>
      <c r="N915" s="6" t="n">
        <f aca="false">1.6-0.4298/(2009-1956)*(A915-1956)</f>
        <v>1.11343396226415</v>
      </c>
      <c r="O915" s="7" t="n">
        <v>1.3</v>
      </c>
      <c r="P915" s="5" t="n">
        <f aca="false">O915*(100-N915/0.5)*5000</f>
        <v>635525.358490566</v>
      </c>
      <c r="Q915" s="7" t="n">
        <f aca="false">N915</f>
        <v>1.11343396226415</v>
      </c>
      <c r="R915" s="5" t="n">
        <f aca="false">1.49*(100-Q915/0.5)*5000</f>
        <v>728409.833962264</v>
      </c>
      <c r="S915" s="5" t="str">
        <f aca="false">IF(P915&lt;M915,M915-P915," ")</f>
        <v> </v>
      </c>
      <c r="T915" s="8" t="n">
        <f aca="false">M915*5/P915</f>
        <v>3.47892093184607</v>
      </c>
      <c r="U915" s="10" t="n">
        <f aca="false">IF(T915&gt;5,S915*5/R915+5,T915)+20</f>
        <v>23.4789209318461</v>
      </c>
      <c r="V915" s="9" t="n">
        <f aca="false">G915/0.5*H915*20000</f>
        <v>104304.154273927</v>
      </c>
      <c r="W915" s="9" t="n">
        <f aca="false">H915*G915*20*1000</f>
        <v>52152.0771369637</v>
      </c>
      <c r="X915" s="5" t="n">
        <f aca="false">G915*H915*MIN(20,U915)*1000</f>
        <v>52152.0771369637</v>
      </c>
      <c r="Y915" s="5" t="n">
        <f aca="false">IF(20&lt;U915,N915*O915*MIN(5,U915-20)*1000,0)</f>
        <v>5035.61333281378</v>
      </c>
      <c r="Z915" s="5" t="n">
        <f aca="false">IF(U915&gt;25,(U915-25)*Q915*1.49*1000,0)</f>
        <v>0</v>
      </c>
      <c r="AA915" s="5" t="n">
        <f aca="false">X915+Y915+Z915</f>
        <v>57187.6904697775</v>
      </c>
      <c r="AB915" s="10" t="n">
        <f aca="false">AA915/1000</f>
        <v>57.1876904697775</v>
      </c>
    </row>
    <row r="916" customFormat="false" ht="15" hidden="false" customHeight="false" outlineLevel="0" collapsed="false">
      <c r="A916" s="0" t="n">
        <f aca="false">A886+2</f>
        <v>2016</v>
      </c>
      <c r="B916" s="0" t="str">
        <f aca="false">B886</f>
        <v>o</v>
      </c>
      <c r="C916" s="0" t="n">
        <f aca="false">C886</f>
        <v>0</v>
      </c>
      <c r="D916" s="0" t="n">
        <f aca="false">D886</f>
        <v>0</v>
      </c>
      <c r="E916" s="1" t="n">
        <v>139.506806804418</v>
      </c>
      <c r="F916" s="4" t="n">
        <v>0.006595146</v>
      </c>
      <c r="G916" s="0" t="n">
        <f aca="false">AVERAGE(G901,G931)</f>
        <v>2.62075</v>
      </c>
      <c r="H916" s="0" t="n">
        <f aca="false">1.44*EXP(-F916*(A916-1956))</f>
        <v>0.969411932571952</v>
      </c>
      <c r="I916" s="0" t="n">
        <v>0</v>
      </c>
      <c r="J916" s="0" t="n">
        <f aca="false">I916*H916</f>
        <v>0</v>
      </c>
      <c r="K916" s="5" t="n">
        <f aca="false">K901+D901-J901-E916</f>
        <v>2852104.15045744</v>
      </c>
      <c r="L916" s="5" t="n">
        <f aca="false">H916*(100-G916/0.5)*20000</f>
        <v>1837200.41225239</v>
      </c>
      <c r="M916" s="5" t="n">
        <f aca="false">K916-L916</f>
        <v>1014903.73820505</v>
      </c>
      <c r="N916" s="6" t="n">
        <f aca="false">1.6+0.062/(2009-1956)*(A916-1956)</f>
        <v>1.67018867924528</v>
      </c>
      <c r="O916" s="7" t="n">
        <v>1.3</v>
      </c>
      <c r="P916" s="5" t="n">
        <f aca="false">O916*(100-N916/0.5)*5000</f>
        <v>628287.547169811</v>
      </c>
      <c r="Q916" s="7" t="n">
        <f aca="false">N916</f>
        <v>1.67018867924528</v>
      </c>
      <c r="R916" s="5" t="n">
        <f aca="false">1.49*(100-Q916/0.5)*5000</f>
        <v>720114.188679245</v>
      </c>
      <c r="S916" s="5" t="n">
        <f aca="false">IF(P916&lt;M916,M916-P916," ")</f>
        <v>386616.191035243</v>
      </c>
      <c r="T916" s="8" t="n">
        <f aca="false">M916*5/P916</f>
        <v>8.07674561414433</v>
      </c>
      <c r="U916" s="10" t="n">
        <f aca="false">IF(T916&gt;5,S916*5/R916+5,T916)+20</f>
        <v>27.6844089250924</v>
      </c>
      <c r="V916" s="9" t="n">
        <f aca="false">G916/0.5*H916*20000</f>
        <v>101623.452891518</v>
      </c>
      <c r="W916" s="9" t="n">
        <f aca="false">H916*G916*20*1000</f>
        <v>50811.7264457589</v>
      </c>
      <c r="X916" s="5" t="n">
        <f aca="false">G916*H916*MIN(20,U916)*1000</f>
        <v>50811.7264457589</v>
      </c>
      <c r="Y916" s="5" t="n">
        <f aca="false">IF(20&lt;U916,N916*O916*MIN(5,U916-20)*1000,0)</f>
        <v>10856.2264150943</v>
      </c>
      <c r="Z916" s="5" t="n">
        <f aca="false">IF(U916&gt;25,(U916-25)*Q916*1.49*1000,0)</f>
        <v>6680.36940175986</v>
      </c>
      <c r="AA916" s="5" t="n">
        <f aca="false">X916+Y916+Z916</f>
        <v>68348.3222626131</v>
      </c>
      <c r="AB916" s="10" t="n">
        <f aca="false">AA916/1000</f>
        <v>68.3483222626131</v>
      </c>
    </row>
    <row r="917" customFormat="false" ht="15" hidden="false" customHeight="false" outlineLevel="0" collapsed="false">
      <c r="A917" s="0" t="n">
        <f aca="false">A887+2</f>
        <v>2017</v>
      </c>
      <c r="B917" s="0" t="str">
        <f aca="false">B887</f>
        <v>a</v>
      </c>
      <c r="C917" s="0" t="n">
        <f aca="false">C887</f>
        <v>0</v>
      </c>
      <c r="D917" s="0" t="n">
        <f aca="false">D887</f>
        <v>0</v>
      </c>
      <c r="F917" s="4" t="n">
        <v>0.000106134</v>
      </c>
      <c r="G917" s="7" t="n">
        <v>0.89891</v>
      </c>
      <c r="H917" s="0" t="n">
        <f aca="false">1.44*EXP(-F917*(A917-1956))</f>
        <v>1.43070730316665</v>
      </c>
      <c r="I917" s="0" t="n">
        <v>785</v>
      </c>
      <c r="J917" s="0" t="n">
        <f aca="false">I917*H917</f>
        <v>1123.10523298582</v>
      </c>
      <c r="K917" s="5" t="n">
        <f aca="false">K902+D902-J902-E917</f>
        <v>2741664.48603101</v>
      </c>
      <c r="L917" s="5" t="n">
        <f aca="false">H917*(100-G917/0.5)*20000</f>
        <v>2809971.52225772</v>
      </c>
      <c r="M917" s="5" t="n">
        <f aca="false">K917-L917</f>
        <v>-68307.0362267103</v>
      </c>
      <c r="N917" s="6" t="n">
        <f aca="false">1.6-0.6824/(2009-1956)*(A917-1956)</f>
        <v>0.814596226415094</v>
      </c>
      <c r="O917" s="7" t="n">
        <v>1.3</v>
      </c>
      <c r="P917" s="5" t="n">
        <f aca="false">O917*(100-N917/0.5)*5000</f>
        <v>639410.249056604</v>
      </c>
      <c r="Q917" s="7" t="n">
        <f aca="false">N917</f>
        <v>0.814596226415094</v>
      </c>
      <c r="R917" s="5" t="n">
        <f aca="false">1.49*(100-Q917/0.5)*5000</f>
        <v>732862.516226415</v>
      </c>
      <c r="S917" s="5" t="str">
        <f aca="false">IF(P917&lt;M917,M917-P917," ")</f>
        <v> </v>
      </c>
      <c r="T917" s="8" t="n">
        <f aca="false">M917*5/P917</f>
        <v>-0.53414092382388</v>
      </c>
      <c r="U917" s="10" t="n">
        <f aca="false">IF(T917&gt;5,S917*5/R917+5,T917)+20</f>
        <v>19.4658590761761</v>
      </c>
      <c r="V917" s="9" t="n">
        <f aca="false">G917/0.5*H917*20000</f>
        <v>51443.0840755814</v>
      </c>
      <c r="W917" s="9" t="n">
        <f aca="false">H917*G917*20*1000</f>
        <v>25721.5420377907</v>
      </c>
      <c r="X917" s="5" t="n">
        <f aca="false">G917*H917*MIN(20,U917)*1000</f>
        <v>25034.5956264787</v>
      </c>
      <c r="Y917" s="5" t="n">
        <f aca="false">IF(20&lt;U917,N917*O917*MIN(5,U917-20)*1000,0)</f>
        <v>0</v>
      </c>
      <c r="Z917" s="5" t="n">
        <f aca="false">IF(U917&gt;25,(U917-25)*Q917*1.49*1000,0)</f>
        <v>0</v>
      </c>
      <c r="AA917" s="5" t="n">
        <f aca="false">X917+Y917+Z917</f>
        <v>25034.5956264787</v>
      </c>
      <c r="AB917" s="10" t="n">
        <f aca="false">AA917/1000</f>
        <v>25.0345956264787</v>
      </c>
    </row>
    <row r="918" customFormat="false" ht="15" hidden="false" customHeight="false" outlineLevel="0" collapsed="false">
      <c r="A918" s="0" t="n">
        <f aca="false">A888+2</f>
        <v>2017</v>
      </c>
      <c r="B918" s="0" t="str">
        <f aca="false">B888</f>
        <v>b</v>
      </c>
      <c r="C918" s="0" t="n">
        <f aca="false">C888</f>
        <v>0</v>
      </c>
      <c r="D918" s="0" t="n">
        <f aca="false">D888</f>
        <v>0</v>
      </c>
      <c r="E918" s="1" t="n">
        <v>10.8005904982142</v>
      </c>
      <c r="F918" s="4" t="n">
        <v>0.00054519</v>
      </c>
      <c r="G918" s="7" t="n">
        <v>1.02132</v>
      </c>
      <c r="H918" s="0" t="n">
        <f aca="false">1.44*EXP(-F918*(A918-1956))</f>
        <v>1.39289807623379</v>
      </c>
      <c r="I918" s="0" t="n">
        <v>785</v>
      </c>
      <c r="J918" s="0" t="n">
        <f aca="false">I918*H918</f>
        <v>1093.42498984353</v>
      </c>
      <c r="K918" s="5" t="n">
        <f aca="false">K903+D903-J903-E918</f>
        <v>2736443.41738692</v>
      </c>
      <c r="L918" s="5" t="n">
        <f aca="false">H918*(100-G918/0.5)*20000</f>
        <v>2728892.36593882</v>
      </c>
      <c r="M918" s="5" t="n">
        <f aca="false">K918-L918</f>
        <v>7551.05144810258</v>
      </c>
      <c r="N918" s="6" t="n">
        <f aca="false">1.6-0.6216/(2009-1956)*(A918-1956)</f>
        <v>0.88457358490566</v>
      </c>
      <c r="O918" s="7" t="n">
        <v>1.3</v>
      </c>
      <c r="P918" s="5" t="n">
        <f aca="false">O918*(100-N918/0.5)*5000</f>
        <v>638500.543396227</v>
      </c>
      <c r="Q918" s="7" t="n">
        <f aca="false">N918</f>
        <v>0.88457358490566</v>
      </c>
      <c r="R918" s="5" t="n">
        <f aca="false">1.49*(100-Q918/0.5)*5000</f>
        <v>731819.853584906</v>
      </c>
      <c r="S918" s="5" t="str">
        <f aca="false">IF(P918&lt;M918,M918-P918," ")</f>
        <v> </v>
      </c>
      <c r="T918" s="8" t="n">
        <f aca="false">M918*5/P918</f>
        <v>0.0591311278134396</v>
      </c>
      <c r="U918" s="10" t="n">
        <f aca="false">IF(T918&gt;5,S918*5/R918+5,T918)+20</f>
        <v>20.0591311278134</v>
      </c>
      <c r="V918" s="9" t="n">
        <f aca="false">G918/0.5*H918*20000</f>
        <v>56903.7865287639</v>
      </c>
      <c r="W918" s="9" t="n">
        <f aca="false">H918*G918*20*1000</f>
        <v>28451.893264382</v>
      </c>
      <c r="X918" s="5" t="n">
        <f aca="false">G918*H918*MIN(20,U918)*1000</f>
        <v>28451.893264382</v>
      </c>
      <c r="Y918" s="5" t="n">
        <f aca="false">IF(20&lt;U918,N918*O918*MIN(5,U918-20)*1000,0)</f>
        <v>67.9975838222849</v>
      </c>
      <c r="Z918" s="5" t="n">
        <f aca="false">IF(U918&gt;25,(U918-25)*Q918*1.49*1000,0)</f>
        <v>0</v>
      </c>
      <c r="AA918" s="5" t="n">
        <f aca="false">X918+Y918+Z918</f>
        <v>28519.8908482042</v>
      </c>
      <c r="AB918" s="10" t="n">
        <f aca="false">AA918/1000</f>
        <v>28.5198908482042</v>
      </c>
    </row>
    <row r="919" customFormat="false" ht="15" hidden="false" customHeight="false" outlineLevel="0" collapsed="false">
      <c r="A919" s="0" t="n">
        <f aca="false">A889+2</f>
        <v>2017</v>
      </c>
      <c r="B919" s="0" t="str">
        <f aca="false">B889</f>
        <v>c</v>
      </c>
      <c r="C919" s="0" t="n">
        <f aca="false">C889</f>
        <v>0</v>
      </c>
      <c r="D919" s="0" t="n">
        <f aca="false">D889</f>
        <v>0</v>
      </c>
      <c r="E919" s="1" t="n">
        <v>29.1478105469127</v>
      </c>
      <c r="F919" s="4" t="n">
        <v>0.002161032</v>
      </c>
      <c r="G919" s="7" t="n">
        <v>1.2874</v>
      </c>
      <c r="H919" s="0" t="n">
        <f aca="false">1.44*EXP(-F919*(A919-1956))</f>
        <v>1.26215447505922</v>
      </c>
      <c r="I919" s="0" t="n">
        <v>785</v>
      </c>
      <c r="J919" s="0" t="n">
        <f aca="false">I919*H919</f>
        <v>990.791262921489</v>
      </c>
      <c r="K919" s="5" t="n">
        <f aca="false">K904+D904-J904-E919</f>
        <v>2733586.57537999</v>
      </c>
      <c r="L919" s="5" t="n">
        <f aca="false">H919*(100-G919/0.5)*20000</f>
        <v>2459313.04327079</v>
      </c>
      <c r="M919" s="5" t="n">
        <f aca="false">K919-L919</f>
        <v>274273.532109196</v>
      </c>
      <c r="N919" s="6" t="n">
        <f aca="false">1.6-0.5691/(2009-1956)*(A919-1956)</f>
        <v>0.944998113207547</v>
      </c>
      <c r="O919" s="7" t="n">
        <v>1.3</v>
      </c>
      <c r="P919" s="5" t="n">
        <f aca="false">O919*(100-N919/0.5)*5000</f>
        <v>637715.024528302</v>
      </c>
      <c r="Q919" s="7" t="n">
        <f aca="false">N919</f>
        <v>0.944998113207547</v>
      </c>
      <c r="R919" s="5" t="n">
        <f aca="false">1.49*(100-Q919/0.5)*5000</f>
        <v>730919.528113208</v>
      </c>
      <c r="S919" s="5" t="str">
        <f aca="false">IF(P919&lt;M919,M919-P919," ")</f>
        <v> </v>
      </c>
      <c r="T919" s="8" t="n">
        <f aca="false">M919*5/P919</f>
        <v>2.15043962867323</v>
      </c>
      <c r="U919" s="10" t="n">
        <f aca="false">IF(T919&gt;5,S919*5/R919+5,T919)+20</f>
        <v>22.1504396286732</v>
      </c>
      <c r="V919" s="9" t="n">
        <f aca="false">G919/0.5*H919*20000</f>
        <v>64995.9068476497</v>
      </c>
      <c r="W919" s="9" t="n">
        <f aca="false">H919*G919*20*1000</f>
        <v>32497.9534238248</v>
      </c>
      <c r="X919" s="5" t="n">
        <f aca="false">G919*H919*MIN(20,U919)*1000</f>
        <v>32497.9534238248</v>
      </c>
      <c r="Y919" s="5" t="n">
        <f aca="false">IF(20&lt;U919,N919*O919*MIN(5,U919-20)*1000,0)</f>
        <v>2641.80980916182</v>
      </c>
      <c r="Z919" s="5" t="n">
        <f aca="false">IF(U919&gt;25,(U919-25)*Q919*1.49*1000,0)</f>
        <v>0</v>
      </c>
      <c r="AA919" s="5" t="n">
        <f aca="false">X919+Y919+Z919</f>
        <v>35139.7632329867</v>
      </c>
      <c r="AB919" s="10" t="n">
        <f aca="false">AA919/1000</f>
        <v>35.1397632329867</v>
      </c>
    </row>
    <row r="920" customFormat="false" ht="15" hidden="false" customHeight="false" outlineLevel="0" collapsed="false">
      <c r="A920" s="0" t="n">
        <f aca="false">A890+2</f>
        <v>2017</v>
      </c>
      <c r="B920" s="0" t="str">
        <f aca="false">B890</f>
        <v>d</v>
      </c>
      <c r="C920" s="0" t="n">
        <f aca="false">C890</f>
        <v>0</v>
      </c>
      <c r="D920" s="0" t="n">
        <f aca="false">D890</f>
        <v>0</v>
      </c>
      <c r="E920" s="1" t="n">
        <v>3.18996474149627</v>
      </c>
      <c r="F920" s="4" t="n">
        <v>0.003311821</v>
      </c>
      <c r="G920" s="7" t="n">
        <v>1.103275</v>
      </c>
      <c r="H920" s="0" t="n">
        <f aca="false">1.44*EXP(-F920*(A920-1956))</f>
        <v>1.1765918922417</v>
      </c>
      <c r="I920" s="0" t="n">
        <v>785</v>
      </c>
      <c r="J920" s="0" t="n">
        <f aca="false">I920*H920</f>
        <v>923.624635409731</v>
      </c>
      <c r="K920" s="5" t="n">
        <f aca="false">K905+D905-J905-E920</f>
        <v>2738816.58355389</v>
      </c>
      <c r="L920" s="5" t="n">
        <f aca="false">H920*(100-G920/0.5)*20000</f>
        <v>2301259.60768687</v>
      </c>
      <c r="M920" s="5" t="n">
        <f aca="false">K920-L920</f>
        <v>437556.975867013</v>
      </c>
      <c r="N920" s="6" t="n">
        <f aca="false">1.6-0.6/(2009-1956)*(A920-1956)</f>
        <v>0.909433962264151</v>
      </c>
      <c r="O920" s="7" t="n">
        <v>1.3</v>
      </c>
      <c r="P920" s="5" t="n">
        <f aca="false">O920*(100-N920/0.5)*5000</f>
        <v>638177.358490566</v>
      </c>
      <c r="Q920" s="7" t="n">
        <f aca="false">N920</f>
        <v>0.909433962264151</v>
      </c>
      <c r="R920" s="5" t="n">
        <f aca="false">1.49*(100-Q920/0.5)*5000</f>
        <v>731449.433962264</v>
      </c>
      <c r="S920" s="5" t="str">
        <f aca="false">IF(P920&lt;M920,M920-P920," ")</f>
        <v> </v>
      </c>
      <c r="T920" s="8" t="n">
        <f aca="false">M920*5/P920</f>
        <v>3.42817690133927</v>
      </c>
      <c r="U920" s="10" t="n">
        <f aca="false">IF(T920&gt;5,S920*5/R920+5,T920)+20</f>
        <v>23.4281769013393</v>
      </c>
      <c r="V920" s="9" t="n">
        <f aca="false">G920/0.5*H920*20000</f>
        <v>51924.1767965182</v>
      </c>
      <c r="W920" s="9" t="n">
        <f aca="false">H920*G920*20*1000</f>
        <v>25962.0883982591</v>
      </c>
      <c r="X920" s="5" t="n">
        <f aca="false">G920*H920*MIN(20,U920)*1000</f>
        <v>25962.0883982591</v>
      </c>
      <c r="Y920" s="5" t="n">
        <f aca="false">IF(20&lt;U920,N920*O920*MIN(5,U920-20)*1000,0)</f>
        <v>4053.01065354563</v>
      </c>
      <c r="Z920" s="5" t="n">
        <f aca="false">IF(U920&gt;25,(U920-25)*Q920*1.49*1000,0)</f>
        <v>0</v>
      </c>
      <c r="AA920" s="5" t="n">
        <f aca="false">X920+Y920+Z920</f>
        <v>30015.0990518047</v>
      </c>
      <c r="AB920" s="10" t="n">
        <f aca="false">AA920/1000</f>
        <v>30.0150990518047</v>
      </c>
    </row>
    <row r="921" customFormat="false" ht="15" hidden="false" customHeight="false" outlineLevel="0" collapsed="false">
      <c r="A921" s="0" t="n">
        <f aca="false">A891+2</f>
        <v>2017</v>
      </c>
      <c r="B921" s="0" t="str">
        <f aca="false">B891</f>
        <v>e</v>
      </c>
      <c r="C921" s="0" t="n">
        <f aca="false">C891</f>
        <v>0</v>
      </c>
      <c r="D921" s="0" t="n">
        <f aca="false">D891</f>
        <v>0</v>
      </c>
      <c r="E921" s="1" t="n">
        <v>45.9098937950528</v>
      </c>
      <c r="F921" s="4" t="n">
        <v>0.003564392</v>
      </c>
      <c r="G921" s="7" t="n">
        <v>1.39275</v>
      </c>
      <c r="H921" s="0" t="n">
        <f aca="false">1.44*EXP(-F921*(A921-1956))</f>
        <v>1.15860326946667</v>
      </c>
      <c r="I921" s="0" t="n">
        <v>785</v>
      </c>
      <c r="J921" s="0" t="n">
        <f aca="false">I921*H921</f>
        <v>909.503566531335</v>
      </c>
      <c r="K921" s="5" t="n">
        <f aca="false">K906+D906-J906-E921</f>
        <v>2736391.73818473</v>
      </c>
      <c r="L921" s="5" t="n">
        <f aca="false">H921*(100-G921/0.5)*20000</f>
        <v>2252660.75079135</v>
      </c>
      <c r="M921" s="5" t="n">
        <f aca="false">K921-L921</f>
        <v>483730.987393382</v>
      </c>
      <c r="N921" s="6" t="n">
        <f aca="false">1.6-0.5/(2009-1956)*(A921-1956)</f>
        <v>1.02452830188679</v>
      </c>
      <c r="O921" s="7" t="n">
        <v>1.3</v>
      </c>
      <c r="P921" s="5" t="n">
        <f aca="false">O921*(100-N921/0.5)*5000</f>
        <v>636681.132075472</v>
      </c>
      <c r="Q921" s="7" t="n">
        <f aca="false">N921</f>
        <v>1.02452830188679</v>
      </c>
      <c r="R921" s="5" t="n">
        <f aca="false">1.49*(100-Q921/0.5)*5000</f>
        <v>729734.528301887</v>
      </c>
      <c r="S921" s="5" t="str">
        <f aca="false">IF(P921&lt;M921,M921-P921," ")</f>
        <v> </v>
      </c>
      <c r="T921" s="8" t="n">
        <f aca="false">M921*5/P921</f>
        <v>3.79884814409767</v>
      </c>
      <c r="U921" s="10" t="n">
        <f aca="false">IF(T921&gt;5,S921*5/R921+5,T921)+20</f>
        <v>23.7988481440977</v>
      </c>
      <c r="V921" s="9" t="n">
        <f aca="false">G921/0.5*H921*20000</f>
        <v>64545.7881419881</v>
      </c>
      <c r="W921" s="9" t="n">
        <f aca="false">H921*G921*20*1000</f>
        <v>32272.8940709941</v>
      </c>
      <c r="X921" s="5" t="n">
        <f aca="false">G921*H921*MIN(20,U921)*1000</f>
        <v>32272.8940709941</v>
      </c>
      <c r="Y921" s="5" t="n">
        <f aca="false">IF(20&lt;U921,N921*O921*MIN(5,U921-20)*1000,0)</f>
        <v>5059.63566965764</v>
      </c>
      <c r="Z921" s="5" t="n">
        <f aca="false">IF(U921&gt;25,(U921-25)*Q921*1.49*1000,0)</f>
        <v>0</v>
      </c>
      <c r="AA921" s="5" t="n">
        <f aca="false">X921+Y921+Z921</f>
        <v>37332.5297406517</v>
      </c>
      <c r="AB921" s="10" t="n">
        <f aca="false">AA921/1000</f>
        <v>37.3325297406517</v>
      </c>
    </row>
    <row r="922" customFormat="false" ht="15" hidden="false" customHeight="false" outlineLevel="0" collapsed="false">
      <c r="A922" s="0" t="n">
        <f aca="false">A892+2</f>
        <v>2017</v>
      </c>
      <c r="B922" s="0" t="str">
        <f aca="false">B892</f>
        <v>f</v>
      </c>
      <c r="C922" s="0" t="n">
        <f aca="false">C892</f>
        <v>0</v>
      </c>
      <c r="D922" s="0" t="n">
        <f aca="false">D892</f>
        <v>350.833333333333</v>
      </c>
      <c r="E922" s="1" t="n">
        <v>25.4163394449772</v>
      </c>
      <c r="F922" s="4" t="n">
        <v>0.00095987</v>
      </c>
      <c r="G922" s="7" t="n">
        <v>1.508225</v>
      </c>
      <c r="H922" s="0" t="n">
        <f aca="false">1.44*EXP(-F922*(A922-1956))</f>
        <v>1.35810594775768</v>
      </c>
      <c r="I922" s="0" t="n">
        <v>785</v>
      </c>
      <c r="J922" s="0" t="n">
        <f aca="false">I922*H922</f>
        <v>1066.11316898978</v>
      </c>
      <c r="K922" s="5" t="n">
        <f aca="false">K907+D907-J907-E922</f>
        <v>2752686.33468724</v>
      </c>
      <c r="L922" s="5" t="n">
        <f aca="false">H922*(100-G922/0.5)*20000</f>
        <v>2634278.72179309</v>
      </c>
      <c r="M922" s="5" t="n">
        <f aca="false">K922-L922</f>
        <v>118407.612894148</v>
      </c>
      <c r="N922" s="6" t="n">
        <f aca="false">1.6-0.5691/(2009-1956)*(A922-1956)</f>
        <v>0.944998113207547</v>
      </c>
      <c r="O922" s="7" t="n">
        <v>1.3</v>
      </c>
      <c r="P922" s="5" t="n">
        <f aca="false">O922*(100-N922/0.5)*5000</f>
        <v>637715.024528302</v>
      </c>
      <c r="Q922" s="7" t="n">
        <f aca="false">N922</f>
        <v>0.944998113207547</v>
      </c>
      <c r="R922" s="5" t="n">
        <f aca="false">1.49*(100-Q922/0.5)*5000</f>
        <v>730919.528113208</v>
      </c>
      <c r="S922" s="5" t="str">
        <f aca="false">IF(P922&lt;M922,M922-P922," ")</f>
        <v> </v>
      </c>
      <c r="T922" s="8" t="n">
        <f aca="false">M922*5/P922</f>
        <v>0.928374025543228</v>
      </c>
      <c r="U922" s="10" t="n">
        <f aca="false">IF(T922&gt;5,S922*5/R922+5,T922)+20</f>
        <v>20.9283740255432</v>
      </c>
      <c r="V922" s="9" t="n">
        <f aca="false">G922/0.5*H922*20000</f>
        <v>81933.1737222732</v>
      </c>
      <c r="W922" s="9" t="n">
        <f aca="false">H922*G922*20*1000</f>
        <v>40966.5868611366</v>
      </c>
      <c r="X922" s="5" t="n">
        <f aca="false">G922*H922*MIN(20,U922)*1000</f>
        <v>40966.5868611366</v>
      </c>
      <c r="Y922" s="5" t="n">
        <f aca="false">IF(20&lt;U922,N922*O922*MIN(5,U922-20)*1000,0)</f>
        <v>1140.50521323602</v>
      </c>
      <c r="Z922" s="5" t="n">
        <f aca="false">IF(U922&gt;25,(U922-25)*Q922*1.49*1000,0)</f>
        <v>0</v>
      </c>
      <c r="AA922" s="5" t="n">
        <f aca="false">X922+Y922+Z922</f>
        <v>42107.0920743726</v>
      </c>
      <c r="AB922" s="10" t="n">
        <f aca="false">AA922/1000</f>
        <v>42.1070920743726</v>
      </c>
    </row>
    <row r="923" customFormat="false" ht="15" hidden="false" customHeight="false" outlineLevel="0" collapsed="false">
      <c r="A923" s="0" t="n">
        <f aca="false">A893+2</f>
        <v>2017</v>
      </c>
      <c r="B923" s="0" t="str">
        <f aca="false">B893</f>
        <v>g</v>
      </c>
      <c r="C923" s="0" t="n">
        <f aca="false">C893</f>
        <v>0</v>
      </c>
      <c r="D923" s="0" t="n">
        <f aca="false">D893</f>
        <v>350.833333333333</v>
      </c>
      <c r="E923" s="1" t="n">
        <v>66.3296063687049</v>
      </c>
      <c r="F923" s="4" t="n">
        <v>0.003306066</v>
      </c>
      <c r="G923" s="7" t="n">
        <v>1.89185</v>
      </c>
      <c r="H923" s="0" t="n">
        <f aca="false">1.44*EXP(-F923*(A923-1956))</f>
        <v>1.17700501321828</v>
      </c>
      <c r="I923" s="0" t="n">
        <v>785</v>
      </c>
      <c r="J923" s="0" t="n">
        <f aca="false">I923*H923</f>
        <v>923.948935376346</v>
      </c>
      <c r="K923" s="5" t="n">
        <f aca="false">K908+D908-J908-E923</f>
        <v>2750809.25858316</v>
      </c>
      <c r="L923" s="5" t="n">
        <f aca="false">H923*(100-G923/0.5)*20000</f>
        <v>2264941.34906627</v>
      </c>
      <c r="M923" s="5" t="n">
        <f aca="false">K923-L923</f>
        <v>485867.909516885</v>
      </c>
      <c r="N923" s="6" t="n">
        <f aca="false">1.6-0.5691/(2009-1956)*(A923-1956)</f>
        <v>0.944998113207547</v>
      </c>
      <c r="O923" s="7" t="n">
        <v>1.3</v>
      </c>
      <c r="P923" s="5" t="n">
        <f aca="false">O923*(100-N923/0.5)*5000</f>
        <v>637715.024528302</v>
      </c>
      <c r="Q923" s="7" t="n">
        <f aca="false">N923</f>
        <v>0.944998113207547</v>
      </c>
      <c r="R923" s="5" t="n">
        <f aca="false">1.49*(100-Q923/0.5)*5000</f>
        <v>730919.528113208</v>
      </c>
      <c r="S923" s="5" t="str">
        <f aca="false">IF(P923&lt;M923,M923-P923," ")</f>
        <v> </v>
      </c>
      <c r="T923" s="8" t="n">
        <f aca="false">M923*5/P923</f>
        <v>3.80944380192599</v>
      </c>
      <c r="U923" s="10" t="n">
        <f aca="false">IF(T923&gt;5,S923*5/R923+5,T923)+20</f>
        <v>23.809443801926</v>
      </c>
      <c r="V923" s="9" t="n">
        <f aca="false">G923/0.5*H923*20000</f>
        <v>89068.6773702798</v>
      </c>
      <c r="W923" s="9" t="n">
        <f aca="false">H923*G923*20*1000</f>
        <v>44534.3386851399</v>
      </c>
      <c r="X923" s="5" t="n">
        <f aca="false">G923*H923*MIN(20,U923)*1000</f>
        <v>44534.3386851399</v>
      </c>
      <c r="Y923" s="5" t="n">
        <f aca="false">IF(20&lt;U923,N923*O923*MIN(5,U923-20)*1000,0)</f>
        <v>4679.89236674733</v>
      </c>
      <c r="Z923" s="5" t="n">
        <f aca="false">IF(U923&gt;25,(U923-25)*Q923*1.49*1000,0)</f>
        <v>0</v>
      </c>
      <c r="AA923" s="5" t="n">
        <f aca="false">X923+Y923+Z923</f>
        <v>49214.2310518872</v>
      </c>
      <c r="AB923" s="10" t="n">
        <f aca="false">AA923/1000</f>
        <v>49.2142310518872</v>
      </c>
    </row>
    <row r="924" customFormat="false" ht="15" hidden="false" customHeight="false" outlineLevel="0" collapsed="false">
      <c r="A924" s="0" t="n">
        <f aca="false">A894+2</f>
        <v>2017</v>
      </c>
      <c r="B924" s="0" t="str">
        <f aca="false">B894</f>
        <v>h</v>
      </c>
      <c r="C924" s="0" t="n">
        <f aca="false">C894</f>
        <v>0</v>
      </c>
      <c r="D924" s="0" t="n">
        <f aca="false">D894</f>
        <v>253.8</v>
      </c>
      <c r="E924" s="1" t="n">
        <v>32.6823702450521</v>
      </c>
      <c r="F924" s="4" t="n">
        <v>0.001301856</v>
      </c>
      <c r="G924" s="7" t="n">
        <v>1.4965</v>
      </c>
      <c r="H924" s="0" t="n">
        <f aca="false">1.44*EXP(-F924*(A924-1956))</f>
        <v>1.33006777234782</v>
      </c>
      <c r="I924" s="0" t="n">
        <v>785</v>
      </c>
      <c r="J924" s="0" t="n">
        <f aca="false">I924*H924</f>
        <v>1044.10320129304</v>
      </c>
      <c r="K924" s="5" t="n">
        <f aca="false">K909+D909-J909-E924</f>
        <v>2749467.16226267</v>
      </c>
      <c r="L924" s="5" t="n">
        <f aca="false">H924*(100-G924/0.5)*20000</f>
        <v>2580517.68784289</v>
      </c>
      <c r="M924" s="5" t="n">
        <f aca="false">K924-L924</f>
        <v>168949.474419778</v>
      </c>
      <c r="N924" s="6" t="n">
        <f aca="false">1.6-0.5691/(2009-1956)*(A924-1956)</f>
        <v>0.944998113207547</v>
      </c>
      <c r="O924" s="7" t="n">
        <v>1.3</v>
      </c>
      <c r="P924" s="5" t="n">
        <f aca="false">O924*(100-N924/0.5)*5000</f>
        <v>637715.024528302</v>
      </c>
      <c r="Q924" s="7" t="n">
        <f aca="false">N924</f>
        <v>0.944998113207547</v>
      </c>
      <c r="R924" s="5" t="n">
        <f aca="false">1.49*(100-Q924/0.5)*5000</f>
        <v>730919.528113208</v>
      </c>
      <c r="S924" s="5" t="str">
        <f aca="false">IF(P924&lt;M924,M924-P924," ")</f>
        <v> </v>
      </c>
      <c r="T924" s="8" t="n">
        <f aca="false">M924*5/P924</f>
        <v>1.32464712231568</v>
      </c>
      <c r="U924" s="10" t="n">
        <f aca="false">IF(T924&gt;5,S924*5/R924+5,T924)+20</f>
        <v>21.3246471223157</v>
      </c>
      <c r="V924" s="9" t="n">
        <f aca="false">G924/0.5*H924*20000</f>
        <v>79617.8568527402</v>
      </c>
      <c r="W924" s="9" t="n">
        <f aca="false">H924*G924*20*1000</f>
        <v>39808.9284263701</v>
      </c>
      <c r="X924" s="5" t="n">
        <f aca="false">G924*H924*MIN(20,U924)*1000</f>
        <v>39808.9284263701</v>
      </c>
      <c r="Y924" s="5" t="n">
        <f aca="false">IF(20&lt;U924,N924*O924*MIN(5,U924-20)*1000,0)</f>
        <v>1627.32574063037</v>
      </c>
      <c r="Z924" s="5" t="n">
        <f aca="false">IF(U924&gt;25,(U924-25)*Q924*1.49*1000,0)</f>
        <v>0</v>
      </c>
      <c r="AA924" s="5" t="n">
        <f aca="false">X924+Y924+Z924</f>
        <v>41436.2541670005</v>
      </c>
      <c r="AB924" s="10" t="n">
        <f aca="false">AA924/1000</f>
        <v>41.4362541670005</v>
      </c>
    </row>
    <row r="925" customFormat="false" ht="15" hidden="false" customHeight="false" outlineLevel="0" collapsed="false">
      <c r="A925" s="0" t="n">
        <f aca="false">A895+2</f>
        <v>2017</v>
      </c>
      <c r="B925" s="0" t="str">
        <f aca="false">B895</f>
        <v>i</v>
      </c>
      <c r="C925" s="0" t="n">
        <f aca="false">C895</f>
        <v>0</v>
      </c>
      <c r="D925" s="0" t="n">
        <f aca="false">D895</f>
        <v>211.2</v>
      </c>
      <c r="E925" s="1" t="n">
        <v>46.0920368435642</v>
      </c>
      <c r="F925" s="4" t="n">
        <v>0.00474323</v>
      </c>
      <c r="G925" s="7" t="n">
        <v>3.21145</v>
      </c>
      <c r="H925" s="0" t="n">
        <f aca="false">1.44*EXP(-F925*(A925-1956))</f>
        <v>1.07821412402999</v>
      </c>
      <c r="I925" s="0" t="n">
        <v>785</v>
      </c>
      <c r="J925" s="0" t="n">
        <f aca="false">I925*H925</f>
        <v>846.398087363543</v>
      </c>
      <c r="K925" s="5" t="n">
        <f aca="false">K910+D910-J910-E925</f>
        <v>2747305.12942374</v>
      </c>
      <c r="L925" s="5" t="n">
        <f aca="false">H925*(100-G925/0.5)*20000</f>
        <v>2017923.01811534</v>
      </c>
      <c r="M925" s="5" t="n">
        <f aca="false">K925-L925</f>
        <v>729382.1113084</v>
      </c>
      <c r="N925" s="6" t="n">
        <f aca="false">1.6+0.3/(2009-1956)*(A925-1956)</f>
        <v>1.94528301886793</v>
      </c>
      <c r="O925" s="7" t="n">
        <v>1.3</v>
      </c>
      <c r="P925" s="5" t="n">
        <f aca="false">O925*(100-N925/0.5)*5000</f>
        <v>624711.320754717</v>
      </c>
      <c r="Q925" s="7" t="n">
        <f aca="false">N925</f>
        <v>1.94528301886793</v>
      </c>
      <c r="R925" s="5" t="n">
        <f aca="false">1.49*(100-Q925/0.5)*5000</f>
        <v>716015.283018868</v>
      </c>
      <c r="S925" s="5" t="n">
        <f aca="false">IF(P925&lt;M925,M925-P925," ")</f>
        <v>104670.790553683</v>
      </c>
      <c r="T925" s="8" t="n">
        <f aca="false">M925*5/P925</f>
        <v>5.83775327160095</v>
      </c>
      <c r="U925" s="10" t="n">
        <f aca="false">IF(T925&gt;5,S925*5/R925+5,T925)+20</f>
        <v>25.7309256732089</v>
      </c>
      <c r="V925" s="9" t="n">
        <f aca="false">G925/0.5*H925*20000</f>
        <v>138505.229944645</v>
      </c>
      <c r="W925" s="9" t="n">
        <f aca="false">H925*G925*20*1000</f>
        <v>69252.6149723223</v>
      </c>
      <c r="X925" s="5" t="n">
        <f aca="false">G925*H925*MIN(20,U925)*1000</f>
        <v>69252.6149723223</v>
      </c>
      <c r="Y925" s="5" t="n">
        <f aca="false">IF(20&lt;U925,N925*O925*MIN(5,U925-20)*1000,0)</f>
        <v>12644.3396226415</v>
      </c>
      <c r="Z925" s="5" t="n">
        <f aca="false">IF(U925&gt;25,(U925-25)*Q925*1.49*1000,0)</f>
        <v>2118.56737722029</v>
      </c>
      <c r="AA925" s="5" t="n">
        <f aca="false">X925+Y925+Z925</f>
        <v>84015.5219721841</v>
      </c>
      <c r="AB925" s="10" t="n">
        <f aca="false">AA925/1000</f>
        <v>84.0155219721841</v>
      </c>
    </row>
    <row r="926" customFormat="false" ht="15" hidden="false" customHeight="false" outlineLevel="0" collapsed="false">
      <c r="A926" s="0" t="n">
        <f aca="false">A896+2</f>
        <v>2017</v>
      </c>
      <c r="B926" s="0" t="str">
        <f aca="false">B896</f>
        <v>j</v>
      </c>
      <c r="C926" s="0" t="n">
        <f aca="false">C896</f>
        <v>0</v>
      </c>
      <c r="D926" s="0" t="n">
        <f aca="false">D896</f>
        <v>1060.83333333333</v>
      </c>
      <c r="E926" s="1" t="n">
        <v>71.6019092053446</v>
      </c>
      <c r="F926" s="4" t="n">
        <v>0.00288361</v>
      </c>
      <c r="G926" s="7" t="n">
        <v>2.1796</v>
      </c>
      <c r="H926" s="0" t="n">
        <f aca="false">1.44*EXP(-F926*(A926-1956))</f>
        <v>1.20773040940983</v>
      </c>
      <c r="I926" s="0" t="n">
        <v>785</v>
      </c>
      <c r="J926" s="0" t="n">
        <f aca="false">I926*H926</f>
        <v>948.068371386713</v>
      </c>
      <c r="K926" s="5" t="n">
        <f aca="false">K911+D911-J911-E926</f>
        <v>2774192.80327615</v>
      </c>
      <c r="L926" s="5" t="n">
        <f aca="false">H926*(100-G926/0.5)*20000</f>
        <v>2310166.05080566</v>
      </c>
      <c r="M926" s="5" t="n">
        <f aca="false">K926-L926</f>
        <v>464026.752470486</v>
      </c>
      <c r="N926" s="6" t="n">
        <f aca="false">1.6-0.5691/(2009-1956)*(A926-1956)</f>
        <v>0.944998113207547</v>
      </c>
      <c r="O926" s="7" t="n">
        <v>1.3</v>
      </c>
      <c r="P926" s="5" t="n">
        <f aca="false">O926*(100-N926/0.5)*5000</f>
        <v>637715.024528302</v>
      </c>
      <c r="Q926" s="7" t="n">
        <f aca="false">N926</f>
        <v>0.944998113207547</v>
      </c>
      <c r="R926" s="5" t="n">
        <f aca="false">1.49*(100-Q926/0.5)*5000</f>
        <v>730919.528113208</v>
      </c>
      <c r="S926" s="5" t="str">
        <f aca="false">IF(P926&lt;M926,M926-P926," ")</f>
        <v> </v>
      </c>
      <c r="T926" s="8" t="n">
        <f aca="false">M926*5/P926</f>
        <v>3.63819836935559</v>
      </c>
      <c r="U926" s="10" t="n">
        <f aca="false">IF(T926&gt;5,S926*5/R926+5,T926)+20</f>
        <v>23.6381983693556</v>
      </c>
      <c r="V926" s="9" t="n">
        <f aca="false">G926/0.5*H926*20000</f>
        <v>105294.768013986</v>
      </c>
      <c r="W926" s="9" t="n">
        <f aca="false">H926*G926*20*1000</f>
        <v>52647.3840069931</v>
      </c>
      <c r="X926" s="5" t="n">
        <f aca="false">G926*H926*MIN(20,U926)*1000</f>
        <v>52647.3840069931</v>
      </c>
      <c r="Y926" s="5" t="n">
        <f aca="false">IF(20&lt;U926,N926*O926*MIN(5,U926-20)*1000,0)</f>
        <v>4469.51777287055</v>
      </c>
      <c r="Z926" s="5" t="n">
        <f aca="false">IF(U926&gt;25,(U926-25)*Q926*1.49*1000,0)</f>
        <v>0</v>
      </c>
      <c r="AA926" s="5" t="n">
        <f aca="false">X926+Y926+Z926</f>
        <v>57116.9017798636</v>
      </c>
      <c r="AB926" s="10" t="n">
        <f aca="false">AA926/1000</f>
        <v>57.1169017798636</v>
      </c>
    </row>
    <row r="927" customFormat="false" ht="15" hidden="false" customHeight="false" outlineLevel="0" collapsed="false">
      <c r="A927" s="0" t="n">
        <f aca="false">A897+2</f>
        <v>2017</v>
      </c>
      <c r="B927" s="0" t="str">
        <f aca="false">B897</f>
        <v>k</v>
      </c>
      <c r="C927" s="0" t="n">
        <f aca="false">C897</f>
        <v>0</v>
      </c>
      <c r="D927" s="0" t="n">
        <f aca="false">D897</f>
        <v>1060.83333333333</v>
      </c>
      <c r="E927" s="1" t="n">
        <v>72.9162928256833</v>
      </c>
      <c r="F927" s="4" t="n">
        <v>0.003435973</v>
      </c>
      <c r="G927" s="7" t="n">
        <v>2.2006</v>
      </c>
      <c r="H927" s="0" t="n">
        <f aca="false">1.44*EXP(-F927*(A927-1956))</f>
        <v>1.16771489818192</v>
      </c>
      <c r="I927" s="0" t="n">
        <v>785</v>
      </c>
      <c r="J927" s="0" t="n">
        <f aca="false">I927*H927</f>
        <v>916.656195072805</v>
      </c>
      <c r="K927" s="5" t="n">
        <f aca="false">K912+D912-J912-E927</f>
        <v>2775503.09863796</v>
      </c>
      <c r="L927" s="5" t="n">
        <f aca="false">H927*(100-G927/0.5)*20000</f>
        <v>2232642.86016627</v>
      </c>
      <c r="M927" s="5" t="n">
        <f aca="false">K927-L927</f>
        <v>542860.238471695</v>
      </c>
      <c r="N927" s="6" t="n">
        <f aca="false">1.6+0.1/(2009-1956)*(A927-1956)</f>
        <v>1.71509433962264</v>
      </c>
      <c r="O927" s="7" t="n">
        <v>1.3</v>
      </c>
      <c r="P927" s="5" t="n">
        <f aca="false">O927*(100-N927/0.5)*5000</f>
        <v>627703.773584906</v>
      </c>
      <c r="Q927" s="7" t="n">
        <f aca="false">N927</f>
        <v>1.71509433962264</v>
      </c>
      <c r="R927" s="5" t="n">
        <f aca="false">1.49*(100-Q927/0.5)*5000</f>
        <v>719445.094339623</v>
      </c>
      <c r="S927" s="5" t="str">
        <f aca="false">IF(P927&lt;M927,M927-P927," ")</f>
        <v> </v>
      </c>
      <c r="T927" s="8" t="n">
        <f aca="false">M927*5/P927</f>
        <v>4.3241753619812</v>
      </c>
      <c r="U927" s="10" t="n">
        <f aca="false">IF(T927&gt;5,S927*5/R927+5,T927)+20</f>
        <v>24.3241753619812</v>
      </c>
      <c r="V927" s="9" t="n">
        <f aca="false">G927/0.5*H927*20000</f>
        <v>102786.936197565</v>
      </c>
      <c r="W927" s="9" t="n">
        <f aca="false">H927*G927*20*1000</f>
        <v>51393.4680987825</v>
      </c>
      <c r="X927" s="5" t="n">
        <f aca="false">G927*H927*MIN(20,U927)*1000</f>
        <v>51393.4680987825</v>
      </c>
      <c r="Y927" s="5" t="n">
        <f aca="false">IF(20&lt;U927,N927*O927*MIN(5,U927-20)*1000,0)</f>
        <v>9641.27929293055</v>
      </c>
      <c r="Z927" s="5" t="n">
        <f aca="false">IF(U927&gt;25,(U927-25)*Q927*1.49*1000,0)</f>
        <v>0</v>
      </c>
      <c r="AA927" s="5" t="n">
        <f aca="false">X927+Y927+Z927</f>
        <v>61034.7473917131</v>
      </c>
      <c r="AB927" s="10" t="n">
        <f aca="false">AA927/1000</f>
        <v>61.0347473917131</v>
      </c>
    </row>
    <row r="928" customFormat="false" ht="15" hidden="false" customHeight="false" outlineLevel="0" collapsed="false">
      <c r="A928" s="0" t="n">
        <f aca="false">A898+2</f>
        <v>2017</v>
      </c>
      <c r="B928" s="0" t="str">
        <f aca="false">B898</f>
        <v>l</v>
      </c>
      <c r="C928" s="0" t="n">
        <f aca="false">C898</f>
        <v>0</v>
      </c>
      <c r="D928" s="0" t="n">
        <f aca="false">D898</f>
        <v>33.54</v>
      </c>
      <c r="E928" s="1" t="n">
        <v>16.0876616901386</v>
      </c>
      <c r="F928" s="4" t="n">
        <v>0.002290988</v>
      </c>
      <c r="G928" s="7" t="n">
        <v>1.7603</v>
      </c>
      <c r="H928" s="0" t="n">
        <f aca="false">1.44*EXP(-F928*(A928-1956))</f>
        <v>1.25218853147683</v>
      </c>
      <c r="I928" s="0" t="n">
        <v>785</v>
      </c>
      <c r="J928" s="0" t="n">
        <f aca="false">I928*H928</f>
        <v>982.967997209314</v>
      </c>
      <c r="K928" s="5" t="n">
        <f aca="false">K913+D913-J913-E928</f>
        <v>2742446.76525354</v>
      </c>
      <c r="L928" s="5" t="n">
        <f aca="false">H928*(100-G928/0.5)*20000</f>
        <v>2416207.96407532</v>
      </c>
      <c r="M928" s="5" t="n">
        <f aca="false">K928-L928</f>
        <v>326238.801178224</v>
      </c>
      <c r="N928" s="6" t="n">
        <f aca="false">1.6-0.4/(2009-1956)*(A928-1956)</f>
        <v>1.13962264150943</v>
      </c>
      <c r="O928" s="7" t="n">
        <v>1.3</v>
      </c>
      <c r="P928" s="5" t="n">
        <f aca="false">O928*(100-N928/0.5)*5000</f>
        <v>635184.905660377</v>
      </c>
      <c r="Q928" s="7" t="n">
        <f aca="false">N928</f>
        <v>1.13962264150943</v>
      </c>
      <c r="R928" s="5" t="n">
        <f aca="false">1.49*(100-Q928/0.5)*5000</f>
        <v>728019.622641509</v>
      </c>
      <c r="S928" s="5" t="str">
        <f aca="false">IF(P928&lt;M928,M928-P928," ")</f>
        <v> </v>
      </c>
      <c r="T928" s="8" t="n">
        <f aca="false">M928*5/P928</f>
        <v>2.56806166417829</v>
      </c>
      <c r="U928" s="10" t="n">
        <f aca="false">IF(T928&gt;5,S928*5/R928+5,T928)+20</f>
        <v>22.5680616641783</v>
      </c>
      <c r="V928" s="9" t="n">
        <f aca="false">G928/0.5*H928*20000</f>
        <v>88169.0988783468</v>
      </c>
      <c r="W928" s="9" t="n">
        <f aca="false">H928*G928*20*1000</f>
        <v>44084.5494391734</v>
      </c>
      <c r="X928" s="5" t="n">
        <f aca="false">G928*H928*MIN(20,U928)*1000</f>
        <v>44084.5494391734</v>
      </c>
      <c r="Y928" s="5" t="n">
        <f aca="false">IF(20&lt;U928,N928*O928*MIN(5,U928-20)*1000,0)</f>
        <v>3804.60758247698</v>
      </c>
      <c r="Z928" s="5" t="n">
        <f aca="false">IF(U928&gt;25,(U928-25)*Q928*1.49*1000,0)</f>
        <v>0</v>
      </c>
      <c r="AA928" s="5" t="n">
        <f aca="false">X928+Y928+Z928</f>
        <v>47889.1570216504</v>
      </c>
      <c r="AB928" s="10" t="n">
        <f aca="false">AA928/1000</f>
        <v>47.8891570216504</v>
      </c>
    </row>
    <row r="929" customFormat="false" ht="15" hidden="false" customHeight="false" outlineLevel="0" collapsed="false">
      <c r="A929" s="0" t="n">
        <f aca="false">A899+2</f>
        <v>2017</v>
      </c>
      <c r="B929" s="0" t="str">
        <f aca="false">B899</f>
        <v>m</v>
      </c>
      <c r="C929" s="0" t="n">
        <f aca="false">C899</f>
        <v>0</v>
      </c>
      <c r="D929" s="0" t="n">
        <f aca="false">D899</f>
        <v>211.2</v>
      </c>
      <c r="E929" s="1" t="n">
        <v>105.775883334152</v>
      </c>
      <c r="F929" s="4" t="n">
        <v>0.006047777</v>
      </c>
      <c r="G929" s="7" t="n">
        <v>3.65465</v>
      </c>
      <c r="H929" s="0" t="n">
        <f aca="false">1.44*EXP(-F929*(A929-1956))</f>
        <v>0.995737825545308</v>
      </c>
      <c r="I929" s="0" t="n">
        <v>785</v>
      </c>
      <c r="J929" s="0" t="n">
        <f aca="false">I929*H929</f>
        <v>781.654193053067</v>
      </c>
      <c r="K929" s="5" t="n">
        <f aca="false">K914+D914-J914-E929</f>
        <v>2742179.47125128</v>
      </c>
      <c r="L929" s="5" t="n">
        <f aca="false">H929*(100-G929/0.5)*20000</f>
        <v>1845912.72132545</v>
      </c>
      <c r="M929" s="5" t="n">
        <f aca="false">K929-L929</f>
        <v>896266.749925833</v>
      </c>
      <c r="N929" s="6" t="n">
        <f aca="false">1.6+0.5185/(2009-1956)*(A929-1956)</f>
        <v>2.1967641509434</v>
      </c>
      <c r="O929" s="7" t="n">
        <v>1.3</v>
      </c>
      <c r="P929" s="5" t="n">
        <f aca="false">O929*(100-N929/0.5)*5000</f>
        <v>621442.066037736</v>
      </c>
      <c r="Q929" s="7" t="n">
        <f aca="false">N929</f>
        <v>2.1967641509434</v>
      </c>
      <c r="R929" s="5" t="n">
        <f aca="false">1.49*(100-Q929/0.5)*5000</f>
        <v>712268.214150943</v>
      </c>
      <c r="S929" s="5" t="n">
        <f aca="false">IF(P929&lt;M929,M929-P929," ")</f>
        <v>274824.683888097</v>
      </c>
      <c r="T929" s="8" t="n">
        <f aca="false">M929*5/P929</f>
        <v>7.21118507184714</v>
      </c>
      <c r="U929" s="10" t="n">
        <f aca="false">IF(T929&gt;5,S929*5/R929+5,T929)+20</f>
        <v>26.929221874766</v>
      </c>
      <c r="V929" s="9" t="n">
        <f aca="false">G929/0.5*H929*20000</f>
        <v>145562.929765166</v>
      </c>
      <c r="W929" s="9" t="n">
        <f aca="false">H929*G929*20*1000</f>
        <v>72781.4648825832</v>
      </c>
      <c r="X929" s="5" t="n">
        <f aca="false">G929*H929*MIN(20,U929)*1000</f>
        <v>72781.4648825832</v>
      </c>
      <c r="Y929" s="5" t="n">
        <f aca="false">IF(20&lt;U929,N929*O929*MIN(5,U929-20)*1000,0)</f>
        <v>14278.9669811321</v>
      </c>
      <c r="Z929" s="5" t="n">
        <f aca="false">IF(U929&gt;25,(U929-25)*Q929*1.49*1000,0)</f>
        <v>6314.68772601548</v>
      </c>
      <c r="AA929" s="5" t="n">
        <f aca="false">X929+Y929+Z929</f>
        <v>93375.1195897308</v>
      </c>
      <c r="AB929" s="10" t="n">
        <f aca="false">AA929/1000</f>
        <v>93.3751195897308</v>
      </c>
    </row>
    <row r="930" customFormat="false" ht="15" hidden="false" customHeight="false" outlineLevel="0" collapsed="false">
      <c r="A930" s="0" t="n">
        <f aca="false">A900+2</f>
        <v>2017</v>
      </c>
      <c r="B930" s="0" t="str">
        <f aca="false">B900</f>
        <v>n</v>
      </c>
      <c r="C930" s="0" t="n">
        <f aca="false">C900</f>
        <v>0</v>
      </c>
      <c r="D930" s="0" t="n">
        <f aca="false">D900</f>
        <v>33.54</v>
      </c>
      <c r="E930" s="1" t="n">
        <v>83.9384086531681</v>
      </c>
      <c r="F930" s="4" t="n">
        <v>0.003047486</v>
      </c>
      <c r="G930" s="7" t="n">
        <v>2.179975</v>
      </c>
      <c r="H930" s="0" t="n">
        <f aca="false">1.44*EXP(-F930*(A930-1956))</f>
        <v>1.19571755257978</v>
      </c>
      <c r="I930" s="0" t="n">
        <v>785</v>
      </c>
      <c r="J930" s="0" t="n">
        <f aca="false">I930*H930</f>
        <v>938.638278775124</v>
      </c>
      <c r="K930" s="5" t="n">
        <f aca="false">K915+D915-J915-E930</f>
        <v>2736534.48807671</v>
      </c>
      <c r="L930" s="5" t="n">
        <f aca="false">H930*(100-G930/0.5)*20000</f>
        <v>2287169.73029215</v>
      </c>
      <c r="M930" s="5" t="n">
        <f aca="false">K930-L930</f>
        <v>449364.757784559</v>
      </c>
      <c r="N930" s="6" t="n">
        <f aca="false">1.6-0.4298/(2009-1956)*(A930-1956)</f>
        <v>1.10532452830189</v>
      </c>
      <c r="O930" s="7" t="n">
        <v>1.3</v>
      </c>
      <c r="P930" s="5" t="n">
        <f aca="false">O930*(100-N930/0.5)*5000</f>
        <v>635630.781132076</v>
      </c>
      <c r="Q930" s="7" t="n">
        <f aca="false">N930</f>
        <v>1.10532452830189</v>
      </c>
      <c r="R930" s="5" t="n">
        <f aca="false">1.49*(100-Q930/0.5)*5000</f>
        <v>728530.664528302</v>
      </c>
      <c r="S930" s="5" t="str">
        <f aca="false">IF(P930&lt;M930,M930-P930," ")</f>
        <v> </v>
      </c>
      <c r="T930" s="8" t="n">
        <f aca="false">M930*5/P930</f>
        <v>3.53479387030493</v>
      </c>
      <c r="U930" s="10" t="n">
        <f aca="false">IF(T930&gt;5,S930*5/R930+5,T930)+20</f>
        <v>23.5347938703049</v>
      </c>
      <c r="V930" s="9" t="n">
        <f aca="false">G930/0.5*H930*20000</f>
        <v>104265.374867404</v>
      </c>
      <c r="W930" s="9" t="n">
        <f aca="false">H930*G930*20*1000</f>
        <v>52132.6874337019</v>
      </c>
      <c r="X930" s="5" t="n">
        <f aca="false">G930*H930*MIN(20,U930)*1000</f>
        <v>52132.6874337019</v>
      </c>
      <c r="Y930" s="5" t="n">
        <f aca="false">IF(20&lt;U930,N930*O930*MIN(5,U930-20)*1000,0)</f>
        <v>5079.22267754095</v>
      </c>
      <c r="Z930" s="5" t="n">
        <f aca="false">IF(U930&gt;25,(U930-25)*Q930*1.49*1000,0)</f>
        <v>0</v>
      </c>
      <c r="AA930" s="5" t="n">
        <f aca="false">X930+Y930+Z930</f>
        <v>57211.9101112429</v>
      </c>
      <c r="AB930" s="10" t="n">
        <f aca="false">AA930/1000</f>
        <v>57.2119101112429</v>
      </c>
    </row>
    <row r="931" customFormat="false" ht="15" hidden="false" customHeight="false" outlineLevel="0" collapsed="false">
      <c r="A931" s="0" t="n">
        <f aca="false">A901+2</f>
        <v>2017</v>
      </c>
      <c r="B931" s="0" t="str">
        <f aca="false">B901</f>
        <v>o</v>
      </c>
      <c r="C931" s="0" t="n">
        <f aca="false">C901</f>
        <v>0</v>
      </c>
      <c r="D931" s="0" t="n">
        <f aca="false">D901</f>
        <v>2743.46666666667</v>
      </c>
      <c r="E931" s="1" t="n">
        <v>65.3598177050093</v>
      </c>
      <c r="F931" s="4" t="n">
        <v>0.006595146</v>
      </c>
      <c r="G931" s="7" t="n">
        <v>2.6065</v>
      </c>
      <c r="H931" s="0" t="n">
        <f aca="false">1.44*EXP(-F931*(A931-1956))</f>
        <v>0.963039555817727</v>
      </c>
      <c r="I931" s="0" t="n">
        <v>785</v>
      </c>
      <c r="J931" s="0" t="n">
        <f aca="false">I931*H931</f>
        <v>755.986051316916</v>
      </c>
      <c r="K931" s="5" t="n">
        <f aca="false">K916+D916-J916-E931</f>
        <v>2852038.79063974</v>
      </c>
      <c r="L931" s="5" t="n">
        <f aca="false">H931*(100-G931/0.5)*20000</f>
        <v>1825672.6075459</v>
      </c>
      <c r="M931" s="5" t="n">
        <f aca="false">K931-L931</f>
        <v>1026366.18309384</v>
      </c>
      <c r="N931" s="6" t="n">
        <f aca="false">1.6+0.062/(2009-1956)*(A931-1956)</f>
        <v>1.67135849056604</v>
      </c>
      <c r="O931" s="7" t="n">
        <v>1.3</v>
      </c>
      <c r="P931" s="5" t="n">
        <f aca="false">O931*(100-N931/0.5)*5000</f>
        <v>628272.339622642</v>
      </c>
      <c r="Q931" s="7" t="n">
        <f aca="false">N931</f>
        <v>1.67135849056604</v>
      </c>
      <c r="R931" s="5" t="n">
        <f aca="false">1.49*(100-Q931/0.5)*5000</f>
        <v>720096.758490566</v>
      </c>
      <c r="S931" s="5" t="n">
        <f aca="false">IF(P931&lt;M931,M931-P931," ")</f>
        <v>398093.843471195</v>
      </c>
      <c r="T931" s="8" t="n">
        <f aca="false">M931*5/P931</f>
        <v>8.16816305895547</v>
      </c>
      <c r="U931" s="10" t="n">
        <f aca="false">IF(T931&gt;5,S931*5/R931+5,T931)+20</f>
        <v>27.7641691118403</v>
      </c>
      <c r="V931" s="9" t="n">
        <f aca="false">G931/0.5*H931*20000</f>
        <v>100406.504089556</v>
      </c>
      <c r="W931" s="9" t="n">
        <f aca="false">H931*G931*20*1000</f>
        <v>50203.2520447781</v>
      </c>
      <c r="X931" s="5" t="n">
        <f aca="false">G931*H931*MIN(20,U931)*1000</f>
        <v>50203.2520447781</v>
      </c>
      <c r="Y931" s="5" t="n">
        <f aca="false">IF(20&lt;U931,N931*O931*MIN(5,U931-20)*1000,0)</f>
        <v>10863.8301886792</v>
      </c>
      <c r="Z931" s="5" t="n">
        <f aca="false">IF(U931&gt;25,(U931-25)*Q931*1.49*1000,0)</f>
        <v>6883.67709650775</v>
      </c>
      <c r="AA931" s="5" t="n">
        <f aca="false">X931+Y931+Z931</f>
        <v>67950.7593299651</v>
      </c>
      <c r="AB931" s="10" t="n">
        <f aca="false">AA931/1000</f>
        <v>67.9507593299651</v>
      </c>
    </row>
    <row r="932" customFormat="false" ht="15" hidden="false" customHeight="false" outlineLevel="0" collapsed="false">
      <c r="A932" s="0" t="n">
        <f aca="false">A902+2</f>
        <v>2018</v>
      </c>
      <c r="B932" s="0" t="str">
        <f aca="false">B902</f>
        <v>a</v>
      </c>
      <c r="C932" s="0" t="n">
        <f aca="false">C902</f>
        <v>0</v>
      </c>
      <c r="D932" s="0" t="n">
        <f aca="false">D902</f>
        <v>0</v>
      </c>
      <c r="F932" s="4" t="n">
        <v>0.000106134</v>
      </c>
      <c r="G932" s="0" t="n">
        <f aca="false">AVERAGE(G917,G947)</f>
        <v>0.90639700748874</v>
      </c>
      <c r="H932" s="0" t="n">
        <f aca="false">1.44*EXP(-F932*(A932-1956))</f>
        <v>1.4305554645355</v>
      </c>
      <c r="I932" s="0" t="n">
        <v>0</v>
      </c>
      <c r="J932" s="0" t="n">
        <f aca="false">I932*H932</f>
        <v>0</v>
      </c>
      <c r="K932" s="5" t="n">
        <f aca="false">K917+D917-J917-E932</f>
        <v>2740541.38079803</v>
      </c>
      <c r="L932" s="5" t="n">
        <f aca="false">H932*(100-G932/0.5)*20000</f>
        <v>2809244.88138694</v>
      </c>
      <c r="M932" s="5" t="n">
        <f aca="false">K932-L932</f>
        <v>-68703.5005889093</v>
      </c>
      <c r="N932" s="6" t="n">
        <f aca="false">1.6-0.6824/(2009-1956)*(A932-1956)</f>
        <v>0.801720754716981</v>
      </c>
      <c r="O932" s="7" t="n">
        <v>1.3</v>
      </c>
      <c r="P932" s="5" t="n">
        <f aca="false">O932*(100-N932/0.5)*5000</f>
        <v>639577.630188679</v>
      </c>
      <c r="Q932" s="7" t="n">
        <f aca="false">N932</f>
        <v>0.801720754716981</v>
      </c>
      <c r="R932" s="5" t="n">
        <f aca="false">1.49*(100-Q932/0.5)*5000</f>
        <v>733054.360754717</v>
      </c>
      <c r="S932" s="5" t="str">
        <f aca="false">IF(P932&lt;M932,M932-P932," ")</f>
        <v> </v>
      </c>
      <c r="T932" s="8" t="n">
        <f aca="false">M932*5/P932</f>
        <v>-0.537100559385116</v>
      </c>
      <c r="U932" s="10" t="n">
        <f aca="false">IF(T932&gt;5,S932*5/R932+5,T932)+20</f>
        <v>19.4628994406149</v>
      </c>
      <c r="V932" s="9" t="n">
        <f aca="false">G932/0.5*H932*20000</f>
        <v>51866.0476840657</v>
      </c>
      <c r="W932" s="9" t="n">
        <f aca="false">H932*G932*20*1000</f>
        <v>25933.0238420328</v>
      </c>
      <c r="X932" s="5" t="n">
        <f aca="false">G932*H932*MIN(20,U932)*1000</f>
        <v>25236.5917614277</v>
      </c>
      <c r="Y932" s="5" t="n">
        <f aca="false">IF(20&lt;U932,N932*O932*MIN(5,U932-20)*1000,0)</f>
        <v>0</v>
      </c>
      <c r="Z932" s="5" t="n">
        <f aca="false">IF(U932&gt;25,(U932-25)*Q932*1.49*1000,0)</f>
        <v>0</v>
      </c>
      <c r="AA932" s="5" t="n">
        <f aca="false">X932+Y932+Z932</f>
        <v>25236.5917614277</v>
      </c>
      <c r="AB932" s="10" t="n">
        <f aca="false">AA932/1000</f>
        <v>25.2365917614277</v>
      </c>
    </row>
    <row r="933" customFormat="false" ht="15" hidden="false" customHeight="false" outlineLevel="0" collapsed="false">
      <c r="A933" s="0" t="n">
        <f aca="false">A903+2</f>
        <v>2018</v>
      </c>
      <c r="B933" s="0" t="str">
        <f aca="false">B903</f>
        <v>b</v>
      </c>
      <c r="C933" s="0" t="n">
        <f aca="false">C903</f>
        <v>0</v>
      </c>
      <c r="D933" s="0" t="n">
        <f aca="false">D903</f>
        <v>0</v>
      </c>
      <c r="E933" s="1" t="n">
        <v>3.28842044339431</v>
      </c>
      <c r="F933" s="4" t="n">
        <v>0.00054519</v>
      </c>
      <c r="G933" s="0" t="n">
        <f aca="false">AVERAGE(G918,G948)</f>
        <v>1.02022601345943</v>
      </c>
      <c r="H933" s="0" t="n">
        <f aca="false">1.44*EXP(-F933*(A933-1956))</f>
        <v>1.39213888910103</v>
      </c>
      <c r="I933" s="0" t="n">
        <v>0</v>
      </c>
      <c r="J933" s="0" t="n">
        <f aca="false">I933*H933</f>
        <v>0</v>
      </c>
      <c r="K933" s="5" t="n">
        <f aca="false">K918+D918-J918-E933</f>
        <v>2735346.70397664</v>
      </c>
      <c r="L933" s="5" t="n">
        <f aca="false">H933*(100-G933/0.5)*20000</f>
        <v>2727465.92584169</v>
      </c>
      <c r="M933" s="5" t="n">
        <f aca="false">K933-L933</f>
        <v>7880.77813494857</v>
      </c>
      <c r="N933" s="6" t="n">
        <f aca="false">1.6-0.6216/(2009-1956)*(A933-1956)</f>
        <v>0.872845283018868</v>
      </c>
      <c r="O933" s="7" t="n">
        <v>1.3</v>
      </c>
      <c r="P933" s="5" t="n">
        <f aca="false">O933*(100-N933/0.5)*5000</f>
        <v>638653.011320755</v>
      </c>
      <c r="Q933" s="7" t="n">
        <f aca="false">N933</f>
        <v>0.872845283018868</v>
      </c>
      <c r="R933" s="5" t="n">
        <f aca="false">1.49*(100-Q933/0.5)*5000</f>
        <v>731994.605283019</v>
      </c>
      <c r="S933" s="5" t="str">
        <f aca="false">IF(P933&lt;M933,M933-P933," ")</f>
        <v> </v>
      </c>
      <c r="T933" s="8" t="n">
        <f aca="false">M933*5/P933</f>
        <v>0.0616984340107539</v>
      </c>
      <c r="U933" s="10" t="n">
        <f aca="false">IF(T933&gt;5,S933*5/R933+5,T933)+20</f>
        <v>20.0616984340108</v>
      </c>
      <c r="V933" s="9" t="n">
        <f aca="false">G933/0.5*H933*20000</f>
        <v>56811.8523603757</v>
      </c>
      <c r="W933" s="9" t="n">
        <f aca="false">H933*G933*20*1000</f>
        <v>28405.9261801878</v>
      </c>
      <c r="X933" s="5" t="n">
        <f aca="false">G933*H933*MIN(20,U933)*1000</f>
        <v>28405.9261801878</v>
      </c>
      <c r="Y933" s="5" t="n">
        <f aca="false">IF(20&lt;U933,N933*O933*MIN(5,U933-20)*1000,0)</f>
        <v>70.0091432247191</v>
      </c>
      <c r="Z933" s="5" t="n">
        <f aca="false">IF(U933&gt;25,(U933-25)*Q933*1.49*1000,0)</f>
        <v>0</v>
      </c>
      <c r="AA933" s="5" t="n">
        <f aca="false">X933+Y933+Z933</f>
        <v>28475.9353234126</v>
      </c>
      <c r="AB933" s="10" t="n">
        <f aca="false">AA933/1000</f>
        <v>28.4759353234126</v>
      </c>
    </row>
    <row r="934" customFormat="false" ht="15" hidden="false" customHeight="false" outlineLevel="0" collapsed="false">
      <c r="A934" s="0" t="n">
        <f aca="false">A904+2</f>
        <v>2018</v>
      </c>
      <c r="B934" s="0" t="str">
        <f aca="false">B904</f>
        <v>c</v>
      </c>
      <c r="C934" s="0" t="n">
        <f aca="false">C904</f>
        <v>0</v>
      </c>
      <c r="D934" s="0" t="n">
        <f aca="false">D904</f>
        <v>0</v>
      </c>
      <c r="E934" s="1" t="n">
        <v>10.463871997723</v>
      </c>
      <c r="F934" s="4" t="n">
        <v>0.002161032</v>
      </c>
      <c r="G934" s="0" t="n">
        <f aca="false">AVERAGE(G919,G949)</f>
        <v>1.27902333158945</v>
      </c>
      <c r="H934" s="0" t="n">
        <f aca="false">1.44*EXP(-F934*(A934-1956))</f>
        <v>1.25942986389597</v>
      </c>
      <c r="I934" s="0" t="n">
        <v>0</v>
      </c>
      <c r="J934" s="0" t="n">
        <f aca="false">I934*H934</f>
        <v>0</v>
      </c>
      <c r="K934" s="5" t="n">
        <f aca="false">K919+D919-J919-E934</f>
        <v>2732585.32024507</v>
      </c>
      <c r="L934" s="5" t="n">
        <f aca="false">H934*(100-G934/0.5)*20000</f>
        <v>2454426.12057501</v>
      </c>
      <c r="M934" s="5" t="n">
        <f aca="false">K934-L934</f>
        <v>278159.199670066</v>
      </c>
      <c r="N934" s="6" t="n">
        <f aca="false">1.6-0.5691/(2009-1956)*(A934-1956)</f>
        <v>0.934260377358491</v>
      </c>
      <c r="O934" s="7" t="n">
        <v>1.3</v>
      </c>
      <c r="P934" s="5" t="n">
        <f aca="false">O934*(100-N934/0.5)*5000</f>
        <v>637854.61509434</v>
      </c>
      <c r="Q934" s="7" t="n">
        <f aca="false">N934</f>
        <v>0.934260377358491</v>
      </c>
      <c r="R934" s="5" t="n">
        <f aca="false">1.49*(100-Q934/0.5)*5000</f>
        <v>731079.520377358</v>
      </c>
      <c r="S934" s="5" t="str">
        <f aca="false">IF(P934&lt;M934,M934-P934," ")</f>
        <v> </v>
      </c>
      <c r="T934" s="8" t="n">
        <f aca="false">M934*5/P934</f>
        <v>2.18042789914537</v>
      </c>
      <c r="U934" s="10" t="n">
        <f aca="false">IF(T934&gt;5,S934*5/R934+5,T934)+20</f>
        <v>22.1804278991454</v>
      </c>
      <c r="V934" s="9" t="n">
        <f aca="false">G934/0.5*H934*20000</f>
        <v>64433.6072169391</v>
      </c>
      <c r="W934" s="9" t="n">
        <f aca="false">H934*G934*20*1000</f>
        <v>32216.8036084696</v>
      </c>
      <c r="X934" s="5" t="n">
        <f aca="false">G934*H934*MIN(20,U934)*1000</f>
        <v>32216.8036084696</v>
      </c>
      <c r="Y934" s="5" t="n">
        <f aca="false">IF(20&lt;U934,N934*O934*MIN(5,U934-20)*1000,0)</f>
        <v>2648.2136094161</v>
      </c>
      <c r="Z934" s="5" t="n">
        <f aca="false">IF(U934&gt;25,(U934-25)*Q934*1.49*1000,0)</f>
        <v>0</v>
      </c>
      <c r="AA934" s="5" t="n">
        <f aca="false">X934+Y934+Z934</f>
        <v>34865.0172178857</v>
      </c>
      <c r="AB934" s="10" t="n">
        <f aca="false">AA934/1000</f>
        <v>34.8650172178857</v>
      </c>
    </row>
    <row r="935" customFormat="false" ht="15" hidden="false" customHeight="false" outlineLevel="0" collapsed="false">
      <c r="A935" s="0" t="n">
        <f aca="false">A905+2</f>
        <v>2018</v>
      </c>
      <c r="B935" s="0" t="str">
        <f aca="false">B905</f>
        <v>d</v>
      </c>
      <c r="C935" s="0" t="n">
        <f aca="false">C905</f>
        <v>0</v>
      </c>
      <c r="D935" s="0" t="n">
        <f aca="false">D905</f>
        <v>0</v>
      </c>
      <c r="E935" s="1" t="n">
        <v>0.560212943799809</v>
      </c>
      <c r="F935" s="4" t="n">
        <v>0.003311821</v>
      </c>
      <c r="G935" s="0" t="n">
        <f aca="false">AVERAGE(G920,G950)</f>
        <v>1.10371085525752</v>
      </c>
      <c r="H935" s="0" t="n">
        <f aca="false">1.44*EXP(-F935*(A935-1956))</f>
        <v>1.17270167591032</v>
      </c>
      <c r="I935" s="0" t="n">
        <v>0</v>
      </c>
      <c r="J935" s="0" t="n">
        <f aca="false">I935*H935</f>
        <v>0</v>
      </c>
      <c r="K935" s="5" t="n">
        <f aca="false">K920+D920-J920-E935</f>
        <v>2737892.39870553</v>
      </c>
      <c r="L935" s="5" t="n">
        <f aca="false">H935*(100-G935/0.5)*20000</f>
        <v>2293630.4090334</v>
      </c>
      <c r="M935" s="5" t="n">
        <f aca="false">K935-L935</f>
        <v>444261.989672132</v>
      </c>
      <c r="N935" s="6" t="n">
        <f aca="false">1.6-0.6/(2009-1956)*(A935-1956)</f>
        <v>0.89811320754717</v>
      </c>
      <c r="O935" s="7" t="n">
        <v>1.3</v>
      </c>
      <c r="P935" s="5" t="n">
        <f aca="false">O935*(100-N935/0.5)*5000</f>
        <v>638324.528301887</v>
      </c>
      <c r="Q935" s="7" t="n">
        <f aca="false">N935</f>
        <v>0.89811320754717</v>
      </c>
      <c r="R935" s="5" t="n">
        <f aca="false">1.49*(100-Q935/0.5)*5000</f>
        <v>731618.113207547</v>
      </c>
      <c r="S935" s="5" t="str">
        <f aca="false">IF(P935&lt;M935,M935-P935," ")</f>
        <v> </v>
      </c>
      <c r="T935" s="8" t="n">
        <f aca="false">M935*5/P935</f>
        <v>3.4799069280166</v>
      </c>
      <c r="U935" s="10" t="n">
        <f aca="false">IF(T935&gt;5,S935*5/R935+5,T935)+20</f>
        <v>23.4799069280166</v>
      </c>
      <c r="V935" s="9" t="n">
        <f aca="false">G935/0.5*H935*20000</f>
        <v>51772.942787236</v>
      </c>
      <c r="W935" s="9" t="n">
        <f aca="false">H935*G935*20*1000</f>
        <v>25886.471393618</v>
      </c>
      <c r="X935" s="5" t="n">
        <f aca="false">G935*H935*MIN(20,U935)*1000</f>
        <v>25886.471393618</v>
      </c>
      <c r="Y935" s="5" t="n">
        <f aca="false">IF(20&lt;U935,N935*O935*MIN(5,U935-20)*1000,0)</f>
        <v>4062.95548501259</v>
      </c>
      <c r="Z935" s="5" t="n">
        <f aca="false">IF(U935&gt;25,(U935-25)*Q935*1.49*1000,0)</f>
        <v>0</v>
      </c>
      <c r="AA935" s="5" t="n">
        <f aca="false">X935+Y935+Z935</f>
        <v>29949.4268786306</v>
      </c>
      <c r="AB935" s="10" t="n">
        <f aca="false">AA935/1000</f>
        <v>29.9494268786306</v>
      </c>
    </row>
    <row r="936" customFormat="false" ht="15" hidden="false" customHeight="false" outlineLevel="0" collapsed="false">
      <c r="A936" s="0" t="n">
        <f aca="false">A906+2</f>
        <v>2018</v>
      </c>
      <c r="B936" s="0" t="str">
        <f aca="false">B906</f>
        <v>e</v>
      </c>
      <c r="C936" s="0" t="n">
        <f aca="false">C906</f>
        <v>0</v>
      </c>
      <c r="D936" s="0" t="n">
        <f aca="false">D906</f>
        <v>0</v>
      </c>
      <c r="E936" s="1" t="n">
        <v>14.6364246441616</v>
      </c>
      <c r="F936" s="4" t="n">
        <v>0.003564392</v>
      </c>
      <c r="G936" s="0" t="n">
        <f aca="false">AVERAGE(G921,G951)</f>
        <v>1.37315955437441</v>
      </c>
      <c r="H936" s="0" t="n">
        <f aca="false">1.44*EXP(-F936*(A936-1956))</f>
        <v>1.15448090446873</v>
      </c>
      <c r="I936" s="0" t="n">
        <v>0</v>
      </c>
      <c r="J936" s="0" t="n">
        <f aca="false">I936*H936</f>
        <v>0</v>
      </c>
      <c r="K936" s="5" t="n">
        <f aca="false">K921+D921-J921-E936</f>
        <v>2735467.59819355</v>
      </c>
      <c r="L936" s="5" t="n">
        <f aca="false">H936*(100-G936/0.5)*20000</f>
        <v>2245550.3495649</v>
      </c>
      <c r="M936" s="5" t="n">
        <f aca="false">K936-L936</f>
        <v>489917.248628651</v>
      </c>
      <c r="N936" s="6" t="n">
        <f aca="false">1.6-0.5/(2009-1956)*(A936-1956)</f>
        <v>1.01509433962264</v>
      </c>
      <c r="O936" s="7" t="n">
        <v>1.3</v>
      </c>
      <c r="P936" s="5" t="n">
        <f aca="false">O936*(100-N936/0.5)*5000</f>
        <v>636803.773584906</v>
      </c>
      <c r="Q936" s="7" t="n">
        <f aca="false">N936</f>
        <v>1.01509433962264</v>
      </c>
      <c r="R936" s="5" t="n">
        <f aca="false">1.49*(100-Q936/0.5)*5000</f>
        <v>729875.094339623</v>
      </c>
      <c r="S936" s="5" t="str">
        <f aca="false">IF(P936&lt;M936,M936-P936," ")</f>
        <v> </v>
      </c>
      <c r="T936" s="8" t="n">
        <f aca="false">M936*5/P936</f>
        <v>3.84668927031201</v>
      </c>
      <c r="U936" s="10" t="n">
        <f aca="false">IF(T936&gt;5,S936*5/R936+5,T936)+20</f>
        <v>23.846689270312</v>
      </c>
      <c r="V936" s="9" t="n">
        <f aca="false">G936/0.5*H936*20000</f>
        <v>63411.4593725621</v>
      </c>
      <c r="W936" s="9" t="n">
        <f aca="false">H936*G936*20*1000</f>
        <v>31705.729686281</v>
      </c>
      <c r="X936" s="5" t="n">
        <f aca="false">G936*H936*MIN(20,U936)*1000</f>
        <v>31705.729686281</v>
      </c>
      <c r="Y936" s="5" t="n">
        <f aca="false">IF(20&lt;U936,N936*O936*MIN(5,U936-20)*1000,0)</f>
        <v>5076.17825595514</v>
      </c>
      <c r="Z936" s="5" t="n">
        <f aca="false">IF(U936&gt;25,(U936-25)*Q936*1.49*1000,0)</f>
        <v>0</v>
      </c>
      <c r="AA936" s="5" t="n">
        <f aca="false">X936+Y936+Z936</f>
        <v>36781.9079422362</v>
      </c>
      <c r="AB936" s="10" t="n">
        <f aca="false">AA936/1000</f>
        <v>36.7819079422362</v>
      </c>
    </row>
    <row r="937" customFormat="false" ht="15" hidden="false" customHeight="false" outlineLevel="0" collapsed="false">
      <c r="A937" s="0" t="n">
        <f aca="false">A907+2</f>
        <v>2018</v>
      </c>
      <c r="B937" s="0" t="str">
        <f aca="false">B907</f>
        <v>f</v>
      </c>
      <c r="C937" s="0" t="n">
        <f aca="false">C907</f>
        <v>0</v>
      </c>
      <c r="D937" s="0" t="n">
        <f aca="false">D907</f>
        <v>0</v>
      </c>
      <c r="E937" s="1" t="n">
        <v>6.0368113618779</v>
      </c>
      <c r="F937" s="4" t="n">
        <v>0.00095987</v>
      </c>
      <c r="G937" s="0" t="n">
        <f aca="false">AVERAGE(G922,G952)</f>
        <v>1.45841381771792</v>
      </c>
      <c r="H937" s="0" t="n">
        <f aca="false">1.44*EXP(-F937*(A937-1956))</f>
        <v>1.35680296804722</v>
      </c>
      <c r="I937" s="0" t="n">
        <v>0</v>
      </c>
      <c r="J937" s="0" t="n">
        <f aca="false">I937*H937</f>
        <v>0</v>
      </c>
      <c r="K937" s="5" t="n">
        <f aca="false">K922+D922-J922-E937</f>
        <v>2751965.01804022</v>
      </c>
      <c r="L937" s="5" t="n">
        <f aca="false">H937*(100-G937/0.5)*20000</f>
        <v>2634454.7282336</v>
      </c>
      <c r="M937" s="5" t="n">
        <f aca="false">K937-L937</f>
        <v>117510.289806616</v>
      </c>
      <c r="N937" s="6" t="n">
        <f aca="false">1.6-0.5691/(2009-1956)*(A937-1956)</f>
        <v>0.934260377358491</v>
      </c>
      <c r="O937" s="7" t="n">
        <v>1.3</v>
      </c>
      <c r="P937" s="5" t="n">
        <f aca="false">O937*(100-N937/0.5)*5000</f>
        <v>637854.61509434</v>
      </c>
      <c r="Q937" s="7" t="n">
        <f aca="false">N937</f>
        <v>0.934260377358491</v>
      </c>
      <c r="R937" s="5" t="n">
        <f aca="false">1.49*(100-Q937/0.5)*5000</f>
        <v>731079.520377358</v>
      </c>
      <c r="S937" s="5" t="str">
        <f aca="false">IF(P937&lt;M937,M937-P937," ")</f>
        <v> </v>
      </c>
      <c r="T937" s="8" t="n">
        <f aca="false">M937*5/P937</f>
        <v>0.921136941129105</v>
      </c>
      <c r="U937" s="10" t="n">
        <f aca="false">IF(T937&gt;5,S937*5/R937+5,T937)+20</f>
        <v>20.9211369411291</v>
      </c>
      <c r="V937" s="9" t="n">
        <f aca="false">G937/0.5*H937*20000</f>
        <v>79151.2078608297</v>
      </c>
      <c r="W937" s="9" t="n">
        <f aca="false">H937*G937*20*1000</f>
        <v>39575.6039304148</v>
      </c>
      <c r="X937" s="5" t="n">
        <f aca="false">G937*H937*MIN(20,U937)*1000</f>
        <v>39575.6039304148</v>
      </c>
      <c r="Y937" s="5" t="n">
        <f aca="false">IF(20&lt;U937,N937*O937*MIN(5,U937-20)*1000,0)</f>
        <v>1118.75627008356</v>
      </c>
      <c r="Z937" s="5" t="n">
        <f aca="false">IF(U937&gt;25,(U937-25)*Q937*1.49*1000,0)</f>
        <v>0</v>
      </c>
      <c r="AA937" s="5" t="n">
        <f aca="false">X937+Y937+Z937</f>
        <v>40694.3602004984</v>
      </c>
      <c r="AB937" s="10" t="n">
        <f aca="false">AA937/1000</f>
        <v>40.6943602004984</v>
      </c>
    </row>
    <row r="938" customFormat="false" ht="15" hidden="false" customHeight="false" outlineLevel="0" collapsed="false">
      <c r="A938" s="0" t="n">
        <f aca="false">A908+2</f>
        <v>2018</v>
      </c>
      <c r="B938" s="0" t="str">
        <f aca="false">B908</f>
        <v>g</v>
      </c>
      <c r="C938" s="0" t="n">
        <f aca="false">C908</f>
        <v>0</v>
      </c>
      <c r="D938" s="0" t="n">
        <f aca="false">D908</f>
        <v>0</v>
      </c>
      <c r="E938" s="1" t="n">
        <v>17.24500846595</v>
      </c>
      <c r="F938" s="4" t="n">
        <v>0.003306066</v>
      </c>
      <c r="G938" s="0" t="n">
        <f aca="false">AVERAGE(G923,G953)</f>
        <v>1.85473135201493</v>
      </c>
      <c r="H938" s="0" t="n">
        <f aca="false">1.44*EXP(-F938*(A938-1956))</f>
        <v>1.17312018225448</v>
      </c>
      <c r="I938" s="0" t="n">
        <v>0</v>
      </c>
      <c r="J938" s="0" t="n">
        <f aca="false">I938*H938</f>
        <v>0</v>
      </c>
      <c r="K938" s="5" t="n">
        <f aca="false">K923+D923-J923-E938</f>
        <v>2750218.89797265</v>
      </c>
      <c r="L938" s="5" t="n">
        <f aca="false">H938*(100-G938/0.5)*20000</f>
        <v>2259207.45324061</v>
      </c>
      <c r="M938" s="5" t="n">
        <f aca="false">K938-L938</f>
        <v>491011.444732033</v>
      </c>
      <c r="N938" s="6" t="n">
        <f aca="false">1.6-0.5691/(2009-1956)*(A938-1956)</f>
        <v>0.934260377358491</v>
      </c>
      <c r="O938" s="7" t="n">
        <v>1.3</v>
      </c>
      <c r="P938" s="5" t="n">
        <f aca="false">O938*(100-N938/0.5)*5000</f>
        <v>637854.61509434</v>
      </c>
      <c r="Q938" s="7" t="n">
        <f aca="false">N938</f>
        <v>0.934260377358491</v>
      </c>
      <c r="R938" s="5" t="n">
        <f aca="false">1.49*(100-Q938/0.5)*5000</f>
        <v>731079.520377358</v>
      </c>
      <c r="S938" s="5" t="str">
        <f aca="false">IF(P938&lt;M938,M938-P938," ")</f>
        <v> </v>
      </c>
      <c r="T938" s="8" t="n">
        <f aca="false">M938*5/P938</f>
        <v>3.84892915338875</v>
      </c>
      <c r="U938" s="10" t="n">
        <f aca="false">IF(T938&gt;5,S938*5/R938+5,T938)+20</f>
        <v>23.8489291533888</v>
      </c>
      <c r="V938" s="9" t="n">
        <f aca="false">G938/0.5*H938*20000</f>
        <v>87032.9112683545</v>
      </c>
      <c r="W938" s="9" t="n">
        <f aca="false">H938*G938*20*1000</f>
        <v>43516.4556341773</v>
      </c>
      <c r="X938" s="5" t="n">
        <f aca="false">G938*H938*MIN(20,U938)*1000</f>
        <v>43516.4556341773</v>
      </c>
      <c r="Y938" s="5" t="n">
        <f aca="false">IF(20&lt;U938,N938*O938*MIN(5,U938-20)*1000,0)</f>
        <v>4674.67260425239</v>
      </c>
      <c r="Z938" s="5" t="n">
        <f aca="false">IF(U938&gt;25,(U938-25)*Q938*1.49*1000,0)</f>
        <v>0</v>
      </c>
      <c r="AA938" s="5" t="n">
        <f aca="false">X938+Y938+Z938</f>
        <v>48191.1282384297</v>
      </c>
      <c r="AB938" s="10" t="n">
        <f aca="false">AA938/1000</f>
        <v>48.1911282384297</v>
      </c>
    </row>
    <row r="939" customFormat="false" ht="15" hidden="false" customHeight="false" outlineLevel="0" collapsed="false">
      <c r="A939" s="0" t="n">
        <f aca="false">A909+2</f>
        <v>2018</v>
      </c>
      <c r="B939" s="0" t="str">
        <f aca="false">B909</f>
        <v>h</v>
      </c>
      <c r="C939" s="0" t="n">
        <f aca="false">C909</f>
        <v>0</v>
      </c>
      <c r="D939" s="0" t="n">
        <f aca="false">D909</f>
        <v>0</v>
      </c>
      <c r="E939" s="1" t="n">
        <v>18.2674709301611</v>
      </c>
      <c r="F939" s="4" t="n">
        <v>0.001301856</v>
      </c>
      <c r="G939" s="0" t="n">
        <f aca="false">AVERAGE(G924,G954)</f>
        <v>1.48689805436771</v>
      </c>
      <c r="H939" s="0" t="n">
        <f aca="false">1.44*EXP(-F939*(A939-1956))</f>
        <v>1.32833734226777</v>
      </c>
      <c r="I939" s="0" t="n">
        <v>0</v>
      </c>
      <c r="J939" s="0" t="n">
        <f aca="false">I939*H939</f>
        <v>0</v>
      </c>
      <c r="K939" s="5" t="n">
        <f aca="false">K924+D924-J924-E939</f>
        <v>2748658.59159045</v>
      </c>
      <c r="L939" s="5" t="n">
        <f aca="false">H939*(100-G939/0.5)*20000</f>
        <v>2577670.59614506</v>
      </c>
      <c r="M939" s="5" t="n">
        <f aca="false">K939-L939</f>
        <v>170987.995445388</v>
      </c>
      <c r="N939" s="6" t="n">
        <f aca="false">1.6-0.5691/(2009-1956)*(A939-1956)</f>
        <v>0.934260377358491</v>
      </c>
      <c r="O939" s="7" t="n">
        <v>1.3</v>
      </c>
      <c r="P939" s="5" t="n">
        <f aca="false">O939*(100-N939/0.5)*5000</f>
        <v>637854.61509434</v>
      </c>
      <c r="Q939" s="7" t="n">
        <f aca="false">N939</f>
        <v>0.934260377358491</v>
      </c>
      <c r="R939" s="5" t="n">
        <f aca="false">1.49*(100-Q939/0.5)*5000</f>
        <v>731079.520377358</v>
      </c>
      <c r="S939" s="5" t="str">
        <f aca="false">IF(P939&lt;M939,M939-P939," ")</f>
        <v> </v>
      </c>
      <c r="T939" s="8" t="n">
        <f aca="false">M939*5/P939</f>
        <v>1.34033674288065</v>
      </c>
      <c r="U939" s="10" t="n">
        <f aca="false">IF(T939&gt;5,S939*5/R939+5,T939)+20</f>
        <v>21.3403367428806</v>
      </c>
      <c r="V939" s="9" t="n">
        <f aca="false">G939/0.5*H939*20000</f>
        <v>79004.088390477</v>
      </c>
      <c r="W939" s="9" t="n">
        <f aca="false">H939*G939*20*1000</f>
        <v>39502.0441952385</v>
      </c>
      <c r="X939" s="5" t="n">
        <f aca="false">G939*H939*MIN(20,U939)*1000</f>
        <v>39502.0441952385</v>
      </c>
      <c r="Y939" s="5" t="n">
        <f aca="false">IF(20&lt;U939,N939*O939*MIN(5,U939-20)*1000,0)</f>
        <v>1627.89056454847</v>
      </c>
      <c r="Z939" s="5" t="n">
        <f aca="false">IF(U939&gt;25,(U939-25)*Q939*1.49*1000,0)</f>
        <v>0</v>
      </c>
      <c r="AA939" s="5" t="n">
        <f aca="false">X939+Y939+Z939</f>
        <v>41129.934759787</v>
      </c>
      <c r="AB939" s="10" t="n">
        <f aca="false">AA939/1000</f>
        <v>41.129934759787</v>
      </c>
    </row>
    <row r="940" customFormat="false" ht="15" hidden="false" customHeight="false" outlineLevel="0" collapsed="false">
      <c r="A940" s="0" t="n">
        <f aca="false">A910+2</f>
        <v>2018</v>
      </c>
      <c r="B940" s="0" t="str">
        <f aca="false">B910</f>
        <v>i</v>
      </c>
      <c r="C940" s="0" t="n">
        <f aca="false">C910</f>
        <v>0</v>
      </c>
      <c r="D940" s="0" t="n">
        <f aca="false">D910</f>
        <v>0</v>
      </c>
      <c r="E940" s="1" t="n">
        <v>20.6555139796979</v>
      </c>
      <c r="F940" s="4" t="n">
        <v>0.00474323</v>
      </c>
      <c r="G940" s="0" t="n">
        <f aca="false">AVERAGE(G925,G955)</f>
        <v>3.12093956538505</v>
      </c>
      <c r="H940" s="0" t="n">
        <f aca="false">1.44*EXP(-F940*(A940-1956))</f>
        <v>1.0731120162515</v>
      </c>
      <c r="I940" s="0" t="n">
        <v>0</v>
      </c>
      <c r="J940" s="0" t="n">
        <f aca="false">I940*H940</f>
        <v>0</v>
      </c>
      <c r="K940" s="5" t="n">
        <f aca="false">K925+D925-J925-E940</f>
        <v>2746649.27582239</v>
      </c>
      <c r="L940" s="5" t="n">
        <f aca="false">H940*(100-G940/0.5)*20000</f>
        <v>2012259.32251863</v>
      </c>
      <c r="M940" s="5" t="n">
        <f aca="false">K940-L940</f>
        <v>734389.953303765</v>
      </c>
      <c r="N940" s="6" t="n">
        <f aca="false">1.6+0.3/(2009-1956)*(A940-1956)</f>
        <v>1.95094339622642</v>
      </c>
      <c r="O940" s="7" t="n">
        <v>1.3</v>
      </c>
      <c r="P940" s="5" t="n">
        <f aca="false">O940*(100-N940/0.5)*5000</f>
        <v>624637.735849057</v>
      </c>
      <c r="Q940" s="7" t="n">
        <f aca="false">N940</f>
        <v>1.95094339622642</v>
      </c>
      <c r="R940" s="5" t="n">
        <f aca="false">1.49*(100-Q940/0.5)*5000</f>
        <v>715930.943396226</v>
      </c>
      <c r="S940" s="5" t="n">
        <f aca="false">IF(P940&lt;M940,M940-P940," ")</f>
        <v>109752.217454708</v>
      </c>
      <c r="T940" s="8" t="n">
        <f aca="false">M940*5/P940</f>
        <v>5.87852695375124</v>
      </c>
      <c r="U940" s="10" t="n">
        <f aca="false">IF(T940&gt;5,S940*5/R940+5,T940)+20</f>
        <v>25.7665000267628</v>
      </c>
      <c r="V940" s="9" t="n">
        <f aca="false">G940/0.5*H940*20000</f>
        <v>133964.709984378</v>
      </c>
      <c r="W940" s="9" t="n">
        <f aca="false">H940*G940*20*1000</f>
        <v>66982.3549921889</v>
      </c>
      <c r="X940" s="5" t="n">
        <f aca="false">G940*H940*MIN(20,U940)*1000</f>
        <v>66982.3549921889</v>
      </c>
      <c r="Y940" s="5" t="n">
        <f aca="false">IF(20&lt;U940,N940*O940*MIN(5,U940-20)*1000,0)</f>
        <v>12681.1320754717</v>
      </c>
      <c r="Z940" s="5" t="n">
        <f aca="false">IF(U940&gt;25,(U940-25)*Q940*1.49*1000,0)</f>
        <v>2228.14326647626</v>
      </c>
      <c r="AA940" s="5" t="n">
        <f aca="false">X940+Y940+Z940</f>
        <v>81891.6303341368</v>
      </c>
      <c r="AB940" s="10" t="n">
        <f aca="false">AA940/1000</f>
        <v>81.8916303341368</v>
      </c>
    </row>
    <row r="941" customFormat="false" ht="15" hidden="false" customHeight="false" outlineLevel="0" collapsed="false">
      <c r="A941" s="0" t="n">
        <f aca="false">A911+2</f>
        <v>2018</v>
      </c>
      <c r="B941" s="0" t="str">
        <f aca="false">B911</f>
        <v>j</v>
      </c>
      <c r="C941" s="0" t="n">
        <f aca="false">C911</f>
        <v>0</v>
      </c>
      <c r="D941" s="0" t="n">
        <f aca="false">D911</f>
        <v>0</v>
      </c>
      <c r="E941" s="1" t="n">
        <v>20.2636602861437</v>
      </c>
      <c r="F941" s="4" t="n">
        <v>0.00288361</v>
      </c>
      <c r="G941" s="0" t="n">
        <f aca="false">AVERAGE(G926,G956)</f>
        <v>2.1231725651553</v>
      </c>
      <c r="H941" s="0" t="n">
        <f aca="false">1.44*EXP(-F941*(A941-1956))</f>
        <v>1.20425280236492</v>
      </c>
      <c r="I941" s="0" t="n">
        <v>0</v>
      </c>
      <c r="J941" s="0" t="n">
        <f aca="false">I941*H941</f>
        <v>0</v>
      </c>
      <c r="K941" s="5" t="n">
        <f aca="false">K926+D926-J926-E941</f>
        <v>2774285.30457781</v>
      </c>
      <c r="L941" s="5" t="n">
        <f aca="false">H941*(100-G941/0.5)*20000</f>
        <v>2306232.14427014</v>
      </c>
      <c r="M941" s="5" t="n">
        <f aca="false">K941-L941</f>
        <v>468053.160307667</v>
      </c>
      <c r="N941" s="6" t="n">
        <f aca="false">1.6-0.5691/(2009-1956)*(A941-1956)</f>
        <v>0.934260377358491</v>
      </c>
      <c r="O941" s="7" t="n">
        <v>1.3</v>
      </c>
      <c r="P941" s="5" t="n">
        <f aca="false">O941*(100-N941/0.5)*5000</f>
        <v>637854.61509434</v>
      </c>
      <c r="Q941" s="7" t="n">
        <f aca="false">N941</f>
        <v>0.934260377358491</v>
      </c>
      <c r="R941" s="5" t="n">
        <f aca="false">1.49*(100-Q941/0.5)*5000</f>
        <v>731079.520377358</v>
      </c>
      <c r="S941" s="5" t="str">
        <f aca="false">IF(P941&lt;M941,M941-P941," ")</f>
        <v> </v>
      </c>
      <c r="T941" s="8" t="n">
        <f aca="false">M941*5/P941</f>
        <v>3.6689642845842</v>
      </c>
      <c r="U941" s="10" t="n">
        <f aca="false">IF(T941&gt;5,S941*5/R941+5,T941)+20</f>
        <v>23.6689642845842</v>
      </c>
      <c r="V941" s="9" t="n">
        <f aca="false">G941/0.5*H941*20000</f>
        <v>102273.460459704</v>
      </c>
      <c r="W941" s="9" t="n">
        <f aca="false">H941*G941*20*1000</f>
        <v>51136.7302298519</v>
      </c>
      <c r="X941" s="5" t="n">
        <f aca="false">G941*H941*MIN(20,U941)*1000</f>
        <v>51136.7302298519</v>
      </c>
      <c r="Y941" s="5" t="n">
        <f aca="false">IF(20&lt;U941,N941*O941*MIN(5,U941-20)*1000,0)</f>
        <v>4456.0983441396</v>
      </c>
      <c r="Z941" s="5" t="n">
        <f aca="false">IF(U941&gt;25,(U941-25)*Q941*1.49*1000,0)</f>
        <v>0</v>
      </c>
      <c r="AA941" s="5" t="n">
        <f aca="false">X941+Y941+Z941</f>
        <v>55592.8285739915</v>
      </c>
      <c r="AB941" s="10" t="n">
        <f aca="false">AA941/1000</f>
        <v>55.5928285739915</v>
      </c>
    </row>
    <row r="942" customFormat="false" ht="15" hidden="false" customHeight="false" outlineLevel="0" collapsed="false">
      <c r="A942" s="0" t="n">
        <f aca="false">A912+2</f>
        <v>2018</v>
      </c>
      <c r="B942" s="0" t="str">
        <f aca="false">B912</f>
        <v>k</v>
      </c>
      <c r="C942" s="0" t="n">
        <f aca="false">C912</f>
        <v>0</v>
      </c>
      <c r="D942" s="0" t="n">
        <f aca="false">D912</f>
        <v>0</v>
      </c>
      <c r="E942" s="1" t="n">
        <v>20.0076754612088</v>
      </c>
      <c r="F942" s="4" t="n">
        <v>0.003435973</v>
      </c>
      <c r="G942" s="0" t="n">
        <f aca="false">AVERAGE(G927,G957)</f>
        <v>2.15051578226415</v>
      </c>
      <c r="H942" s="0" t="n">
        <f aca="false">1.44*EXP(-F942*(A942-1956))</f>
        <v>1.16370954640092</v>
      </c>
      <c r="I942" s="0" t="n">
        <v>0</v>
      </c>
      <c r="J942" s="0" t="n">
        <f aca="false">I942*H942</f>
        <v>0</v>
      </c>
      <c r="K942" s="5" t="n">
        <f aca="false">K927+D927-J927-E942</f>
        <v>2775627.26810076</v>
      </c>
      <c r="L942" s="5" t="n">
        <f aca="false">H942*(100-G942/0.5)*20000</f>
        <v>2227316.06298158</v>
      </c>
      <c r="M942" s="5" t="n">
        <f aca="false">K942-L942</f>
        <v>548311.205119186</v>
      </c>
      <c r="N942" s="6" t="n">
        <f aca="false">1.6+0.1/(2009-1956)*(A942-1956)</f>
        <v>1.71698113207547</v>
      </c>
      <c r="O942" s="7" t="n">
        <v>1.3</v>
      </c>
      <c r="P942" s="5" t="n">
        <f aca="false">O942*(100-N942/0.5)*5000</f>
        <v>627679.245283019</v>
      </c>
      <c r="Q942" s="7" t="n">
        <f aca="false">N942</f>
        <v>1.71698113207547</v>
      </c>
      <c r="R942" s="5" t="n">
        <f aca="false">1.49*(100-Q942/0.5)*5000</f>
        <v>719416.981132075</v>
      </c>
      <c r="S942" s="5" t="str">
        <f aca="false">IF(P942&lt;M942,M942-P942," ")</f>
        <v> </v>
      </c>
      <c r="T942" s="8" t="n">
        <f aca="false">M942*5/P942</f>
        <v>4.367765934908</v>
      </c>
      <c r="U942" s="10" t="n">
        <f aca="false">IF(T942&gt;5,S942*5/R942+5,T942)+20</f>
        <v>24.367765934908</v>
      </c>
      <c r="V942" s="9" t="n">
        <f aca="false">G942/0.5*H942*20000</f>
        <v>100103.029820266</v>
      </c>
      <c r="W942" s="9" t="n">
        <f aca="false">H942*G942*20*1000</f>
        <v>50051.5149101328</v>
      </c>
      <c r="X942" s="5" t="n">
        <f aca="false">G942*H942*MIN(20,U942)*1000</f>
        <v>50051.5149101328</v>
      </c>
      <c r="Y942" s="5" t="n">
        <f aca="false">IF(20&lt;U942,N942*O942*MIN(5,U942-20)*1000,0)</f>
        <v>9749.18320942672</v>
      </c>
      <c r="Z942" s="5" t="n">
        <f aca="false">IF(U942&gt;25,(U942-25)*Q942*1.49*1000,0)</f>
        <v>0</v>
      </c>
      <c r="AA942" s="5" t="n">
        <f aca="false">X942+Y942+Z942</f>
        <v>59800.6981195595</v>
      </c>
      <c r="AB942" s="10" t="n">
        <f aca="false">AA942/1000</f>
        <v>59.8006981195595</v>
      </c>
    </row>
    <row r="943" customFormat="false" ht="15" hidden="false" customHeight="false" outlineLevel="0" collapsed="false">
      <c r="A943" s="0" t="n">
        <f aca="false">A913+2</f>
        <v>2018</v>
      </c>
      <c r="B943" s="0" t="str">
        <f aca="false">B913</f>
        <v>l</v>
      </c>
      <c r="C943" s="0" t="n">
        <f aca="false">C913</f>
        <v>0</v>
      </c>
      <c r="D943" s="0" t="n">
        <f aca="false">D913</f>
        <v>0</v>
      </c>
      <c r="E943" s="1" t="n">
        <v>2.5628019204058</v>
      </c>
      <c r="F943" s="4" t="n">
        <v>0.002290988</v>
      </c>
      <c r="G943" s="0" t="n">
        <f aca="false">AVERAGE(G928,G958)</f>
        <v>1.75549832342015</v>
      </c>
      <c r="H943" s="0" t="n">
        <f aca="false">1.44*EXP(-F943*(A943-1956))</f>
        <v>1.24932306620407</v>
      </c>
      <c r="I943" s="0" t="n">
        <v>0</v>
      </c>
      <c r="J943" s="0" t="n">
        <f aca="false">I943*H943</f>
        <v>0</v>
      </c>
      <c r="K943" s="5" t="n">
        <f aca="false">K928+D928-J928-E943</f>
        <v>2741494.77445441</v>
      </c>
      <c r="L943" s="5" t="n">
        <f aca="false">H943*(100-G943/0.5)*20000</f>
        <v>2410918.75048289</v>
      </c>
      <c r="M943" s="5" t="n">
        <f aca="false">K943-L943</f>
        <v>330576.023971525</v>
      </c>
      <c r="N943" s="6" t="n">
        <f aca="false">1.6-0.4/(2009-1956)*(A943-1956)</f>
        <v>1.13207547169811</v>
      </c>
      <c r="O943" s="7" t="n">
        <v>1.3</v>
      </c>
      <c r="P943" s="5" t="n">
        <f aca="false">O943*(100-N943/0.5)*5000</f>
        <v>635283.018867925</v>
      </c>
      <c r="Q943" s="7" t="n">
        <f aca="false">N943</f>
        <v>1.13207547169811</v>
      </c>
      <c r="R943" s="5" t="n">
        <f aca="false">1.49*(100-Q943/0.5)*5000</f>
        <v>728132.075471698</v>
      </c>
      <c r="S943" s="5" t="str">
        <f aca="false">IF(P943&lt;M943,M943-P943," ")</f>
        <v> </v>
      </c>
      <c r="T943" s="8" t="n">
        <f aca="false">M943*5/P943</f>
        <v>2.60180119846908</v>
      </c>
      <c r="U943" s="10" t="n">
        <f aca="false">IF(T943&gt;5,S943*5/R943+5,T943)+20</f>
        <v>22.6018011984691</v>
      </c>
      <c r="V943" s="9" t="n">
        <f aca="false">G943/0.5*H943*20000</f>
        <v>87727.381925255</v>
      </c>
      <c r="W943" s="9" t="n">
        <f aca="false">H943*G943*20*1000</f>
        <v>43863.6909626275</v>
      </c>
      <c r="X943" s="5" t="n">
        <f aca="false">G943*H943*MIN(20,U943)*1000</f>
        <v>43863.6909626275</v>
      </c>
      <c r="Y943" s="5" t="n">
        <f aca="false">IF(20&lt;U943,N943*O943*MIN(5,U943-20)*1000,0)</f>
        <v>3829.06591472809</v>
      </c>
      <c r="Z943" s="5" t="n">
        <f aca="false">IF(U943&gt;25,(U943-25)*Q943*1.49*1000,0)</f>
        <v>0</v>
      </c>
      <c r="AA943" s="5" t="n">
        <f aca="false">X943+Y943+Z943</f>
        <v>47692.7568773556</v>
      </c>
      <c r="AB943" s="10" t="n">
        <f aca="false">AA943/1000</f>
        <v>47.6927568773556</v>
      </c>
    </row>
    <row r="944" customFormat="false" ht="15" hidden="false" customHeight="false" outlineLevel="0" collapsed="false">
      <c r="A944" s="0" t="n">
        <f aca="false">A914+2</f>
        <v>2018</v>
      </c>
      <c r="B944" s="0" t="str">
        <f aca="false">B914</f>
        <v>m</v>
      </c>
      <c r="C944" s="0" t="n">
        <f aca="false">C914</f>
        <v>0</v>
      </c>
      <c r="D944" s="0" t="n">
        <f aca="false">D914</f>
        <v>0</v>
      </c>
      <c r="E944" s="1" t="n">
        <v>20.6343460037898</v>
      </c>
      <c r="F944" s="4" t="n">
        <v>0.006047777</v>
      </c>
      <c r="G944" s="0" t="n">
        <f aca="false">AVERAGE(G929,G959)</f>
        <v>3.51391694801906</v>
      </c>
      <c r="H944" s="0" t="n">
        <f aca="false">1.44*EXP(-F944*(A944-1956))</f>
        <v>0.989733998429175</v>
      </c>
      <c r="I944" s="0" t="n">
        <v>0</v>
      </c>
      <c r="J944" s="0" t="n">
        <f aca="false">I944*H944</f>
        <v>0</v>
      </c>
      <c r="K944" s="5" t="n">
        <f aca="false">K929+D929-J929-E944</f>
        <v>2741588.38271223</v>
      </c>
      <c r="L944" s="5" t="n">
        <f aca="false">H944*(100-G944/0.5)*20000</f>
        <v>1840354.27401391</v>
      </c>
      <c r="M944" s="5" t="n">
        <f aca="false">K944-L944</f>
        <v>901234.108698314</v>
      </c>
      <c r="N944" s="6" t="n">
        <f aca="false">1.6+0.5185/(2009-1956)*(A944-1956)</f>
        <v>2.20654716981132</v>
      </c>
      <c r="O944" s="7" t="n">
        <v>1.3</v>
      </c>
      <c r="P944" s="5" t="n">
        <f aca="false">O944*(100-N944/0.5)*5000</f>
        <v>621314.886792453</v>
      </c>
      <c r="Q944" s="7" t="n">
        <f aca="false">N944</f>
        <v>2.20654716981132</v>
      </c>
      <c r="R944" s="5" t="n">
        <f aca="false">1.49*(100-Q944/0.5)*5000</f>
        <v>712122.447169811</v>
      </c>
      <c r="S944" s="5" t="n">
        <f aca="false">IF(P944&lt;M944,M944-P944," ")</f>
        <v>279919.221905862</v>
      </c>
      <c r="T944" s="8" t="n">
        <f aca="false">M944*5/P944</f>
        <v>7.25263572349722</v>
      </c>
      <c r="U944" s="10" t="n">
        <f aca="false">IF(T944&gt;5,S944*5/R944+5,T944)+20</f>
        <v>26.9653868728499</v>
      </c>
      <c r="V944" s="9" t="n">
        <f aca="false">G944/0.5*H944*20000</f>
        <v>139113.722844438</v>
      </c>
      <c r="W944" s="9" t="n">
        <f aca="false">H944*G944*20*1000</f>
        <v>69556.8614222189</v>
      </c>
      <c r="X944" s="5" t="n">
        <f aca="false">G944*H944*MIN(20,U944)*1000</f>
        <v>69556.8614222189</v>
      </c>
      <c r="Y944" s="5" t="n">
        <f aca="false">IF(20&lt;U944,N944*O944*MIN(5,U944-20)*1000,0)</f>
        <v>14342.5566037736</v>
      </c>
      <c r="Z944" s="5" t="n">
        <f aca="false">IF(U944&gt;25,(U944-25)*Q944*1.49*1000,0)</f>
        <v>6461.71107438825</v>
      </c>
      <c r="AA944" s="5" t="n">
        <f aca="false">X944+Y944+Z944</f>
        <v>90361.1291003808</v>
      </c>
      <c r="AB944" s="10" t="n">
        <f aca="false">AA944/1000</f>
        <v>90.3611291003807</v>
      </c>
    </row>
    <row r="945" customFormat="false" ht="15" hidden="false" customHeight="false" outlineLevel="0" collapsed="false">
      <c r="A945" s="0" t="n">
        <f aca="false">A915+2</f>
        <v>2018</v>
      </c>
      <c r="B945" s="0" t="str">
        <f aca="false">B915</f>
        <v>n</v>
      </c>
      <c r="C945" s="0" t="n">
        <f aca="false">C915</f>
        <v>0</v>
      </c>
      <c r="D945" s="0" t="n">
        <f aca="false">D915</f>
        <v>0</v>
      </c>
      <c r="E945" s="1" t="n">
        <v>26.9758777630421</v>
      </c>
      <c r="F945" s="4" t="n">
        <v>0.003047486</v>
      </c>
      <c r="G945" s="0" t="n">
        <f aca="false">AVERAGE(G930,G960)</f>
        <v>2.15646533271483</v>
      </c>
      <c r="H945" s="0" t="n">
        <f aca="false">1.44*EXP(-F945*(A945-1956))</f>
        <v>1.19207916685897</v>
      </c>
      <c r="I945" s="0" t="n">
        <v>0</v>
      </c>
      <c r="J945" s="0" t="n">
        <f aca="false">I945*H945</f>
        <v>0</v>
      </c>
      <c r="K945" s="5" t="n">
        <f aca="false">K930+D930-J930-E945</f>
        <v>2735602.41392017</v>
      </c>
      <c r="L945" s="5" t="n">
        <f aca="false">H945*(100-G945/0.5)*20000</f>
        <v>2281331.23783061</v>
      </c>
      <c r="M945" s="5" t="n">
        <f aca="false">K945-L945</f>
        <v>454271.176089552</v>
      </c>
      <c r="N945" s="6" t="n">
        <f aca="false">1.6-0.4298/(2009-1956)*(A945-1956)</f>
        <v>1.09721509433962</v>
      </c>
      <c r="O945" s="7" t="n">
        <v>1.3</v>
      </c>
      <c r="P945" s="5" t="n">
        <f aca="false">O945*(100-N945/0.5)*5000</f>
        <v>635736.203773585</v>
      </c>
      <c r="Q945" s="7" t="n">
        <f aca="false">N945</f>
        <v>1.09721509433962</v>
      </c>
      <c r="R945" s="5" t="n">
        <f aca="false">1.49*(100-Q945/0.5)*5000</f>
        <v>728651.49509434</v>
      </c>
      <c r="S945" s="5" t="str">
        <f aca="false">IF(P945&lt;M945,M945-P945," ")</f>
        <v> </v>
      </c>
      <c r="T945" s="8" t="n">
        <f aca="false">M945*5/P945</f>
        <v>3.57279618018529</v>
      </c>
      <c r="U945" s="10" t="n">
        <f aca="false">IF(T945&gt;5,S945*5/R945+5,T945)+20</f>
        <v>23.5727961801853</v>
      </c>
      <c r="V945" s="9" t="n">
        <f aca="false">G945/0.5*H945*20000</f>
        <v>102827.095887318</v>
      </c>
      <c r="W945" s="9" t="n">
        <f aca="false">H945*G945*20*1000</f>
        <v>51413.5479436588</v>
      </c>
      <c r="X945" s="5" t="n">
        <f aca="false">G945*H945*MIN(20,U945)*1000</f>
        <v>51413.5479436588</v>
      </c>
      <c r="Y945" s="5" t="n">
        <f aca="false">IF(20&lt;U945,N945*O945*MIN(5,U945-20)*1000,0)</f>
        <v>5096.16366726772</v>
      </c>
      <c r="Z945" s="5" t="n">
        <f aca="false">IF(U945&gt;25,(U945-25)*Q945*1.49*1000,0)</f>
        <v>0</v>
      </c>
      <c r="AA945" s="5" t="n">
        <f aca="false">X945+Y945+Z945</f>
        <v>56509.7116109265</v>
      </c>
      <c r="AB945" s="10" t="n">
        <f aca="false">AA945/1000</f>
        <v>56.5097116109265</v>
      </c>
    </row>
    <row r="946" customFormat="false" ht="15" hidden="false" customHeight="false" outlineLevel="0" collapsed="false">
      <c r="A946" s="0" t="n">
        <f aca="false">A916+2</f>
        <v>2018</v>
      </c>
      <c r="B946" s="0" t="str">
        <f aca="false">B916</f>
        <v>o</v>
      </c>
      <c r="C946" s="0" t="n">
        <f aca="false">C916</f>
        <v>0</v>
      </c>
      <c r="D946" s="0" t="n">
        <f aca="false">D916</f>
        <v>0</v>
      </c>
      <c r="E946" s="1" t="n">
        <v>8.4794973259681</v>
      </c>
      <c r="F946" s="4" t="n">
        <v>0.006595146</v>
      </c>
      <c r="G946" s="0" t="n">
        <f aca="false">AVERAGE(G931,G961)</f>
        <v>2.55106173776208</v>
      </c>
      <c r="H946" s="0" t="n">
        <f aca="false">1.44*EXP(-F946*(A946-1956))</f>
        <v>0.956709067536435</v>
      </c>
      <c r="I946" s="0" t="n">
        <v>0</v>
      </c>
      <c r="J946" s="0" t="n">
        <f aca="false">I946*H946</f>
        <v>0</v>
      </c>
      <c r="K946" s="5" t="n">
        <f aca="false">K931+D931-J931-E946</f>
        <v>2854017.79175776</v>
      </c>
      <c r="L946" s="5" t="n">
        <f aca="false">H946*(100-G946/0.5)*20000</f>
        <v>1815793.17921838</v>
      </c>
      <c r="M946" s="5" t="n">
        <f aca="false">K946-L946</f>
        <v>1038224.61253938</v>
      </c>
      <c r="N946" s="6" t="n">
        <f aca="false">1.6+0.062/(2009-1956)*(A946-1956)</f>
        <v>1.67252830188679</v>
      </c>
      <c r="O946" s="7" t="n">
        <v>1.3</v>
      </c>
      <c r="P946" s="5" t="n">
        <f aca="false">O946*(100-N946/0.5)*5000</f>
        <v>628257.132075472</v>
      </c>
      <c r="Q946" s="7" t="n">
        <f aca="false">N946</f>
        <v>1.67252830188679</v>
      </c>
      <c r="R946" s="5" t="n">
        <f aca="false">1.49*(100-Q946/0.5)*5000</f>
        <v>720079.328301887</v>
      </c>
      <c r="S946" s="5" t="n">
        <f aca="false">IF(P946&lt;M946,M946-P946," ")</f>
        <v>409967.480463908</v>
      </c>
      <c r="T946" s="8" t="n">
        <f aca="false">M946*5/P946</f>
        <v>8.26273638239143</v>
      </c>
      <c r="U946" s="10" t="n">
        <f aca="false">IF(T946&gt;5,S946*5/R946+5,T946)+20</f>
        <v>27.8466827497375</v>
      </c>
      <c r="V946" s="9" t="n">
        <f aca="false">G946/0.5*H946*20000</f>
        <v>97624.9558544896</v>
      </c>
      <c r="W946" s="9" t="n">
        <f aca="false">H946*G946*20*1000</f>
        <v>48812.4779272448</v>
      </c>
      <c r="X946" s="5" t="n">
        <f aca="false">G946*H946*MIN(20,U946)*1000</f>
        <v>48812.4779272448</v>
      </c>
      <c r="Y946" s="5" t="n">
        <f aca="false">IF(20&lt;U946,N946*O946*MIN(5,U946-20)*1000,0)</f>
        <v>10871.4339622642</v>
      </c>
      <c r="Z946" s="5" t="n">
        <f aca="false">IF(U946&gt;25,(U946-25)*Q946*1.49*1000,0)</f>
        <v>7094.12462348901</v>
      </c>
      <c r="AA946" s="5" t="n">
        <f aca="false">X946+Y946+Z946</f>
        <v>66778.036512998</v>
      </c>
      <c r="AB946" s="10" t="n">
        <f aca="false">AA946/1000</f>
        <v>66.778036512998</v>
      </c>
    </row>
    <row r="947" customFormat="false" ht="15" hidden="false" customHeight="false" outlineLevel="0" collapsed="false">
      <c r="A947" s="0" t="n">
        <f aca="false">A917+2</f>
        <v>2019</v>
      </c>
      <c r="B947" s="0" t="str">
        <f aca="false">B917</f>
        <v>a</v>
      </c>
      <c r="C947" s="0" t="n">
        <f aca="false">C917</f>
        <v>0</v>
      </c>
      <c r="D947" s="0" t="n">
        <f aca="false">D917</f>
        <v>0</v>
      </c>
      <c r="F947" s="4" t="n">
        <v>0.000106134</v>
      </c>
      <c r="G947" s="0" t="n">
        <v>0.913884014977479</v>
      </c>
      <c r="H947" s="0" t="n">
        <f aca="false">1.44*EXP(-F947*(A947-1956))</f>
        <v>1.43040364201874</v>
      </c>
      <c r="I947" s="0" t="n">
        <v>785</v>
      </c>
      <c r="J947" s="0" t="n">
        <f aca="false">I947*H947</f>
        <v>1122.86685898471</v>
      </c>
      <c r="K947" s="5" t="n">
        <f aca="false">K932+D932-J932-E947</f>
        <v>2740541.38079803</v>
      </c>
      <c r="L947" s="5" t="n">
        <f aca="false">H947*(100-G947/0.5)*20000</f>
        <v>2808518.36310121</v>
      </c>
      <c r="M947" s="5" t="n">
        <f aca="false">K947-L947</f>
        <v>-67976.9823031849</v>
      </c>
      <c r="N947" s="6" t="n">
        <f aca="false">1.6-0.6824/(2009-1956)*(A947-1956)</f>
        <v>0.788845283018868</v>
      </c>
      <c r="O947" s="7" t="n">
        <v>1.3</v>
      </c>
      <c r="P947" s="5" t="n">
        <f aca="false">O947*(100-N947/0.5)*5000</f>
        <v>639745.011320755</v>
      </c>
      <c r="Q947" s="7" t="n">
        <f aca="false">N947</f>
        <v>0.788845283018868</v>
      </c>
      <c r="R947" s="5" t="n">
        <f aca="false">1.49*(100-Q947/0.5)*5000</f>
        <v>733246.205283019</v>
      </c>
      <c r="S947" s="5" t="str">
        <f aca="false">IF(P947&lt;M947,M947-P947," ")</f>
        <v> </v>
      </c>
      <c r="T947" s="8" t="n">
        <f aca="false">M947*5/P947</f>
        <v>-0.531281847457054</v>
      </c>
      <c r="U947" s="10" t="n">
        <f aca="false">IF(T947&gt;5,S947*5/R947+5,T947)+20</f>
        <v>19.4687181525429</v>
      </c>
      <c r="V947" s="9" t="n">
        <f aca="false">G947/0.5*H947*20000</f>
        <v>52288.9209362597</v>
      </c>
      <c r="W947" s="9" t="n">
        <f aca="false">H947*G947*20*1000</f>
        <v>26144.4604681298</v>
      </c>
      <c r="X947" s="5" t="n">
        <f aca="false">G947*H947*MIN(20,U947)*1000</f>
        <v>25449.956605216</v>
      </c>
      <c r="Y947" s="5" t="n">
        <f aca="false">IF(20&lt;U947,N947*O947*MIN(5,U947-20)*1000,0)</f>
        <v>0</v>
      </c>
      <c r="Z947" s="5" t="n">
        <f aca="false">IF(U947&gt;25,(U947-25)*Q947*1.49*1000,0)</f>
        <v>0</v>
      </c>
      <c r="AA947" s="5" t="n">
        <f aca="false">X947+Y947+Z947</f>
        <v>25449.956605216</v>
      </c>
      <c r="AB947" s="10" t="n">
        <f aca="false">AA947/1000</f>
        <v>25.449956605216</v>
      </c>
    </row>
    <row r="948" customFormat="false" ht="15" hidden="false" customHeight="false" outlineLevel="0" collapsed="false">
      <c r="A948" s="0" t="n">
        <f aca="false">A918+2</f>
        <v>2019</v>
      </c>
      <c r="B948" s="0" t="str">
        <f aca="false">B918</f>
        <v>b</v>
      </c>
      <c r="C948" s="0" t="n">
        <f aca="false">C918</f>
        <v>0</v>
      </c>
      <c r="D948" s="0" t="n">
        <f aca="false">D918</f>
        <v>0</v>
      </c>
      <c r="E948" s="1" t="n">
        <v>34.039089817207</v>
      </c>
      <c r="F948" s="4" t="n">
        <v>0.00054519</v>
      </c>
      <c r="G948" s="0" t="n">
        <v>1.01913202691887</v>
      </c>
      <c r="H948" s="0" t="n">
        <f aca="false">1.44*EXP(-F948*(A948-1956))</f>
        <v>1.3913801157567</v>
      </c>
      <c r="I948" s="0" t="n">
        <v>785</v>
      </c>
      <c r="J948" s="0" t="n">
        <f aca="false">I948*H948</f>
        <v>1092.23339086901</v>
      </c>
      <c r="K948" s="5" t="n">
        <f aca="false">K933+D933-J933-E948</f>
        <v>2735312.66488682</v>
      </c>
      <c r="L948" s="5" t="n">
        <f aca="false">H948*(100-G948/0.5)*20000</f>
        <v>2726040.23000997</v>
      </c>
      <c r="M948" s="5" t="n">
        <f aca="false">K948-L948</f>
        <v>9272.434876855</v>
      </c>
      <c r="N948" s="6" t="n">
        <f aca="false">1.6-0.6216/(2009-1956)*(A948-1956)</f>
        <v>0.861116981132076</v>
      </c>
      <c r="O948" s="7" t="n">
        <v>1.3</v>
      </c>
      <c r="P948" s="5" t="n">
        <f aca="false">O948*(100-N948/0.5)*5000</f>
        <v>638805.479245283</v>
      </c>
      <c r="Q948" s="7" t="n">
        <f aca="false">N948</f>
        <v>0.861116981132076</v>
      </c>
      <c r="R948" s="5" t="n">
        <f aca="false">1.49*(100-Q948/0.5)*5000</f>
        <v>732169.356981132</v>
      </c>
      <c r="S948" s="5" t="str">
        <f aca="false">IF(P948&lt;M948,M948-P948," ")</f>
        <v> </v>
      </c>
      <c r="T948" s="8" t="n">
        <f aca="false">M948*5/P948</f>
        <v>0.0725763567949505</v>
      </c>
      <c r="U948" s="10" t="n">
        <f aca="false">IF(T948&gt;5,S948*5/R948+5,T948)+20</f>
        <v>20.0725763567949</v>
      </c>
      <c r="V948" s="9" t="n">
        <f aca="false">G948/0.5*H948*20000</f>
        <v>56720.0015034294</v>
      </c>
      <c r="W948" s="9" t="n">
        <f aca="false">H948*G948*20*1000</f>
        <v>28360.0007517147</v>
      </c>
      <c r="X948" s="5" t="n">
        <f aca="false">G948*H948*MIN(20,U948)*1000</f>
        <v>28360.0007517147</v>
      </c>
      <c r="Y948" s="5" t="n">
        <f aca="false">IF(20&lt;U948,N948*O948*MIN(5,U948-20)*1000,0)</f>
        <v>81.245753244282</v>
      </c>
      <c r="Z948" s="5" t="n">
        <f aca="false">IF(U948&gt;25,(U948-25)*Q948*1.49*1000,0)</f>
        <v>0</v>
      </c>
      <c r="AA948" s="5" t="n">
        <f aca="false">X948+Y948+Z948</f>
        <v>28441.246504959</v>
      </c>
      <c r="AB948" s="10" t="n">
        <f aca="false">AA948/1000</f>
        <v>28.441246504959</v>
      </c>
    </row>
    <row r="949" customFormat="false" ht="15" hidden="false" customHeight="false" outlineLevel="0" collapsed="false">
      <c r="A949" s="0" t="n">
        <f aca="false">A919+2</f>
        <v>2019</v>
      </c>
      <c r="B949" s="0" t="str">
        <f aca="false">B919</f>
        <v>c</v>
      </c>
      <c r="C949" s="0" t="n">
        <f aca="false">C919</f>
        <v>0</v>
      </c>
      <c r="D949" s="0" t="n">
        <f aca="false">D919</f>
        <v>0</v>
      </c>
      <c r="E949" s="1" t="n">
        <v>69.2630940067568</v>
      </c>
      <c r="F949" s="4" t="n">
        <v>0.002161032</v>
      </c>
      <c r="G949" s="0" t="n">
        <v>1.27064666317891</v>
      </c>
      <c r="H949" s="0" t="n">
        <f aca="false">1.44*EXP(-F949*(A949-1956))</f>
        <v>1.25671113434717</v>
      </c>
      <c r="I949" s="0" t="n">
        <v>785</v>
      </c>
      <c r="J949" s="0" t="n">
        <f aca="false">I949*H949</f>
        <v>986.518240462526</v>
      </c>
      <c r="K949" s="5" t="n">
        <f aca="false">K934+D934-J934-E949</f>
        <v>2732516.05715106</v>
      </c>
      <c r="L949" s="5" t="n">
        <f aca="false">H949*(100-G949/0.5)*20000</f>
        <v>2449548.83631681</v>
      </c>
      <c r="M949" s="5" t="n">
        <f aca="false">K949-L949</f>
        <v>282967.220834251</v>
      </c>
      <c r="N949" s="6" t="n">
        <f aca="false">1.6-0.5691/(2009-1956)*(A949-1956)</f>
        <v>0.923522641509434</v>
      </c>
      <c r="O949" s="7" t="n">
        <v>1.3</v>
      </c>
      <c r="P949" s="5" t="n">
        <f aca="false">O949*(100-N949/0.5)*5000</f>
        <v>637994.205660377</v>
      </c>
      <c r="Q949" s="7" t="n">
        <f aca="false">N949</f>
        <v>0.923522641509434</v>
      </c>
      <c r="R949" s="5" t="n">
        <f aca="false">1.49*(100-Q949/0.5)*5000</f>
        <v>731239.512641509</v>
      </c>
      <c r="S949" s="5" t="str">
        <f aca="false">IF(P949&lt;M949,M949-P949," ")</f>
        <v> </v>
      </c>
      <c r="T949" s="8" t="n">
        <f aca="false">M949*5/P949</f>
        <v>2.21763158915649</v>
      </c>
      <c r="U949" s="10" t="n">
        <f aca="false">IF(T949&gt;5,S949*5/R949+5,T949)+20</f>
        <v>22.2176315891565</v>
      </c>
      <c r="V949" s="9" t="n">
        <f aca="false">G949/0.5*H949*20000</f>
        <v>63873.4323775203</v>
      </c>
      <c r="W949" s="9" t="n">
        <f aca="false">H949*G949*20*1000</f>
        <v>31936.7161887601</v>
      </c>
      <c r="X949" s="5" t="n">
        <f aca="false">G949*H949*MIN(20,U949)*1000</f>
        <v>31936.7161887601</v>
      </c>
      <c r="Y949" s="5" t="n">
        <f aca="false">IF(20&lt;U949,N949*O949*MIN(5,U949-20)*1000,0)</f>
        <v>2662.44287804634</v>
      </c>
      <c r="Z949" s="5" t="n">
        <f aca="false">IF(U949&gt;25,(U949-25)*Q949*1.49*1000,0)</f>
        <v>0</v>
      </c>
      <c r="AA949" s="5" t="n">
        <f aca="false">X949+Y949+Z949</f>
        <v>34599.1590668065</v>
      </c>
      <c r="AB949" s="10" t="n">
        <f aca="false">AA949/1000</f>
        <v>34.5991590668065</v>
      </c>
    </row>
    <row r="950" customFormat="false" ht="15" hidden="false" customHeight="false" outlineLevel="0" collapsed="false">
      <c r="A950" s="0" t="n">
        <f aca="false">A920+2</f>
        <v>2019</v>
      </c>
      <c r="B950" s="0" t="str">
        <f aca="false">B920</f>
        <v>d</v>
      </c>
      <c r="C950" s="0" t="n">
        <f aca="false">C920</f>
        <v>0</v>
      </c>
      <c r="D950" s="0" t="n">
        <f aca="false">D920</f>
        <v>0</v>
      </c>
      <c r="E950" s="1" t="n">
        <v>3.7994055362451</v>
      </c>
      <c r="F950" s="4" t="n">
        <v>0.003311821</v>
      </c>
      <c r="G950" s="0" t="n">
        <v>1.10414671051503</v>
      </c>
      <c r="H950" s="0" t="n">
        <f aca="false">1.44*EXP(-F950*(A950-1956))</f>
        <v>1.16882432196836</v>
      </c>
      <c r="I950" s="0" t="n">
        <v>785</v>
      </c>
      <c r="J950" s="0" t="n">
        <f aca="false">I950*H950</f>
        <v>917.527092745162</v>
      </c>
      <c r="K950" s="5" t="n">
        <f aca="false">K935+D935-J935-E950</f>
        <v>2737888.5993</v>
      </c>
      <c r="L950" s="5" t="n">
        <f aca="false">H950*(100-G950/0.5)*20000</f>
        <v>2286026.50272587</v>
      </c>
      <c r="M950" s="5" t="n">
        <f aca="false">K950-L950</f>
        <v>451862.09657413</v>
      </c>
      <c r="N950" s="6" t="n">
        <f aca="false">1.6-0.6/(2009-1956)*(A950-1956)</f>
        <v>0.886792452830189</v>
      </c>
      <c r="O950" s="7" t="n">
        <v>1.3</v>
      </c>
      <c r="P950" s="5" t="n">
        <f aca="false">O950*(100-N950/0.5)*5000</f>
        <v>638471.698113208</v>
      </c>
      <c r="Q950" s="7" t="n">
        <f aca="false">N950</f>
        <v>0.886792452830189</v>
      </c>
      <c r="R950" s="5" t="n">
        <f aca="false">1.49*(100-Q950/0.5)*5000</f>
        <v>731786.79245283</v>
      </c>
      <c r="S950" s="5" t="str">
        <f aca="false">IF(P950&lt;M950,M950-P950," ")</f>
        <v> </v>
      </c>
      <c r="T950" s="8" t="n">
        <f aca="false">M950*5/P950</f>
        <v>3.53862276048773</v>
      </c>
      <c r="U950" s="10" t="n">
        <f aca="false">IF(T950&gt;5,S950*5/R950+5,T950)+20</f>
        <v>23.5386227604877</v>
      </c>
      <c r="V950" s="9" t="n">
        <f aca="false">G950/0.5*H950*20000</f>
        <v>51622.1412108532</v>
      </c>
      <c r="W950" s="9" t="n">
        <f aca="false">H950*G950*20*1000</f>
        <v>25811.0706054266</v>
      </c>
      <c r="X950" s="5" t="n">
        <f aca="false">G950*H950*MIN(20,U950)*1000</f>
        <v>25811.0706054266</v>
      </c>
      <c r="Y950" s="5" t="n">
        <f aca="false">IF(20&lt;U950,N950*O950*MIN(5,U950-20)*1000,0)</f>
        <v>4079.43114463774</v>
      </c>
      <c r="Z950" s="5" t="n">
        <f aca="false">IF(U950&gt;25,(U950-25)*Q950*1.49*1000,0)</f>
        <v>0</v>
      </c>
      <c r="AA950" s="5" t="n">
        <f aca="false">X950+Y950+Z950</f>
        <v>29890.5017500643</v>
      </c>
      <c r="AB950" s="10" t="n">
        <f aca="false">AA950/1000</f>
        <v>29.8905017500643</v>
      </c>
    </row>
    <row r="951" customFormat="false" ht="15" hidden="false" customHeight="false" outlineLevel="0" collapsed="false">
      <c r="A951" s="0" t="n">
        <f aca="false">A921+2</f>
        <v>2019</v>
      </c>
      <c r="B951" s="0" t="str">
        <f aca="false">B921</f>
        <v>e</v>
      </c>
      <c r="C951" s="0" t="n">
        <f aca="false">C921</f>
        <v>0</v>
      </c>
      <c r="D951" s="0" t="n">
        <f aca="false">D921</f>
        <v>0</v>
      </c>
      <c r="E951" s="1" t="n">
        <v>76.5891827849895</v>
      </c>
      <c r="F951" s="4" t="n">
        <v>0.003564392</v>
      </c>
      <c r="G951" s="0" t="n">
        <v>1.35356910874882</v>
      </c>
      <c r="H951" s="0" t="n">
        <f aca="false">1.44*EXP(-F951*(A951-1956))</f>
        <v>1.15037320703961</v>
      </c>
      <c r="I951" s="0" t="n">
        <v>785</v>
      </c>
      <c r="J951" s="0" t="n">
        <f aca="false">I951*H951</f>
        <v>903.04296752609</v>
      </c>
      <c r="K951" s="5" t="n">
        <f aca="false">K936+D936-J936-E951</f>
        <v>2735391.00901077</v>
      </c>
      <c r="L951" s="5" t="n">
        <f aca="false">H951*(100-G951/0.5)*20000</f>
        <v>2238462.02861597</v>
      </c>
      <c r="M951" s="5" t="n">
        <f aca="false">K951-L951</f>
        <v>496928.980394804</v>
      </c>
      <c r="N951" s="6" t="n">
        <f aca="false">1.6-0.5/(2009-1956)*(A951-1956)</f>
        <v>1.00566037735849</v>
      </c>
      <c r="O951" s="7" t="n">
        <v>1.3</v>
      </c>
      <c r="P951" s="5" t="n">
        <f aca="false">O951*(100-N951/0.5)*5000</f>
        <v>636926.41509434</v>
      </c>
      <c r="Q951" s="7" t="n">
        <f aca="false">N951</f>
        <v>1.00566037735849</v>
      </c>
      <c r="R951" s="5" t="n">
        <f aca="false">1.49*(100-Q951/0.5)*5000</f>
        <v>730015.660377359</v>
      </c>
      <c r="S951" s="5" t="str">
        <f aca="false">IF(P951&lt;M951,M951-P951," ")</f>
        <v> </v>
      </c>
      <c r="T951" s="8" t="n">
        <f aca="false">M951*5/P951</f>
        <v>3.90099208180273</v>
      </c>
      <c r="U951" s="10" t="n">
        <f aca="false">IF(T951&gt;5,S951*5/R951+5,T951)+20</f>
        <v>23.9009920818027</v>
      </c>
      <c r="V951" s="9" t="n">
        <f aca="false">G951/0.5*H951*20000</f>
        <v>62284.3854632449</v>
      </c>
      <c r="W951" s="9" t="n">
        <f aca="false">H951*G951*20*1000</f>
        <v>31142.1927316224</v>
      </c>
      <c r="X951" s="5" t="n">
        <f aca="false">G951*H951*MIN(20,U951)*1000</f>
        <v>31142.1927316224</v>
      </c>
      <c r="Y951" s="5" t="n">
        <f aca="false">IF(20&lt;U951,N951*O951*MIN(5,U951-20)*1000,0)</f>
        <v>5099.99511977569</v>
      </c>
      <c r="Z951" s="5" t="n">
        <f aca="false">IF(U951&gt;25,(U951-25)*Q951*1.49*1000,0)</f>
        <v>0</v>
      </c>
      <c r="AA951" s="5" t="n">
        <f aca="false">X951+Y951+Z951</f>
        <v>36242.1878513981</v>
      </c>
      <c r="AB951" s="10" t="n">
        <f aca="false">AA951/1000</f>
        <v>36.2421878513981</v>
      </c>
    </row>
    <row r="952" customFormat="false" ht="15" hidden="false" customHeight="false" outlineLevel="0" collapsed="false">
      <c r="A952" s="0" t="n">
        <f aca="false">A922+2</f>
        <v>2019</v>
      </c>
      <c r="B952" s="0" t="str">
        <f aca="false">B922</f>
        <v>f</v>
      </c>
      <c r="C952" s="0" t="n">
        <f aca="false">C922</f>
        <v>0</v>
      </c>
      <c r="D952" s="0" t="n">
        <f aca="false">D922</f>
        <v>350.833333333333</v>
      </c>
      <c r="E952" s="1" t="n">
        <v>50.2252072092436</v>
      </c>
      <c r="F952" s="4" t="n">
        <v>0.00095987</v>
      </c>
      <c r="G952" s="0" t="n">
        <v>1.40860263543583</v>
      </c>
      <c r="H952" s="0" t="n">
        <f aca="false">1.44*EXP(-F952*(A952-1956))</f>
        <v>1.35550123842783</v>
      </c>
      <c r="I952" s="0" t="n">
        <v>785</v>
      </c>
      <c r="J952" s="0" t="n">
        <f aca="false">I952*H952</f>
        <v>1064.06847216585</v>
      </c>
      <c r="K952" s="5" t="n">
        <f aca="false">K937+D937-J937-E952</f>
        <v>2751914.79283301</v>
      </c>
      <c r="L952" s="5" t="n">
        <f aca="false">H952*(100-G952/0.5)*20000</f>
        <v>2634627.97218422</v>
      </c>
      <c r="M952" s="5" t="n">
        <f aca="false">K952-L952</f>
        <v>117286.820648795</v>
      </c>
      <c r="N952" s="6" t="n">
        <f aca="false">1.6-0.5691/(2009-1956)*(A952-1956)</f>
        <v>0.923522641509434</v>
      </c>
      <c r="O952" s="7" t="n">
        <v>1.3</v>
      </c>
      <c r="P952" s="5" t="n">
        <f aca="false">O952*(100-N952/0.5)*5000</f>
        <v>637994.205660377</v>
      </c>
      <c r="Q952" s="7" t="n">
        <f aca="false">N952</f>
        <v>0.923522641509434</v>
      </c>
      <c r="R952" s="5" t="n">
        <f aca="false">1.49*(100-Q952/0.5)*5000</f>
        <v>731239.512641509</v>
      </c>
      <c r="S952" s="5" t="str">
        <f aca="false">IF(P952&lt;M952,M952-P952," ")</f>
        <v> </v>
      </c>
      <c r="T952" s="8" t="n">
        <f aca="false">M952*5/P952</f>
        <v>0.919184058477403</v>
      </c>
      <c r="U952" s="10" t="n">
        <f aca="false">IF(T952&gt;5,S952*5/R952+5,T952)+20</f>
        <v>20.9191840584774</v>
      </c>
      <c r="V952" s="9" t="n">
        <f aca="false">G952/0.5*H952*20000</f>
        <v>76374.5046714389</v>
      </c>
      <c r="W952" s="9" t="n">
        <f aca="false">H952*G952*20*1000</f>
        <v>38187.2523357195</v>
      </c>
      <c r="X952" s="5" t="n">
        <f aca="false">G952*H952*MIN(20,U952)*1000</f>
        <v>38187.2523357195</v>
      </c>
      <c r="Y952" s="5" t="n">
        <f aca="false">IF(20&lt;U952,N952*O952*MIN(5,U952-20)*1000,0)</f>
        <v>1103.55347663394</v>
      </c>
      <c r="Z952" s="5" t="n">
        <f aca="false">IF(U952&gt;25,(U952-25)*Q952*1.49*1000,0)</f>
        <v>0</v>
      </c>
      <c r="AA952" s="5" t="n">
        <f aca="false">X952+Y952+Z952</f>
        <v>39290.8058123534</v>
      </c>
      <c r="AB952" s="10" t="n">
        <f aca="false">AA952/1000</f>
        <v>39.2908058123534</v>
      </c>
    </row>
    <row r="953" customFormat="false" ht="15" hidden="false" customHeight="false" outlineLevel="0" collapsed="false">
      <c r="A953" s="0" t="n">
        <f aca="false">A923+2</f>
        <v>2019</v>
      </c>
      <c r="B953" s="0" t="str">
        <f aca="false">B923</f>
        <v>g</v>
      </c>
      <c r="C953" s="0" t="n">
        <f aca="false">C923</f>
        <v>0</v>
      </c>
      <c r="D953" s="0" t="n">
        <f aca="false">D923</f>
        <v>350.833333333333</v>
      </c>
      <c r="E953" s="1" t="n">
        <v>72.1286472104991</v>
      </c>
      <c r="F953" s="4" t="n">
        <v>0.003306066</v>
      </c>
      <c r="G953" s="0" t="n">
        <v>1.81761270402987</v>
      </c>
      <c r="H953" s="0" t="n">
        <f aca="false">1.44*EXP(-F953*(A953-1956))</f>
        <v>1.16924817359089</v>
      </c>
      <c r="I953" s="0" t="n">
        <v>785</v>
      </c>
      <c r="J953" s="0" t="n">
        <f aca="false">I953*H953</f>
        <v>917.859816268851</v>
      </c>
      <c r="K953" s="5" t="n">
        <f aca="false">K938+D938-J938-E953</f>
        <v>2750146.76932544</v>
      </c>
      <c r="L953" s="5" t="n">
        <f aca="false">H953*(100-G953/0.5)*20000</f>
        <v>2253486.73380248</v>
      </c>
      <c r="M953" s="5" t="n">
        <f aca="false">K953-L953</f>
        <v>496660.035522951</v>
      </c>
      <c r="N953" s="6" t="n">
        <f aca="false">1.6-0.5691/(2009-1956)*(A953-1956)</f>
        <v>0.923522641509434</v>
      </c>
      <c r="O953" s="7" t="n">
        <v>1.3</v>
      </c>
      <c r="P953" s="5" t="n">
        <f aca="false">O953*(100-N953/0.5)*5000</f>
        <v>637994.205660377</v>
      </c>
      <c r="Q953" s="7" t="n">
        <f aca="false">N953</f>
        <v>0.923522641509434</v>
      </c>
      <c r="R953" s="5" t="n">
        <f aca="false">1.49*(100-Q953/0.5)*5000</f>
        <v>731239.512641509</v>
      </c>
      <c r="S953" s="5" t="str">
        <f aca="false">IF(P953&lt;M953,M953-P953," ")</f>
        <v> </v>
      </c>
      <c r="T953" s="8" t="n">
        <f aca="false">M953*5/P953</f>
        <v>3.892355378125</v>
      </c>
      <c r="U953" s="10" t="n">
        <f aca="false">IF(T953&gt;5,S953*5/R953+5,T953)+20</f>
        <v>23.892355378125</v>
      </c>
      <c r="V953" s="9" t="n">
        <f aca="false">G953/0.5*H953*20000</f>
        <v>85009.613379301</v>
      </c>
      <c r="W953" s="9" t="n">
        <f aca="false">H953*G953*20*1000</f>
        <v>42504.8066896505</v>
      </c>
      <c r="X953" s="5" t="n">
        <f aca="false">G953*H953*MIN(20,U953)*1000</f>
        <v>42504.8066896505</v>
      </c>
      <c r="Y953" s="5" t="n">
        <f aca="false">IF(20&lt;U953,N953*O953*MIN(5,U953-20)*1000,0)</f>
        <v>4673.08181664929</v>
      </c>
      <c r="Z953" s="5" t="n">
        <f aca="false">IF(U953&gt;25,(U953-25)*Q953*1.49*1000,0)</f>
        <v>0</v>
      </c>
      <c r="AA953" s="5" t="n">
        <f aca="false">X953+Y953+Z953</f>
        <v>47177.8885062998</v>
      </c>
      <c r="AB953" s="10" t="n">
        <f aca="false">AA953/1000</f>
        <v>47.1778885062998</v>
      </c>
    </row>
    <row r="954" customFormat="false" ht="15" hidden="false" customHeight="false" outlineLevel="0" collapsed="false">
      <c r="A954" s="0" t="n">
        <f aca="false">A924+2</f>
        <v>2019</v>
      </c>
      <c r="B954" s="0" t="str">
        <f aca="false">B924</f>
        <v>h</v>
      </c>
      <c r="C954" s="0" t="n">
        <f aca="false">C924</f>
        <v>0</v>
      </c>
      <c r="D954" s="0" t="n">
        <f aca="false">D924</f>
        <v>253.8</v>
      </c>
      <c r="E954" s="1" t="n">
        <v>46.9530319566625</v>
      </c>
      <c r="F954" s="4" t="n">
        <v>0.001301856</v>
      </c>
      <c r="G954" s="0" t="n">
        <v>1.47729610873543</v>
      </c>
      <c r="H954" s="0" t="n">
        <f aca="false">1.44*EXP(-F954*(A954-1956))</f>
        <v>1.32660916349275</v>
      </c>
      <c r="I954" s="0" t="n">
        <v>785</v>
      </c>
      <c r="J954" s="0" t="n">
        <f aca="false">I954*H954</f>
        <v>1041.38819334181</v>
      </c>
      <c r="K954" s="5" t="n">
        <f aca="false">K939+D939-J939-E954</f>
        <v>2748611.63855849</v>
      </c>
      <c r="L954" s="5" t="n">
        <f aca="false">H954*(100-G954/0.5)*20000</f>
        <v>2574826.54478387</v>
      </c>
      <c r="M954" s="5" t="n">
        <f aca="false">K954-L954</f>
        <v>173785.09377462</v>
      </c>
      <c r="N954" s="6" t="n">
        <f aca="false">1.6-0.5691/(2009-1956)*(A954-1956)</f>
        <v>0.923522641509434</v>
      </c>
      <c r="O954" s="7" t="n">
        <v>1.3</v>
      </c>
      <c r="P954" s="5" t="n">
        <f aca="false">O954*(100-N954/0.5)*5000</f>
        <v>637994.205660377</v>
      </c>
      <c r="Q954" s="7" t="n">
        <f aca="false">N954</f>
        <v>0.923522641509434</v>
      </c>
      <c r="R954" s="5" t="n">
        <f aca="false">1.49*(100-Q954/0.5)*5000</f>
        <v>731239.512641509</v>
      </c>
      <c r="S954" s="5" t="str">
        <f aca="false">IF(P954&lt;M954,M954-P954," ")</f>
        <v> </v>
      </c>
      <c r="T954" s="8" t="n">
        <f aca="false">M954*5/P954</f>
        <v>1.36196451498128</v>
      </c>
      <c r="U954" s="10" t="n">
        <f aca="false">IF(T954&gt;5,S954*5/R954+5,T954)+20</f>
        <v>21.3619645149813</v>
      </c>
      <c r="V954" s="9" t="n">
        <f aca="false">G954/0.5*H954*20000</f>
        <v>78391.782201624</v>
      </c>
      <c r="W954" s="9" t="n">
        <f aca="false">H954*G954*20*1000</f>
        <v>39195.891100812</v>
      </c>
      <c r="X954" s="5" t="n">
        <f aca="false">G954*H954*MIN(20,U954)*1000</f>
        <v>39195.891100812</v>
      </c>
      <c r="Y954" s="5" t="n">
        <f aca="false">IF(20&lt;U954,N954*O954*MIN(5,U954-20)*1000,0)</f>
        <v>1635.14658647291</v>
      </c>
      <c r="Z954" s="5" t="n">
        <f aca="false">IF(U954&gt;25,(U954-25)*Q954*1.49*1000,0)</f>
        <v>0</v>
      </c>
      <c r="AA954" s="5" t="n">
        <f aca="false">X954+Y954+Z954</f>
        <v>40831.0376872849</v>
      </c>
      <c r="AB954" s="10" t="n">
        <f aca="false">AA954/1000</f>
        <v>40.8310376872849</v>
      </c>
    </row>
    <row r="955" customFormat="false" ht="15" hidden="false" customHeight="false" outlineLevel="0" collapsed="false">
      <c r="A955" s="0" t="n">
        <f aca="false">A925+2</f>
        <v>2019</v>
      </c>
      <c r="B955" s="0" t="str">
        <f aca="false">B925</f>
        <v>i</v>
      </c>
      <c r="C955" s="0" t="n">
        <f aca="false">C925</f>
        <v>0</v>
      </c>
      <c r="D955" s="0" t="n">
        <f aca="false">D925</f>
        <v>211.2</v>
      </c>
      <c r="E955" s="1" t="n">
        <v>45.3949704741261</v>
      </c>
      <c r="F955" s="4" t="n">
        <v>0.00474323</v>
      </c>
      <c r="G955" s="0" t="n">
        <v>3.0304291307701</v>
      </c>
      <c r="H955" s="0" t="n">
        <f aca="false">1.44*EXP(-F955*(A955-1956))</f>
        <v>1.06803405164013</v>
      </c>
      <c r="I955" s="0" t="n">
        <v>785</v>
      </c>
      <c r="J955" s="0" t="n">
        <f aca="false">I955*H955</f>
        <v>838.406730537504</v>
      </c>
      <c r="K955" s="5" t="n">
        <f aca="false">K940+D940-J940-E955</f>
        <v>2746603.88085192</v>
      </c>
      <c r="L955" s="5" t="n">
        <f aca="false">H955*(100-G955/0.5)*20000</f>
        <v>2006604.04317048</v>
      </c>
      <c r="M955" s="5" t="n">
        <f aca="false">K955-L955</f>
        <v>739999.837681443</v>
      </c>
      <c r="N955" s="6" t="n">
        <f aca="false">1.6+0.3/(2009-1956)*(A955-1956)</f>
        <v>1.95660377358491</v>
      </c>
      <c r="O955" s="7" t="n">
        <v>1.3</v>
      </c>
      <c r="P955" s="5" t="n">
        <f aca="false">O955*(100-N955/0.5)*5000</f>
        <v>624564.150943396</v>
      </c>
      <c r="Q955" s="7" t="n">
        <f aca="false">N955</f>
        <v>1.95660377358491</v>
      </c>
      <c r="R955" s="5" t="n">
        <f aca="false">1.49*(100-Q955/0.5)*5000</f>
        <v>715846.603773585</v>
      </c>
      <c r="S955" s="5" t="n">
        <f aca="false">IF(P955&lt;M955,M955-P955," ")</f>
        <v>115435.686738047</v>
      </c>
      <c r="T955" s="8" t="n">
        <f aca="false">M955*5/P955</f>
        <v>5.92412994376705</v>
      </c>
      <c r="U955" s="10" t="n">
        <f aca="false">IF(T955&gt;5,S955*5/R955+5,T955)+20</f>
        <v>25.8062878704008</v>
      </c>
      <c r="V955" s="9" t="n">
        <f aca="false">G955/0.5*H955*20000</f>
        <v>129464.060109787</v>
      </c>
      <c r="W955" s="9" t="n">
        <f aca="false">H955*G955*20*1000</f>
        <v>64732.0300548935</v>
      </c>
      <c r="X955" s="5" t="n">
        <f aca="false">G955*H955*MIN(20,U955)*1000</f>
        <v>64732.0300548935</v>
      </c>
      <c r="Y955" s="5" t="n">
        <f aca="false">IF(20&lt;U955,N955*O955*MIN(5,U955-20)*1000,0)</f>
        <v>12717.9245283019</v>
      </c>
      <c r="Z955" s="5" t="n">
        <f aca="false">IF(U955&gt;25,(U955-25)*Q955*1.49*1000,0)</f>
        <v>2350.60297583464</v>
      </c>
      <c r="AA955" s="5" t="n">
        <f aca="false">X955+Y955+Z955</f>
        <v>79800.5575590301</v>
      </c>
      <c r="AB955" s="10" t="n">
        <f aca="false">AA955/1000</f>
        <v>79.8005575590301</v>
      </c>
    </row>
    <row r="956" customFormat="false" ht="15" hidden="false" customHeight="false" outlineLevel="0" collapsed="false">
      <c r="A956" s="0" t="n">
        <f aca="false">A926+2</f>
        <v>2019</v>
      </c>
      <c r="B956" s="0" t="str">
        <f aca="false">B926</f>
        <v>j</v>
      </c>
      <c r="C956" s="0" t="n">
        <f aca="false">C926</f>
        <v>0</v>
      </c>
      <c r="D956" s="0" t="n">
        <f aca="false">D926</f>
        <v>1060.83333333333</v>
      </c>
      <c r="E956" s="1" t="n">
        <v>84.1747023377234</v>
      </c>
      <c r="F956" s="4" t="n">
        <v>0.00288361</v>
      </c>
      <c r="G956" s="0" t="n">
        <v>2.0667451303106</v>
      </c>
      <c r="H956" s="0" t="n">
        <f aca="false">1.44*EXP(-F956*(A956-1956))</f>
        <v>1.20078520893785</v>
      </c>
      <c r="I956" s="0" t="n">
        <v>785</v>
      </c>
      <c r="J956" s="0" t="n">
        <f aca="false">I956*H956</f>
        <v>942.616389016212</v>
      </c>
      <c r="K956" s="5" t="n">
        <f aca="false">K941+D941-J941-E956</f>
        <v>2774201.12987547</v>
      </c>
      <c r="L956" s="5" t="n">
        <f aca="false">H956*(100-G956/0.5)*20000</f>
        <v>2302301.73855085</v>
      </c>
      <c r="M956" s="5" t="n">
        <f aca="false">K956-L956</f>
        <v>471899.391324624</v>
      </c>
      <c r="N956" s="6" t="n">
        <f aca="false">1.6-0.5691/(2009-1956)*(A956-1956)</f>
        <v>0.923522641509434</v>
      </c>
      <c r="O956" s="7" t="n">
        <v>1.3</v>
      </c>
      <c r="P956" s="5" t="n">
        <f aca="false">O956*(100-N956/0.5)*5000</f>
        <v>637994.205660377</v>
      </c>
      <c r="Q956" s="7" t="n">
        <f aca="false">N956</f>
        <v>0.923522641509434</v>
      </c>
      <c r="R956" s="5" t="n">
        <f aca="false">1.49*(100-Q956/0.5)*5000</f>
        <v>731239.512641509</v>
      </c>
      <c r="S956" s="5" t="str">
        <f aca="false">IF(P956&lt;M956,M956-P956," ")</f>
        <v> </v>
      </c>
      <c r="T956" s="8" t="n">
        <f aca="false">M956*5/P956</f>
        <v>3.69830468002581</v>
      </c>
      <c r="U956" s="10" t="n">
        <f aca="false">IF(T956&gt;5,S956*5/R956+5,T956)+20</f>
        <v>23.6983046800258</v>
      </c>
      <c r="V956" s="9" t="n">
        <f aca="false">G956/0.5*H956*20000</f>
        <v>99268.679324852</v>
      </c>
      <c r="W956" s="9" t="n">
        <f aca="false">H956*G956*20*1000</f>
        <v>49634.339662426</v>
      </c>
      <c r="X956" s="5" t="n">
        <f aca="false">G956*H956*MIN(20,U956)*1000</f>
        <v>49634.339662426</v>
      </c>
      <c r="Y956" s="5" t="n">
        <f aca="false">IF(20&lt;U956,N956*O956*MIN(5,U956-20)*1000,0)</f>
        <v>4440.10853936538</v>
      </c>
      <c r="Z956" s="5" t="n">
        <f aca="false">IF(U956&gt;25,(U956-25)*Q956*1.49*1000,0)</f>
        <v>0</v>
      </c>
      <c r="AA956" s="5" t="n">
        <f aca="false">X956+Y956+Z956</f>
        <v>54074.4482017914</v>
      </c>
      <c r="AB956" s="10" t="n">
        <f aca="false">AA956/1000</f>
        <v>54.0744482017914</v>
      </c>
    </row>
    <row r="957" customFormat="false" ht="15" hidden="false" customHeight="false" outlineLevel="0" collapsed="false">
      <c r="A957" s="0" t="n">
        <f aca="false">A927+2</f>
        <v>2019</v>
      </c>
      <c r="B957" s="0" t="str">
        <f aca="false">B927</f>
        <v>k</v>
      </c>
      <c r="C957" s="0" t="n">
        <f aca="false">C927</f>
        <v>0</v>
      </c>
      <c r="D957" s="0" t="n">
        <f aca="false">D927</f>
        <v>1060.83333333333</v>
      </c>
      <c r="E957" s="1" t="n">
        <v>108.098453341927</v>
      </c>
      <c r="F957" s="4" t="n">
        <v>0.003435973</v>
      </c>
      <c r="G957" s="0" t="n">
        <v>2.1004315645283</v>
      </c>
      <c r="H957" s="0" t="n">
        <f aca="false">1.44*EXP(-F957*(A957-1956))</f>
        <v>1.15971793328415</v>
      </c>
      <c r="I957" s="0" t="n">
        <v>785</v>
      </c>
      <c r="J957" s="0" t="n">
        <f aca="false">I957*H957</f>
        <v>910.378577628054</v>
      </c>
      <c r="K957" s="5" t="n">
        <f aca="false">K942+D942-J942-E957</f>
        <v>2775519.16964742</v>
      </c>
      <c r="L957" s="5" t="n">
        <f aca="false">H957*(100-G957/0.5)*20000</f>
        <v>2221999.54044751</v>
      </c>
      <c r="M957" s="5" t="n">
        <f aca="false">K957-L957</f>
        <v>553519.629199913</v>
      </c>
      <c r="N957" s="6" t="n">
        <f aca="false">1.6+0.1/(2009-1956)*(A957-1956)</f>
        <v>1.7188679245283</v>
      </c>
      <c r="O957" s="7" t="n">
        <v>1.3</v>
      </c>
      <c r="P957" s="5" t="n">
        <f aca="false">O957*(100-N957/0.5)*5000</f>
        <v>627654.716981132</v>
      </c>
      <c r="Q957" s="7" t="n">
        <f aca="false">N957</f>
        <v>1.7188679245283</v>
      </c>
      <c r="R957" s="5" t="n">
        <f aca="false">1.49*(100-Q957/0.5)*5000</f>
        <v>719388.867924528</v>
      </c>
      <c r="S957" s="5" t="str">
        <f aca="false">IF(P957&lt;M957,M957-P957," ")</f>
        <v> </v>
      </c>
      <c r="T957" s="8" t="n">
        <f aca="false">M957*5/P957</f>
        <v>4.40942778110718</v>
      </c>
      <c r="U957" s="10" t="n">
        <f aca="false">IF(T957&gt;5,S957*5/R957+5,T957)+20</f>
        <v>24.4094277811072</v>
      </c>
      <c r="V957" s="9" t="n">
        <f aca="false">G957/0.5*H957*20000</f>
        <v>97436.3261207819</v>
      </c>
      <c r="W957" s="9" t="n">
        <f aca="false">H957*G957*20*1000</f>
        <v>48718.1630603909</v>
      </c>
      <c r="X957" s="5" t="n">
        <f aca="false">G957*H957*MIN(20,U957)*1000</f>
        <v>48718.1630603909</v>
      </c>
      <c r="Y957" s="5" t="n">
        <f aca="false">IF(20&lt;U957,N957*O957*MIN(5,U957-20)*1000,0)</f>
        <v>9852.99117200987</v>
      </c>
      <c r="Z957" s="5" t="n">
        <f aca="false">IF(U957&gt;25,(U957-25)*Q957*1.49*1000,0)</f>
        <v>0</v>
      </c>
      <c r="AA957" s="5" t="n">
        <f aca="false">X957+Y957+Z957</f>
        <v>58571.1542324008</v>
      </c>
      <c r="AB957" s="10" t="n">
        <f aca="false">AA957/1000</f>
        <v>58.5711542324008</v>
      </c>
    </row>
    <row r="958" customFormat="false" ht="15" hidden="false" customHeight="false" outlineLevel="0" collapsed="false">
      <c r="A958" s="0" t="n">
        <f aca="false">A928+2</f>
        <v>2019</v>
      </c>
      <c r="B958" s="0" t="str">
        <f aca="false">B928</f>
        <v>l</v>
      </c>
      <c r="C958" s="0" t="n">
        <f aca="false">C928</f>
        <v>0</v>
      </c>
      <c r="D958" s="0" t="n">
        <f aca="false">D928</f>
        <v>33.54</v>
      </c>
      <c r="E958" s="1" t="n">
        <v>61.596348499957</v>
      </c>
      <c r="F958" s="4" t="n">
        <v>0.002290988</v>
      </c>
      <c r="G958" s="0" t="n">
        <v>1.75069664684031</v>
      </c>
      <c r="H958" s="0" t="n">
        <f aca="false">1.44*EXP(-F958*(A958-1956))</f>
        <v>1.24646415816373</v>
      </c>
      <c r="I958" s="0" t="n">
        <v>785</v>
      </c>
      <c r="J958" s="0" t="n">
        <f aca="false">I958*H958</f>
        <v>978.474364158526</v>
      </c>
      <c r="K958" s="5" t="n">
        <f aca="false">K943+D943-J943-E958</f>
        <v>2741433.17810591</v>
      </c>
      <c r="L958" s="5" t="n">
        <f aca="false">H958*(100-G958/0.5)*20000</f>
        <v>2405641.0914433</v>
      </c>
      <c r="M958" s="5" t="n">
        <f aca="false">K958-L958</f>
        <v>335792.086662615</v>
      </c>
      <c r="N958" s="6" t="n">
        <f aca="false">1.6-0.4/(2009-1956)*(A958-1956)</f>
        <v>1.12452830188679</v>
      </c>
      <c r="O958" s="7" t="n">
        <v>1.3</v>
      </c>
      <c r="P958" s="5" t="n">
        <f aca="false">O958*(100-N958/0.5)*5000</f>
        <v>635381.132075472</v>
      </c>
      <c r="Q958" s="7" t="n">
        <f aca="false">N958</f>
        <v>1.12452830188679</v>
      </c>
      <c r="R958" s="5" t="n">
        <f aca="false">1.49*(100-Q958/0.5)*5000</f>
        <v>728244.528301887</v>
      </c>
      <c r="S958" s="5" t="str">
        <f aca="false">IF(P958&lt;M958,M958-P958," ")</f>
        <v> </v>
      </c>
      <c r="T958" s="8" t="n">
        <f aca="false">M958*5/P958</f>
        <v>2.64244616113914</v>
      </c>
      <c r="U958" s="10" t="n">
        <f aca="false">IF(T958&gt;5,S958*5/R958+5,T958)+20</f>
        <v>22.6424461611391</v>
      </c>
      <c r="V958" s="9" t="n">
        <f aca="false">G958/0.5*H958*20000</f>
        <v>87287.2248841546</v>
      </c>
      <c r="W958" s="9" t="n">
        <f aca="false">H958*G958*20*1000</f>
        <v>43643.6124420773</v>
      </c>
      <c r="X958" s="5" t="n">
        <f aca="false">G958*H958*MIN(20,U958)*1000</f>
        <v>43643.6124420773</v>
      </c>
      <c r="Y958" s="5" t="n">
        <f aca="false">IF(20&lt;U958,N958*O958*MIN(5,U958-20)*1000,0)</f>
        <v>3862.957142737</v>
      </c>
      <c r="Z958" s="5" t="n">
        <f aca="false">IF(U958&gt;25,(U958-25)*Q958*1.49*1000,0)</f>
        <v>0</v>
      </c>
      <c r="AA958" s="5" t="n">
        <f aca="false">X958+Y958+Z958</f>
        <v>47506.5695848143</v>
      </c>
      <c r="AB958" s="10" t="n">
        <f aca="false">AA958/1000</f>
        <v>47.5065695848143</v>
      </c>
    </row>
    <row r="959" customFormat="false" ht="15" hidden="false" customHeight="false" outlineLevel="0" collapsed="false">
      <c r="A959" s="0" t="n">
        <f aca="false">A929+2</f>
        <v>2019</v>
      </c>
      <c r="B959" s="0" t="str">
        <f aca="false">B929</f>
        <v>m</v>
      </c>
      <c r="C959" s="0" t="n">
        <f aca="false">C929</f>
        <v>0</v>
      </c>
      <c r="D959" s="0" t="n">
        <f aca="false">D929</f>
        <v>211.2</v>
      </c>
      <c r="E959" s="1" t="n">
        <v>65.4513815077745</v>
      </c>
      <c r="F959" s="4" t="n">
        <v>0.006047777</v>
      </c>
      <c r="G959" s="0" t="n">
        <v>3.37318389603812</v>
      </c>
      <c r="H959" s="0" t="n">
        <f aca="false">1.44*EXP(-F959*(A959-1956))</f>
        <v>0.983766371544785</v>
      </c>
      <c r="I959" s="0" t="n">
        <v>785</v>
      </c>
      <c r="J959" s="0" t="n">
        <f aca="false">I959*H959</f>
        <v>772.256601662656</v>
      </c>
      <c r="K959" s="5" t="n">
        <f aca="false">K944+D944-J944-E959</f>
        <v>2741522.93133072</v>
      </c>
      <c r="L959" s="5" t="n">
        <f aca="false">H959*(100-G959/0.5)*20000</f>
        <v>1834795.74781122</v>
      </c>
      <c r="M959" s="5" t="n">
        <f aca="false">K959-L959</f>
        <v>906727.183519497</v>
      </c>
      <c r="N959" s="6" t="n">
        <f aca="false">1.6+0.5185/(2009-1956)*(A959-1956)</f>
        <v>2.21633018867925</v>
      </c>
      <c r="O959" s="7" t="n">
        <v>1.3</v>
      </c>
      <c r="P959" s="5" t="n">
        <f aca="false">O959*(100-N959/0.5)*5000</f>
        <v>621187.70754717</v>
      </c>
      <c r="Q959" s="7" t="n">
        <f aca="false">N959</f>
        <v>2.21633018867925</v>
      </c>
      <c r="R959" s="5" t="n">
        <f aca="false">1.49*(100-Q959/0.5)*5000</f>
        <v>711976.680188679</v>
      </c>
      <c r="S959" s="5" t="n">
        <f aca="false">IF(P959&lt;M959,M959-P959," ")</f>
        <v>285539.475972328</v>
      </c>
      <c r="T959" s="8" t="n">
        <f aca="false">M959*5/P959</f>
        <v>7.29833488737094</v>
      </c>
      <c r="U959" s="10" t="n">
        <f aca="false">IF(T959&gt;5,S959*5/R959+5,T959)+20</f>
        <v>27.0052586265653</v>
      </c>
      <c r="V959" s="9" t="n">
        <f aca="false">G959/0.5*H959*20000</f>
        <v>132736.995278349</v>
      </c>
      <c r="W959" s="9" t="n">
        <f aca="false">H959*G959*20*1000</f>
        <v>66368.4976391744</v>
      </c>
      <c r="X959" s="5" t="n">
        <f aca="false">G959*H959*MIN(20,U959)*1000</f>
        <v>66368.4976391744</v>
      </c>
      <c r="Y959" s="5" t="n">
        <f aca="false">IF(20&lt;U959,N959*O959*MIN(5,U959-20)*1000,0)</f>
        <v>14406.1462264151</v>
      </c>
      <c r="Z959" s="5" t="n">
        <f aca="false">IF(U959&gt;25,(U959-25)*Q959*1.49*1000,0)</f>
        <v>6622.02969294741</v>
      </c>
      <c r="AA959" s="5" t="n">
        <f aca="false">X959+Y959+Z959</f>
        <v>87396.6735585369</v>
      </c>
      <c r="AB959" s="10" t="n">
        <f aca="false">AA959/1000</f>
        <v>87.3966735585369</v>
      </c>
    </row>
    <row r="960" customFormat="false" ht="15" hidden="false" customHeight="false" outlineLevel="0" collapsed="false">
      <c r="A960" s="0" t="n">
        <f aca="false">A930+2</f>
        <v>2019</v>
      </c>
      <c r="B960" s="0" t="str">
        <f aca="false">B930</f>
        <v>n</v>
      </c>
      <c r="C960" s="0" t="n">
        <f aca="false">C930</f>
        <v>0</v>
      </c>
      <c r="D960" s="0" t="n">
        <f aca="false">D930</f>
        <v>33.54</v>
      </c>
      <c r="E960" s="1" t="n">
        <v>86.1915673911046</v>
      </c>
      <c r="F960" s="4" t="n">
        <v>0.003047486</v>
      </c>
      <c r="G960" s="0" t="n">
        <v>2.13295566542966</v>
      </c>
      <c r="H960" s="0" t="n">
        <f aca="false">1.44*EXP(-F960*(A960-1956))</f>
        <v>1.1884518521897</v>
      </c>
      <c r="I960" s="0" t="n">
        <v>785</v>
      </c>
      <c r="J960" s="0" t="n">
        <f aca="false">I960*H960</f>
        <v>932.934703968913</v>
      </c>
      <c r="K960" s="5" t="n">
        <f aca="false">K945+D945-J945-E960</f>
        <v>2735516.22235278</v>
      </c>
      <c r="L960" s="5" t="n">
        <f aca="false">H960*(100-G960/0.5)*20000</f>
        <v>2275507.09993066</v>
      </c>
      <c r="M960" s="5" t="n">
        <f aca="false">K960-L960</f>
        <v>460009.122422115</v>
      </c>
      <c r="N960" s="6" t="n">
        <f aca="false">1.6-0.4298/(2009-1956)*(A960-1956)</f>
        <v>1.08910566037736</v>
      </c>
      <c r="O960" s="7" t="n">
        <v>1.3</v>
      </c>
      <c r="P960" s="5" t="n">
        <f aca="false">O960*(100-N960/0.5)*5000</f>
        <v>635841.626415094</v>
      </c>
      <c r="Q960" s="7" t="n">
        <f aca="false">N960</f>
        <v>1.08910566037736</v>
      </c>
      <c r="R960" s="5" t="n">
        <f aca="false">1.49*(100-Q960/0.5)*5000</f>
        <v>728772.325660377</v>
      </c>
      <c r="S960" s="5" t="str">
        <f aca="false">IF(P960&lt;M960,M960-P960," ")</f>
        <v> </v>
      </c>
      <c r="T960" s="8" t="n">
        <f aca="false">M960*5/P960</f>
        <v>3.61732468677513</v>
      </c>
      <c r="U960" s="10" t="n">
        <f aca="false">IF(T960&gt;5,S960*5/R960+5,T960)+20</f>
        <v>23.6173246867751</v>
      </c>
      <c r="V960" s="9" t="n">
        <f aca="false">G960/0.5*H960*20000</f>
        <v>101396.604448736</v>
      </c>
      <c r="W960" s="9" t="n">
        <f aca="false">H960*G960*20*1000</f>
        <v>50698.3022243679</v>
      </c>
      <c r="X960" s="5" t="n">
        <f aca="false">G960*H960*MIN(20,U960)*1000</f>
        <v>50698.3022243679</v>
      </c>
      <c r="Y960" s="5" t="n">
        <f aca="false">IF(20&lt;U960,N960*O960*MIN(5,U960-20)*1000,0)</f>
        <v>5121.54342932642</v>
      </c>
      <c r="Z960" s="5" t="n">
        <f aca="false">IF(U960&gt;25,(U960-25)*Q960*1.49*1000,0)</f>
        <v>0</v>
      </c>
      <c r="AA960" s="5" t="n">
        <f aca="false">X960+Y960+Z960</f>
        <v>55819.8456536943</v>
      </c>
      <c r="AB960" s="10" t="n">
        <f aca="false">AA960/1000</f>
        <v>55.8198456536943</v>
      </c>
    </row>
    <row r="961" customFormat="false" ht="15" hidden="false" customHeight="false" outlineLevel="0" collapsed="false">
      <c r="A961" s="0" t="n">
        <f aca="false">A931+2</f>
        <v>2019</v>
      </c>
      <c r="B961" s="0" t="str">
        <f aca="false">B931</f>
        <v>o</v>
      </c>
      <c r="C961" s="0" t="n">
        <f aca="false">C931</f>
        <v>0</v>
      </c>
      <c r="D961" s="0" t="n">
        <f aca="false">D931</f>
        <v>2743.46666666667</v>
      </c>
      <c r="E961" s="1" t="n">
        <v>44.6142167580747</v>
      </c>
      <c r="F961" s="4" t="n">
        <v>0.006595146</v>
      </c>
      <c r="G961" s="0" t="n">
        <v>2.49562347552417</v>
      </c>
      <c r="H961" s="0" t="n">
        <f aca="false">1.44*EXP(-F961*(A961-1956))</f>
        <v>0.95042019237647</v>
      </c>
      <c r="I961" s="0" t="n">
        <v>785</v>
      </c>
      <c r="J961" s="0" t="n">
        <f aca="false">I961*H961</f>
        <v>746.079851015529</v>
      </c>
      <c r="K961" s="5" t="n">
        <f aca="false">K946+D946-J946-E961</f>
        <v>2853973.177541</v>
      </c>
      <c r="L961" s="5" t="n">
        <f aca="false">H961*(100-G961/0.5)*20000</f>
        <v>1805964.74700466</v>
      </c>
      <c r="M961" s="5" t="n">
        <f aca="false">K961-L961</f>
        <v>1048008.43053634</v>
      </c>
      <c r="N961" s="6" t="n">
        <f aca="false">1.6+0.062/(2009-1956)*(A961-1956)</f>
        <v>1.67369811320755</v>
      </c>
      <c r="O961" s="7" t="n">
        <v>1.3</v>
      </c>
      <c r="P961" s="5" t="n">
        <f aca="false">O961*(100-N961/0.5)*5000</f>
        <v>628241.924528302</v>
      </c>
      <c r="Q961" s="7" t="n">
        <f aca="false">N961</f>
        <v>1.67369811320755</v>
      </c>
      <c r="R961" s="5" t="n">
        <f aca="false">1.49*(100-Q961/0.5)*5000</f>
        <v>720061.898113208</v>
      </c>
      <c r="S961" s="5" t="n">
        <f aca="false">IF(P961&lt;M961,M961-P961," ")</f>
        <v>419766.506008037</v>
      </c>
      <c r="T961" s="8" t="n">
        <f aca="false">M961*5/P961</f>
        <v>8.3408030379635</v>
      </c>
      <c r="U961" s="10" t="n">
        <f aca="false">IF(T961&gt;5,S961*5/R961+5,T961)+20</f>
        <v>27.9147945968809</v>
      </c>
      <c r="V961" s="9" t="n">
        <f aca="false">G961/0.5*H961*20000</f>
        <v>94875.6377482766</v>
      </c>
      <c r="W961" s="9" t="n">
        <f aca="false">H961*G961*20*1000</f>
        <v>47437.8188741383</v>
      </c>
      <c r="X961" s="5" t="n">
        <f aca="false">G961*H961*MIN(20,U961)*1000</f>
        <v>47437.8188741383</v>
      </c>
      <c r="Y961" s="5" t="n">
        <f aca="false">IF(20&lt;U961,N961*O961*MIN(5,U961-20)*1000,0)</f>
        <v>10879.0377358491</v>
      </c>
      <c r="Z961" s="5" t="n">
        <f aca="false">IF(U961&gt;25,(U961-25)*Q961*1.49*1000,0)</f>
        <v>7268.94446360881</v>
      </c>
      <c r="AA961" s="5" t="n">
        <f aca="false">X961+Y961+Z961</f>
        <v>65585.8010735961</v>
      </c>
      <c r="AB961" s="10" t="n">
        <f aca="false">AA961/1000</f>
        <v>65.5858010735961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4" min="24" style="0" width="10.58"/>
  </cols>
  <sheetData>
    <row r="1" customFormat="false" ht="15" hidden="false" customHeight="false" outlineLevel="0" collapsed="false">
      <c r="A1" s="4" t="s">
        <v>45</v>
      </c>
      <c r="B1" s="4" t="n">
        <v>1956</v>
      </c>
      <c r="C1" s="0" t="n">
        <v>1967</v>
      </c>
      <c r="D1" s="0" t="n">
        <v>1974</v>
      </c>
      <c r="E1" s="0" t="n">
        <v>1975</v>
      </c>
      <c r="F1" s="0" t="n">
        <v>1977</v>
      </c>
      <c r="G1" s="0" t="n">
        <v>1979</v>
      </c>
      <c r="H1" s="0" t="n">
        <v>1983</v>
      </c>
      <c r="I1" s="0" t="n">
        <v>1985</v>
      </c>
      <c r="J1" s="0" t="n">
        <v>1987</v>
      </c>
      <c r="K1" s="0" t="n">
        <v>1989</v>
      </c>
      <c r="L1" s="0" t="n">
        <v>1991</v>
      </c>
      <c r="M1" s="0" t="n">
        <v>1993</v>
      </c>
      <c r="N1" s="0" t="n">
        <v>1995</v>
      </c>
      <c r="O1" s="0" t="n">
        <v>1997</v>
      </c>
      <c r="P1" s="0" t="n">
        <v>1999</v>
      </c>
      <c r="Q1" s="0" t="n">
        <v>2001</v>
      </c>
      <c r="R1" s="0" t="n">
        <v>2005</v>
      </c>
      <c r="S1" s="0" t="n">
        <v>2007</v>
      </c>
      <c r="T1" s="0" t="n">
        <v>2009</v>
      </c>
      <c r="U1" s="0" t="n">
        <v>2011</v>
      </c>
      <c r="V1" s="0" t="n">
        <v>2013</v>
      </c>
      <c r="W1" s="0" t="n">
        <v>2015</v>
      </c>
      <c r="X1" s="0" t="n">
        <v>2017</v>
      </c>
      <c r="Y1" s="0" t="n">
        <v>2019</v>
      </c>
    </row>
    <row r="2" customFormat="false" ht="15" hidden="false" customHeight="false" outlineLevel="0" collapsed="false">
      <c r="A2" s="4" t="s">
        <v>30</v>
      </c>
      <c r="B2" s="5" t="n">
        <f aca="false">calculations!AA2</f>
        <v>43315.2</v>
      </c>
      <c r="C2" s="5" t="n">
        <f aca="false">calculations!AA167</f>
        <v>37270.7197703266</v>
      </c>
      <c r="D2" s="5" t="n">
        <f aca="false">calculations!AA272</f>
        <v>35783.5196430243</v>
      </c>
      <c r="E2" s="5" t="n">
        <f aca="false">calculations!AA287</f>
        <v>34591.7728850584</v>
      </c>
      <c r="F2" s="5" t="n">
        <f aca="false">calculations!AA317</f>
        <v>34577.2087384131</v>
      </c>
      <c r="G2" s="5" t="n">
        <f aca="false">calculations!AA347</f>
        <v>34856.2536803911</v>
      </c>
      <c r="H2" s="5" t="n">
        <f aca="false">calculations!AA407</f>
        <v>32483.8631235357</v>
      </c>
      <c r="I2" s="5" t="n">
        <f aca="false">calculations!AA437</f>
        <v>30282.1189523134</v>
      </c>
      <c r="J2" s="5" t="n">
        <f aca="false">calculations!AA467</f>
        <v>29832.8971394936</v>
      </c>
      <c r="K2" s="5" t="n">
        <f aca="false">calculations!AA497</f>
        <v>29529.6823692037</v>
      </c>
      <c r="L2" s="5" t="n">
        <f aca="false">calculations!AA527</f>
        <v>29483.6458424066</v>
      </c>
      <c r="M2" s="5" t="n">
        <f aca="false">calculations!AA557</f>
        <v>30017.5138242423</v>
      </c>
      <c r="N2" s="5" t="n">
        <f aca="false">calculations!AA587</f>
        <v>26792.9406541035</v>
      </c>
      <c r="O2" s="5" t="n">
        <f aca="false">calculations!AA617</f>
        <v>28171.7630368976</v>
      </c>
      <c r="P2" s="5" t="n">
        <f aca="false">calculations!AA647</f>
        <v>28108.1805511791</v>
      </c>
      <c r="Q2" s="5" t="n">
        <f aca="false">calculations!AA677</f>
        <v>26649.0561426037</v>
      </c>
      <c r="R2" s="5" t="n">
        <f aca="false">calculations!AA737</f>
        <v>25994.6368432512</v>
      </c>
      <c r="S2" s="5" t="n">
        <f aca="false">calculations!AA767</f>
        <v>25972.2074353872</v>
      </c>
      <c r="T2" s="5" t="n">
        <f aca="false">calculations!AA797</f>
        <v>27151.5410094381</v>
      </c>
      <c r="U2" s="5" t="n">
        <f aca="false">calculations!AA827</f>
        <v>26449.8484535041</v>
      </c>
      <c r="V2" s="5" t="n">
        <f aca="false">calculations!AA857</f>
        <v>26082.6927694715</v>
      </c>
      <c r="W2" s="5" t="n">
        <f aca="false">calculations!AA887</f>
        <v>25547.1148842061</v>
      </c>
      <c r="X2" s="5" t="n">
        <f aca="false">calculations!AA917</f>
        <v>25034.5956264787</v>
      </c>
      <c r="Y2" s="5" t="n">
        <f aca="false">calculations!AA947</f>
        <v>25449.956605216</v>
      </c>
    </row>
    <row r="3" customFormat="false" ht="15" hidden="false" customHeight="false" outlineLevel="0" collapsed="false">
      <c r="A3" s="4" t="s">
        <v>31</v>
      </c>
      <c r="B3" s="5" t="n">
        <f aca="false">calculations!AA3</f>
        <v>43315.2</v>
      </c>
      <c r="C3" s="5" t="n">
        <f aca="false">calculations!AA168</f>
        <v>39035.1126493626</v>
      </c>
      <c r="D3" s="5" t="n">
        <f aca="false">calculations!AA273</f>
        <v>38128.5670336921</v>
      </c>
      <c r="E3" s="5" t="n">
        <f aca="false">calculations!AA288</f>
        <v>37815.9685482366</v>
      </c>
      <c r="F3" s="5" t="n">
        <f aca="false">calculations!AA318</f>
        <v>36919.0205800977</v>
      </c>
      <c r="G3" s="5" t="n">
        <f aca="false">calculations!AA348</f>
        <v>38357.5010578263</v>
      </c>
      <c r="H3" s="5" t="n">
        <f aca="false">calculations!AA408</f>
        <v>36270.4158172341</v>
      </c>
      <c r="I3" s="5" t="n">
        <f aca="false">calculations!AA438</f>
        <v>34503.4491490207</v>
      </c>
      <c r="J3" s="5" t="n">
        <f aca="false">calculations!AA468</f>
        <v>33029.4821073185</v>
      </c>
      <c r="K3" s="5" t="n">
        <f aca="false">calculations!AA498</f>
        <v>34170.9344562642</v>
      </c>
      <c r="L3" s="5" t="n">
        <f aca="false">calculations!AA528</f>
        <v>34983.8540490611</v>
      </c>
      <c r="M3" s="5" t="n">
        <f aca="false">calculations!AA558</f>
        <v>33483.882874854</v>
      </c>
      <c r="N3" s="5" t="n">
        <f aca="false">calculations!AA588</f>
        <v>31411.888726865</v>
      </c>
      <c r="O3" s="5" t="n">
        <f aca="false">calculations!AA618</f>
        <v>34224.8129411197</v>
      </c>
      <c r="P3" s="5" t="n">
        <f aca="false">calculations!AA648</f>
        <v>33578.3679860147</v>
      </c>
      <c r="Q3" s="5" t="n">
        <f aca="false">calculations!AA678</f>
        <v>31822.9320675303</v>
      </c>
      <c r="R3" s="5" t="n">
        <f aca="false">calculations!AA738</f>
        <v>30296.043250073</v>
      </c>
      <c r="S3" s="5" t="n">
        <f aca="false">calculations!AA768</f>
        <v>30555.4396229878</v>
      </c>
      <c r="T3" s="5" t="n">
        <f aca="false">calculations!AA798</f>
        <v>31470.293502625</v>
      </c>
      <c r="U3" s="5" t="n">
        <f aca="false">calculations!AA828</f>
        <v>30309.0014211523</v>
      </c>
      <c r="V3" s="5" t="n">
        <f aca="false">calculations!AA858</f>
        <v>30078.5832839662</v>
      </c>
      <c r="W3" s="5" t="n">
        <f aca="false">calculations!AA888</f>
        <v>29249.1960063907</v>
      </c>
      <c r="X3" s="5" t="n">
        <f aca="false">calculations!AA918</f>
        <v>28519.8908482042</v>
      </c>
      <c r="Y3" s="5" t="n">
        <f aca="false">calculations!AA948</f>
        <v>28441.246504959</v>
      </c>
    </row>
    <row r="4" customFormat="false" ht="15" hidden="false" customHeight="false" outlineLevel="0" collapsed="false">
      <c r="A4" s="4" t="s">
        <v>32</v>
      </c>
      <c r="B4" s="5" t="n">
        <f aca="false">calculations!AA4</f>
        <v>43315.2</v>
      </c>
      <c r="C4" s="5" t="n">
        <f aca="false">calculations!AA169</f>
        <v>40824.435993196</v>
      </c>
      <c r="D4" s="5" t="n">
        <f aca="false">calculations!AA274</f>
        <v>40742.5186859746</v>
      </c>
      <c r="E4" s="5" t="n">
        <f aca="false">calculations!AA289</f>
        <v>39571.6700645966</v>
      </c>
      <c r="F4" s="5" t="n">
        <f aca="false">calculations!AA319</f>
        <v>40095.8646114608</v>
      </c>
      <c r="G4" s="5" t="n">
        <f aca="false">calculations!AA349</f>
        <v>40884.8978224502</v>
      </c>
      <c r="H4" s="5" t="n">
        <f aca="false">calculations!AA409</f>
        <v>40199.4120136844</v>
      </c>
      <c r="I4" s="5" t="n">
        <f aca="false">calculations!AA439</f>
        <v>37910.5823558746</v>
      </c>
      <c r="J4" s="5" t="n">
        <f aca="false">calculations!AA469</f>
        <v>38399.1168678278</v>
      </c>
      <c r="K4" s="5" t="n">
        <f aca="false">calculations!AA499</f>
        <v>38882.5525681239</v>
      </c>
      <c r="L4" s="5" t="n">
        <f aca="false">calculations!AA529</f>
        <v>40963.9838847098</v>
      </c>
      <c r="M4" s="5" t="n">
        <f aca="false">calculations!AA559</f>
        <v>38666.1027666892</v>
      </c>
      <c r="N4" s="5" t="n">
        <f aca="false">calculations!AA589</f>
        <v>36926.9557981478</v>
      </c>
      <c r="O4" s="5" t="n">
        <f aca="false">calculations!AA619</f>
        <v>39229.5832844941</v>
      </c>
      <c r="P4" s="5" t="n">
        <f aca="false">calculations!AA649</f>
        <v>39090.0908052918</v>
      </c>
      <c r="Q4" s="5" t="n">
        <f aca="false">calculations!AA679</f>
        <v>36845.1243551107</v>
      </c>
      <c r="R4" s="5" t="n">
        <f aca="false">calculations!AA739</f>
        <v>36343.2191295874</v>
      </c>
      <c r="S4" s="5" t="n">
        <f aca="false">calculations!AA769</f>
        <v>37557.9357559388</v>
      </c>
      <c r="T4" s="5" t="n">
        <f aca="false">calculations!AA799</f>
        <v>37779.3611938878</v>
      </c>
      <c r="U4" s="5" t="n">
        <f aca="false">calculations!AA829</f>
        <v>36370.7579610361</v>
      </c>
      <c r="V4" s="5" t="n">
        <f aca="false">calculations!AA859</f>
        <v>36006.2096678044</v>
      </c>
      <c r="W4" s="5" t="n">
        <f aca="false">calculations!AA889</f>
        <v>36037.144784792</v>
      </c>
      <c r="X4" s="5" t="n">
        <f aca="false">calculations!AA919</f>
        <v>35139.7632329867</v>
      </c>
      <c r="Y4" s="5" t="n">
        <f aca="false">calculations!AA949</f>
        <v>34599.1590668065</v>
      </c>
    </row>
    <row r="5" customFormat="false" ht="15" hidden="false" customHeight="false" outlineLevel="0" collapsed="false">
      <c r="A5" s="4" t="s">
        <v>33</v>
      </c>
      <c r="B5" s="5" t="n">
        <f aca="false">calculations!AA5</f>
        <v>43315.2</v>
      </c>
      <c r="C5" s="5" t="n">
        <f aca="false">calculations!AA170</f>
        <v>41414.2587226269</v>
      </c>
      <c r="D5" s="5" t="n">
        <f aca="false">calculations!AA275</f>
        <v>40999.6360383713</v>
      </c>
      <c r="E5" s="5" t="n">
        <f aca="false">calculations!AA290</f>
        <v>42626.4899217983</v>
      </c>
      <c r="F5" s="5" t="n">
        <f aca="false">calculations!AA320</f>
        <v>41441.0676504082</v>
      </c>
      <c r="G5" s="5" t="n">
        <f aca="false">calculations!AA350</f>
        <v>41629.1724589115</v>
      </c>
      <c r="H5" s="5" t="n">
        <f aca="false">calculations!AA410</f>
        <v>40626.9319181216</v>
      </c>
      <c r="I5" s="5" t="n">
        <f aca="false">calculations!AA440</f>
        <v>40794.9283940133</v>
      </c>
      <c r="J5" s="5" t="n">
        <f aca="false">calculations!AA470</f>
        <v>38550.1704292307</v>
      </c>
      <c r="K5" s="5" t="n">
        <f aca="false">calculations!AA500</f>
        <v>38450.7906208308</v>
      </c>
      <c r="L5" s="5" t="n">
        <f aca="false">calculations!AA530</f>
        <v>39101.3613406085</v>
      </c>
      <c r="M5" s="5" t="n">
        <f aca="false">calculations!AA560</f>
        <v>37126.4903459931</v>
      </c>
      <c r="N5" s="5" t="n">
        <f aca="false">calculations!AA590</f>
        <v>35171.8372951354</v>
      </c>
      <c r="O5" s="5" t="n">
        <f aca="false">calculations!AA620</f>
        <v>37336.5031097425</v>
      </c>
      <c r="P5" s="5" t="n">
        <f aca="false">calculations!AA650</f>
        <v>36396.4979623514</v>
      </c>
      <c r="Q5" s="5" t="n">
        <f aca="false">calculations!AA680</f>
        <v>37779.7709081814</v>
      </c>
      <c r="R5" s="5" t="n">
        <f aca="false">calculations!AA740</f>
        <v>32682.6040356823</v>
      </c>
      <c r="S5" s="5" t="n">
        <f aca="false">calculations!AA770</f>
        <v>32800.0190933595</v>
      </c>
      <c r="T5" s="5" t="n">
        <f aca="false">calculations!AA800</f>
        <v>34085.3637846977</v>
      </c>
      <c r="U5" s="5" t="n">
        <f aca="false">calculations!AA830</f>
        <v>32291.3846840197</v>
      </c>
      <c r="V5" s="5" t="n">
        <f aca="false">calculations!AA860</f>
        <v>32091.254555491</v>
      </c>
      <c r="W5" s="5" t="n">
        <f aca="false">calculations!AA890</f>
        <v>30922.3384901444</v>
      </c>
      <c r="X5" s="5" t="n">
        <f aca="false">calculations!AA920</f>
        <v>30015.0990518047</v>
      </c>
      <c r="Y5" s="5" t="n">
        <f aca="false">calculations!AA950</f>
        <v>29890.5017500643</v>
      </c>
    </row>
    <row r="6" customFormat="false" ht="15" hidden="false" customHeight="false" outlineLevel="0" collapsed="false">
      <c r="A6" s="4" t="s">
        <v>34</v>
      </c>
      <c r="B6" s="5" t="n">
        <f aca="false">calculations!AA6</f>
        <v>43315.2</v>
      </c>
      <c r="C6" s="5" t="n">
        <f aca="false">calculations!AA171</f>
        <v>39440.048318867</v>
      </c>
      <c r="D6" s="5" t="n">
        <f aca="false">calculations!AA276</f>
        <v>41608.4395565563</v>
      </c>
      <c r="E6" s="5" t="n">
        <f aca="false">calculations!AA291</f>
        <v>41291.2002669018</v>
      </c>
      <c r="F6" s="5" t="n">
        <f aca="false">calculations!AA321</f>
        <v>41506.0116366562</v>
      </c>
      <c r="G6" s="5" t="n">
        <f aca="false">calculations!AA351</f>
        <v>42793.9999110316</v>
      </c>
      <c r="H6" s="5" t="n">
        <f aca="false">calculations!AA411</f>
        <v>41532.8245487099</v>
      </c>
      <c r="I6" s="5" t="n">
        <f aca="false">calculations!AA441</f>
        <v>39037.5203641358</v>
      </c>
      <c r="J6" s="5" t="n">
        <f aca="false">calculations!AA471</f>
        <v>39746.9150928216</v>
      </c>
      <c r="K6" s="5" t="n">
        <f aca="false">calculations!AA501</f>
        <v>40967.3004963956</v>
      </c>
      <c r="L6" s="5" t="n">
        <f aca="false">calculations!AA531</f>
        <v>41606.0036397711</v>
      </c>
      <c r="M6" s="5" t="n">
        <f aca="false">calculations!AA561</f>
        <v>39641.8227360504</v>
      </c>
      <c r="N6" s="5" t="n">
        <f aca="false">calculations!AA591</f>
        <v>37698.8521848288</v>
      </c>
      <c r="O6" s="5" t="n">
        <f aca="false">calculations!AA621</f>
        <v>39585.4717982111</v>
      </c>
      <c r="P6" s="5" t="n">
        <f aca="false">calculations!AA651</f>
        <v>40678.6856294797</v>
      </c>
      <c r="Q6" s="5" t="n">
        <f aca="false">calculations!AA681</f>
        <v>38768.2474204348</v>
      </c>
      <c r="R6" s="5" t="n">
        <f aca="false">calculations!AA741</f>
        <v>37203.9361163596</v>
      </c>
      <c r="S6" s="5" t="n">
        <f aca="false">calculations!AA771</f>
        <v>38289.5285918047</v>
      </c>
      <c r="T6" s="5" t="n">
        <f aca="false">calculations!AA801</f>
        <v>38863.8525936367</v>
      </c>
      <c r="U6" s="5" t="n">
        <f aca="false">calculations!AA831</f>
        <v>37810.0583118565</v>
      </c>
      <c r="V6" s="5" t="n">
        <f aca="false">calculations!AA861</f>
        <v>37654.8985178847</v>
      </c>
      <c r="W6" s="5" t="n">
        <f aca="false">calculations!AA891</f>
        <v>37118.8609384227</v>
      </c>
      <c r="X6" s="5" t="n">
        <f aca="false">calculations!AA921</f>
        <v>37332.5297406517</v>
      </c>
      <c r="Y6" s="5" t="n">
        <f aca="false">calculations!AA951</f>
        <v>36242.1878513981</v>
      </c>
    </row>
    <row r="7" customFormat="false" ht="15" hidden="false" customHeight="false" outlineLevel="0" collapsed="false">
      <c r="A7" s="4" t="s">
        <v>35</v>
      </c>
      <c r="B7" s="5" t="n">
        <f aca="false">calculations!AA7</f>
        <v>43315.2</v>
      </c>
      <c r="C7" s="5" t="n">
        <f aca="false">calculations!AA172</f>
        <v>46427.9857710017</v>
      </c>
      <c r="D7" s="5" t="n">
        <f aca="false">calculations!AA277</f>
        <v>46369.7246145445</v>
      </c>
      <c r="E7" s="5" t="n">
        <f aca="false">calculations!AA292</f>
        <v>46920.6322938064</v>
      </c>
      <c r="F7" s="5" t="n">
        <f aca="false">calculations!AA322</f>
        <v>45143.120722852</v>
      </c>
      <c r="G7" s="5" t="n">
        <f aca="false">calculations!AA352</f>
        <v>45684.3863154774</v>
      </c>
      <c r="H7" s="5" t="n">
        <f aca="false">calculations!AA412</f>
        <v>45892.3519012039</v>
      </c>
      <c r="I7" s="5" t="n">
        <f aca="false">calculations!AA442</f>
        <v>42973.7145540544</v>
      </c>
      <c r="J7" s="5" t="n">
        <f aca="false">calculations!AA472</f>
        <v>42931.7954225585</v>
      </c>
      <c r="K7" s="5" t="n">
        <f aca="false">calculations!AA502</f>
        <v>48042.2642376877</v>
      </c>
      <c r="L7" s="5" t="n">
        <f aca="false">calculations!AA532</f>
        <v>47667.5635770836</v>
      </c>
      <c r="M7" s="5" t="n">
        <f aca="false">calculations!AA562</f>
        <v>43876.4638450315</v>
      </c>
      <c r="N7" s="5" t="n">
        <f aca="false">calculations!AA592</f>
        <v>42374.3411013971</v>
      </c>
      <c r="O7" s="5" t="n">
        <f aca="false">calculations!AA622</f>
        <v>45677.8832834655</v>
      </c>
      <c r="P7" s="5" t="n">
        <f aca="false">calculations!AA652</f>
        <v>43875.7978222324</v>
      </c>
      <c r="Q7" s="5" t="n">
        <f aca="false">calculations!AA682</f>
        <v>42965.2381855757</v>
      </c>
      <c r="R7" s="5" t="n">
        <f aca="false">calculations!AA742</f>
        <v>40272.5254805629</v>
      </c>
      <c r="S7" s="5" t="n">
        <f aca="false">calculations!AA772</f>
        <v>43295.1608581631</v>
      </c>
      <c r="T7" s="5" t="n">
        <f aca="false">calculations!AA802</f>
        <v>41829.9224025391</v>
      </c>
      <c r="U7" s="5" t="n">
        <f aca="false">calculations!AA832</f>
        <v>40598.8895044432</v>
      </c>
      <c r="V7" s="5" t="n">
        <f aca="false">calculations!AA862</f>
        <v>40682.2069661316</v>
      </c>
      <c r="W7" s="5" t="n">
        <f aca="false">calculations!AA892</f>
        <v>40793.9936334175</v>
      </c>
      <c r="X7" s="5" t="n">
        <f aca="false">calculations!AA922</f>
        <v>42107.0920743726</v>
      </c>
      <c r="Y7" s="5" t="n">
        <f aca="false">calculations!AA952</f>
        <v>39290.8058123534</v>
      </c>
    </row>
    <row r="8" customFormat="false" ht="15" hidden="false" customHeight="false" outlineLevel="0" collapsed="false">
      <c r="A8" s="4" t="s">
        <v>36</v>
      </c>
      <c r="B8" s="5" t="n">
        <f aca="false">calculations!AA8</f>
        <v>43315.2</v>
      </c>
      <c r="C8" s="5" t="n">
        <f aca="false">calculations!AA173</f>
        <v>45746.2712927669</v>
      </c>
      <c r="D8" s="5" t="n">
        <f aca="false">calculations!AA278</f>
        <v>49177.1555880327</v>
      </c>
      <c r="E8" s="5" t="n">
        <f aca="false">calculations!AA293</f>
        <v>48550.1329678569</v>
      </c>
      <c r="F8" s="5" t="n">
        <f aca="false">calculations!AA323</f>
        <v>48715.8560448695</v>
      </c>
      <c r="G8" s="5" t="n">
        <f aca="false">calculations!AA353</f>
        <v>49686.3167348245</v>
      </c>
      <c r="H8" s="5" t="n">
        <f aca="false">calculations!AA413</f>
        <v>50485.7579058522</v>
      </c>
      <c r="I8" s="5" t="n">
        <f aca="false">calculations!AA443</f>
        <v>46567.0161593431</v>
      </c>
      <c r="J8" s="5" t="n">
        <f aca="false">calculations!AA473</f>
        <v>48292.428596454</v>
      </c>
      <c r="K8" s="5" t="n">
        <f aca="false">calculations!AA503</f>
        <v>53167.6921774348</v>
      </c>
      <c r="L8" s="5" t="n">
        <f aca="false">calculations!AA533</f>
        <v>54777.5442854684</v>
      </c>
      <c r="M8" s="5" t="n">
        <f aca="false">calculations!AA563</f>
        <v>49308.5305811415</v>
      </c>
      <c r="N8" s="5" t="n">
        <f aca="false">calculations!AA593</f>
        <v>50129.8779562721</v>
      </c>
      <c r="O8" s="5" t="n">
        <f aca="false">calculations!AA623</f>
        <v>51944.1807088336</v>
      </c>
      <c r="P8" s="5" t="n">
        <f aca="false">calculations!AA653</f>
        <v>51680.4053087928</v>
      </c>
      <c r="Q8" s="5" t="n">
        <f aca="false">calculations!AA683</f>
        <v>51953.1584562659</v>
      </c>
      <c r="R8" s="5" t="n">
        <f aca="false">calculations!AA743</f>
        <v>49427.8145597766</v>
      </c>
      <c r="S8" s="5" t="n">
        <f aca="false">calculations!AA773</f>
        <v>50185.5816899693</v>
      </c>
      <c r="T8" s="5" t="n">
        <f aca="false">calculations!AA803</f>
        <v>50886.8772507108</v>
      </c>
      <c r="U8" s="5" t="n">
        <f aca="false">calculations!AA833</f>
        <v>49455.2543032304</v>
      </c>
      <c r="V8" s="5" t="n">
        <f aca="false">calculations!AA863</f>
        <v>50118.3369872492</v>
      </c>
      <c r="W8" s="5" t="n">
        <f aca="false">calculations!AA893</f>
        <v>49833.8666238108</v>
      </c>
      <c r="X8" s="5" t="n">
        <f aca="false">calculations!AA923</f>
        <v>49214.2310518872</v>
      </c>
      <c r="Y8" s="5" t="n">
        <f aca="false">calculations!AA953</f>
        <v>47177.8885062998</v>
      </c>
    </row>
    <row r="9" customFormat="false" ht="15" hidden="false" customHeight="false" outlineLevel="0" collapsed="false">
      <c r="A9" s="4" t="s">
        <v>37</v>
      </c>
      <c r="B9" s="5" t="n">
        <f aca="false">calculations!AA9</f>
        <v>43315.2</v>
      </c>
      <c r="C9" s="5" t="n">
        <f aca="false">calculations!AA174</f>
        <v>43483.4027403711</v>
      </c>
      <c r="D9" s="5" t="n">
        <f aca="false">calculations!AA279</f>
        <v>48350.7901041191</v>
      </c>
      <c r="E9" s="5" t="n">
        <f aca="false">calculations!AA294</f>
        <v>46577.3559679649</v>
      </c>
      <c r="F9" s="5" t="n">
        <f aca="false">calculations!AA324</f>
        <v>47108.6751997548</v>
      </c>
      <c r="G9" s="5" t="n">
        <f aca="false">calculations!AA354</f>
        <v>48488.4790330387</v>
      </c>
      <c r="H9" s="5" t="n">
        <f aca="false">calculations!AA414</f>
        <v>48365.7334732312</v>
      </c>
      <c r="I9" s="5" t="n">
        <f aca="false">calculations!AA444</f>
        <v>45453.1574272284</v>
      </c>
      <c r="J9" s="5" t="n">
        <f aca="false">calculations!AA474</f>
        <v>46241.9001321406</v>
      </c>
      <c r="K9" s="5" t="n">
        <f aca="false">calculations!AA504</f>
        <v>49855.9745619959</v>
      </c>
      <c r="L9" s="5" t="n">
        <f aca="false">calculations!AA534</f>
        <v>50309.0004078024</v>
      </c>
      <c r="M9" s="5" t="n">
        <f aca="false">calculations!AA564</f>
        <v>45134.1066007949</v>
      </c>
      <c r="N9" s="5" t="n">
        <f aca="false">calculations!AA594</f>
        <v>43913.1350548027</v>
      </c>
      <c r="O9" s="5" t="n">
        <f aca="false">calculations!AA624</f>
        <v>48548.2507269373</v>
      </c>
      <c r="P9" s="5" t="n">
        <f aca="false">calculations!AA654</f>
        <v>45908.6291479633</v>
      </c>
      <c r="Q9" s="5" t="n">
        <f aca="false">calculations!AA684</f>
        <v>47486.4122730409</v>
      </c>
      <c r="R9" s="5" t="n">
        <f aca="false">calculations!AA744</f>
        <v>43115.3025613971</v>
      </c>
      <c r="S9" s="5" t="n">
        <f aca="false">calculations!AA774</f>
        <v>44407.1546115016</v>
      </c>
      <c r="T9" s="5" t="n">
        <f aca="false">calculations!AA804</f>
        <v>42992.277163812</v>
      </c>
      <c r="U9" s="5" t="n">
        <f aca="false">calculations!AA834</f>
        <v>42737.0294812693</v>
      </c>
      <c r="V9" s="5" t="n">
        <f aca="false">calculations!AA864</f>
        <v>43404.3750296716</v>
      </c>
      <c r="W9" s="5" t="n">
        <f aca="false">calculations!AA894</f>
        <v>41520.2006319678</v>
      </c>
      <c r="X9" s="5" t="n">
        <f aca="false">calculations!AA924</f>
        <v>41436.2541670005</v>
      </c>
      <c r="Y9" s="5" t="n">
        <f aca="false">calculations!AA954</f>
        <v>40831.0376872849</v>
      </c>
    </row>
    <row r="10" customFormat="false" ht="15" hidden="false" customHeight="false" outlineLevel="0" collapsed="false">
      <c r="A10" s="4" t="s">
        <v>38</v>
      </c>
      <c r="B10" s="5" t="n">
        <f aca="false">calculations!AA10</f>
        <v>43315.2</v>
      </c>
      <c r="C10" s="5" t="n">
        <f aca="false">calculations!AA175</f>
        <v>51620.7643062993</v>
      </c>
      <c r="D10" s="5" t="n">
        <f aca="false">calculations!AA280</f>
        <v>64453.183474975</v>
      </c>
      <c r="E10" s="5" t="n">
        <f aca="false">calculations!AA295</f>
        <v>63013.6602563191</v>
      </c>
      <c r="F10" s="5" t="n">
        <f aca="false">calculations!AA325</f>
        <v>64523.1045354241</v>
      </c>
      <c r="G10" s="5" t="n">
        <f aca="false">calculations!AA355</f>
        <v>69748.4289729185</v>
      </c>
      <c r="H10" s="5" t="n">
        <f aca="false">calculations!AA415</f>
        <v>68114.8160703854</v>
      </c>
      <c r="I10" s="5" t="n">
        <f aca="false">calculations!AA445</f>
        <v>63554.5364602533</v>
      </c>
      <c r="J10" s="5" t="n">
        <f aca="false">calculations!AA475</f>
        <v>68103.0108517846</v>
      </c>
      <c r="K10" s="5" t="n">
        <f aca="false">calculations!AA505</f>
        <v>79981.6617943266</v>
      </c>
      <c r="L10" s="5" t="n">
        <f aca="false">calculations!AA535</f>
        <v>86032.6409740996</v>
      </c>
      <c r="M10" s="5" t="n">
        <f aca="false">calculations!AA565</f>
        <v>73172.9025028641</v>
      </c>
      <c r="N10" s="5" t="n">
        <f aca="false">calculations!AA595</f>
        <v>84646.3166462052</v>
      </c>
      <c r="O10" s="5" t="n">
        <f aca="false">calculations!AA625</f>
        <v>85794.7481830922</v>
      </c>
      <c r="P10" s="5" t="n">
        <f aca="false">calculations!AA655</f>
        <v>80826.587075305</v>
      </c>
      <c r="Q10" s="5" t="n">
        <f aca="false">calculations!AA685</f>
        <v>84218.7159508517</v>
      </c>
      <c r="R10" s="5" t="n">
        <f aca="false">calculations!AA745</f>
        <v>79623.2996608659</v>
      </c>
      <c r="S10" s="5" t="n">
        <f aca="false">calculations!AA775</f>
        <v>81063.2017089691</v>
      </c>
      <c r="T10" s="5" t="n">
        <f aca="false">calculations!AA805</f>
        <v>84028.2165241439</v>
      </c>
      <c r="U10" s="5" t="n">
        <f aca="false">calculations!AA835</f>
        <v>80104.6743979662</v>
      </c>
      <c r="V10" s="5" t="n">
        <f aca="false">calculations!AA865</f>
        <v>83475.3481632641</v>
      </c>
      <c r="W10" s="5" t="n">
        <f aca="false">calculations!AA895</f>
        <v>85310.5794660165</v>
      </c>
      <c r="X10" s="5" t="n">
        <f aca="false">calculations!AA925</f>
        <v>84015.5219721841</v>
      </c>
      <c r="Y10" s="5" t="n">
        <f aca="false">calculations!AA955</f>
        <v>79800.5575590301</v>
      </c>
    </row>
    <row r="11" customFormat="false" ht="15" hidden="false" customHeight="false" outlineLevel="0" collapsed="false">
      <c r="A11" s="4" t="s">
        <v>39</v>
      </c>
      <c r="B11" s="5" t="n">
        <f aca="false">calculations!AA11</f>
        <v>43315.2</v>
      </c>
      <c r="C11" s="5" t="n">
        <f aca="false">calculations!AA176</f>
        <v>46099.1354432654</v>
      </c>
      <c r="D11" s="5" t="n">
        <f aca="false">calculations!AA281</f>
        <v>54402.0514037605</v>
      </c>
      <c r="E11" s="5" t="n">
        <f aca="false">calculations!AA296</f>
        <v>54041.8051533193</v>
      </c>
      <c r="F11" s="5" t="n">
        <f aca="false">calculations!AA326</f>
        <v>55034.1640770398</v>
      </c>
      <c r="G11" s="5" t="n">
        <f aca="false">calculations!AA356</f>
        <v>54615.8930041639</v>
      </c>
      <c r="H11" s="5" t="n">
        <f aca="false">calculations!AA416</f>
        <v>52681.7594782169</v>
      </c>
      <c r="I11" s="5" t="n">
        <f aca="false">calculations!AA446</f>
        <v>53624.496505942</v>
      </c>
      <c r="J11" s="5" t="n">
        <f aca="false">calculations!AA476</f>
        <v>54005.0133116738</v>
      </c>
      <c r="K11" s="5" t="n">
        <f aca="false">calculations!AA506</f>
        <v>60017.1966448382</v>
      </c>
      <c r="L11" s="5" t="n">
        <f aca="false">calculations!AA536</f>
        <v>61107.5003781939</v>
      </c>
      <c r="M11" s="5" t="n">
        <f aca="false">calculations!AA566</f>
        <v>51574.6724815113</v>
      </c>
      <c r="N11" s="5" t="n">
        <f aca="false">calculations!AA596</f>
        <v>54275.1183294204</v>
      </c>
      <c r="O11" s="5" t="n">
        <f aca="false">calculations!AA626</f>
        <v>57965.4787115247</v>
      </c>
      <c r="P11" s="5" t="n">
        <f aca="false">calculations!AA656</f>
        <v>57956.4965618206</v>
      </c>
      <c r="Q11" s="5" t="n">
        <f aca="false">calculations!AA686</f>
        <v>56938.4828493794</v>
      </c>
      <c r="R11" s="5" t="n">
        <f aca="false">calculations!AA746</f>
        <v>55910.6109731281</v>
      </c>
      <c r="S11" s="5" t="n">
        <f aca="false">calculations!AA776</f>
        <v>56683.1588144316</v>
      </c>
      <c r="T11" s="5" t="n">
        <f aca="false">calculations!AA806</f>
        <v>58995.1969362421</v>
      </c>
      <c r="U11" s="5" t="n">
        <f aca="false">calculations!AA836</f>
        <v>55438.5423266927</v>
      </c>
      <c r="V11" s="5" t="n">
        <f aca="false">calculations!AA866</f>
        <v>56744.1691233292</v>
      </c>
      <c r="W11" s="5" t="n">
        <f aca="false">calculations!AA896</f>
        <v>56825.0174199966</v>
      </c>
      <c r="X11" s="5" t="n">
        <f aca="false">calculations!AA926</f>
        <v>57116.9017798636</v>
      </c>
      <c r="Y11" s="5" t="n">
        <f aca="false">calculations!AA956</f>
        <v>54074.4482017914</v>
      </c>
    </row>
    <row r="12" customFormat="false" ht="15" hidden="false" customHeight="false" outlineLevel="0" collapsed="false">
      <c r="A12" s="4" t="s">
        <v>40</v>
      </c>
      <c r="B12" s="5" t="n">
        <f aca="false">calculations!AA12</f>
        <v>43315.2</v>
      </c>
      <c r="C12" s="5" t="n">
        <f aca="false">calculations!AA177</f>
        <v>47391.6293883745</v>
      </c>
      <c r="D12" s="5" t="n">
        <f aca="false">calculations!AA282</f>
        <v>54458.7188139099</v>
      </c>
      <c r="E12" s="5" t="n">
        <f aca="false">calculations!AA297</f>
        <v>54136.7586637055</v>
      </c>
      <c r="F12" s="5" t="n">
        <f aca="false">calculations!AA327</f>
        <v>53545.4958358994</v>
      </c>
      <c r="G12" s="5" t="n">
        <f aca="false">calculations!AA357</f>
        <v>55433.5878522632</v>
      </c>
      <c r="H12" s="5" t="n">
        <f aca="false">calculations!AA417</f>
        <v>56156.803023585</v>
      </c>
      <c r="I12" s="5" t="n">
        <f aca="false">calculations!AA447</f>
        <v>55838.9888878925</v>
      </c>
      <c r="J12" s="5" t="n">
        <f aca="false">calculations!AA477</f>
        <v>54987.7772725511</v>
      </c>
      <c r="K12" s="5" t="n">
        <f aca="false">calculations!AA507</f>
        <v>63464.3701949945</v>
      </c>
      <c r="L12" s="5" t="n">
        <f aca="false">calculations!AA537</f>
        <v>63063.0301330827</v>
      </c>
      <c r="M12" s="5" t="n">
        <f aca="false">calculations!AA567</f>
        <v>55066.6957399713</v>
      </c>
      <c r="N12" s="5" t="n">
        <f aca="false">calculations!AA597</f>
        <v>57077.9490124316</v>
      </c>
      <c r="O12" s="5" t="n">
        <f aca="false">calculations!AA627</f>
        <v>61109.4373217053</v>
      </c>
      <c r="P12" s="5" t="n">
        <f aca="false">calculations!AA657</f>
        <v>59941.1667699823</v>
      </c>
      <c r="Q12" s="5" t="n">
        <f aca="false">calculations!AA687</f>
        <v>61646.6654859554</v>
      </c>
      <c r="R12" s="5" t="n">
        <f aca="false">calculations!AA747</f>
        <v>59403.0670714558</v>
      </c>
      <c r="S12" s="5" t="n">
        <f aca="false">calculations!AA777</f>
        <v>59083.6138848744</v>
      </c>
      <c r="T12" s="5" t="n">
        <f aca="false">calculations!AA807</f>
        <v>62635.2553005686</v>
      </c>
      <c r="U12" s="5" t="n">
        <f aca="false">calculations!AA837</f>
        <v>58989.651321028</v>
      </c>
      <c r="V12" s="5" t="n">
        <f aca="false">calculations!AA867</f>
        <v>61024.0715376919</v>
      </c>
      <c r="W12" s="5" t="n">
        <f aca="false">calculations!AA897</f>
        <v>60678.0475558868</v>
      </c>
      <c r="X12" s="5" t="n">
        <f aca="false">calculations!AA927</f>
        <v>61034.7473917131</v>
      </c>
      <c r="Y12" s="5" t="n">
        <f aca="false">calculations!AA957</f>
        <v>58571.1542324008</v>
      </c>
    </row>
    <row r="13" customFormat="false" ht="15" hidden="false" customHeight="false" outlineLevel="0" collapsed="false">
      <c r="A13" s="4" t="s">
        <v>41</v>
      </c>
      <c r="B13" s="5" t="n">
        <f aca="false">calculations!AA13</f>
        <v>43315.2</v>
      </c>
      <c r="C13" s="5" t="n">
        <f aca="false">calculations!AA178</f>
        <v>44346.4350434429</v>
      </c>
      <c r="D13" s="5" t="n">
        <f aca="false">calculations!AA283</f>
        <v>50233.1185268165</v>
      </c>
      <c r="E13" s="5" t="n">
        <f aca="false">calculations!AA298</f>
        <v>48765.356464807</v>
      </c>
      <c r="F13" s="5" t="n">
        <f aca="false">calculations!AA328</f>
        <v>47282.3110863339</v>
      </c>
      <c r="G13" s="5" t="n">
        <f aca="false">calculations!AA358</f>
        <v>49180.9416464483</v>
      </c>
      <c r="H13" s="5" t="n">
        <f aca="false">calculations!AA418</f>
        <v>48459.3153742903</v>
      </c>
      <c r="I13" s="5" t="n">
        <f aca="false">calculations!AA448</f>
        <v>48097.4897142991</v>
      </c>
      <c r="J13" s="5" t="n">
        <f aca="false">calculations!AA478</f>
        <v>47733.7758438502</v>
      </c>
      <c r="K13" s="5" t="n">
        <f aca="false">calculations!AA508</f>
        <v>52860.4016608684</v>
      </c>
      <c r="L13" s="5" t="n">
        <f aca="false">calculations!AA538</f>
        <v>56530.7367247036</v>
      </c>
      <c r="M13" s="5" t="n">
        <f aca="false">calculations!AA568</f>
        <v>50650.9253253323</v>
      </c>
      <c r="N13" s="5" t="n">
        <f aca="false">calculations!AA598</f>
        <v>51856.1952401806</v>
      </c>
      <c r="O13" s="5" t="n">
        <f aca="false">calculations!AA628</f>
        <v>55178.7439923429</v>
      </c>
      <c r="P13" s="5" t="n">
        <f aca="false">calculations!AA658</f>
        <v>53912.7545236273</v>
      </c>
      <c r="Q13" s="5" t="n">
        <f aca="false">calculations!AA688</f>
        <v>52962.3358882587</v>
      </c>
      <c r="R13" s="5" t="n">
        <f aca="false">calculations!AA748</f>
        <v>49454.7409039109</v>
      </c>
      <c r="S13" s="5" t="n">
        <f aca="false">calculations!AA778</f>
        <v>50892.8343225363</v>
      </c>
      <c r="T13" s="5" t="n">
        <f aca="false">calculations!AA808</f>
        <v>51052.2356865487</v>
      </c>
      <c r="U13" s="5" t="n">
        <f aca="false">calculations!AA838</f>
        <v>48343.3370142822</v>
      </c>
      <c r="V13" s="5" t="n">
        <f aca="false">calculations!AA868</f>
        <v>50866.4790329243</v>
      </c>
      <c r="W13" s="5" t="n">
        <f aca="false">calculations!AA898</f>
        <v>47901.6412955041</v>
      </c>
      <c r="X13" s="5" t="n">
        <f aca="false">calculations!AA928</f>
        <v>47889.1570216504</v>
      </c>
      <c r="Y13" s="5" t="n">
        <f aca="false">calculations!AA958</f>
        <v>47506.5695848143</v>
      </c>
    </row>
    <row r="14" customFormat="false" ht="15" hidden="false" customHeight="false" outlineLevel="0" collapsed="false">
      <c r="A14" s="4" t="s">
        <v>42</v>
      </c>
      <c r="B14" s="5" t="n">
        <f aca="false">calculations!AA14</f>
        <v>43315.2</v>
      </c>
      <c r="C14" s="5" t="n">
        <f aca="false">calculations!AA179</f>
        <v>50806.8566608737</v>
      </c>
      <c r="D14" s="5" t="n">
        <f aca="false">calculations!AA284</f>
        <v>68076.1439786558</v>
      </c>
      <c r="E14" s="5" t="n">
        <f aca="false">calculations!AA299</f>
        <v>67186.9090659207</v>
      </c>
      <c r="F14" s="5" t="n">
        <f aca="false">calculations!AA329</f>
        <v>68373.0770181979</v>
      </c>
      <c r="G14" s="5" t="n">
        <f aca="false">calculations!AA359</f>
        <v>75254.1801510004</v>
      </c>
      <c r="H14" s="5" t="n">
        <f aca="false">calculations!AA419</f>
        <v>77401.693779179</v>
      </c>
      <c r="I14" s="5" t="n">
        <f aca="false">calculations!AA449</f>
        <v>73932.0909364498</v>
      </c>
      <c r="J14" s="5" t="n">
        <f aca="false">calculations!AA479</f>
        <v>80725.7569137713</v>
      </c>
      <c r="K14" s="5" t="n">
        <f aca="false">calculations!AA509</f>
        <v>93019.4353691114</v>
      </c>
      <c r="L14" s="5" t="n">
        <f aca="false">calculations!AA539</f>
        <v>96016.6762394949</v>
      </c>
      <c r="M14" s="5" t="n">
        <f aca="false">calculations!AA569</f>
        <v>84098.1303667255</v>
      </c>
      <c r="N14" s="5" t="n">
        <f aca="false">calculations!AA599</f>
        <v>92593.9989984575</v>
      </c>
      <c r="O14" s="5" t="n">
        <f aca="false">calculations!AA629</f>
        <v>98064.8543952623</v>
      </c>
      <c r="P14" s="5" t="n">
        <f aca="false">calculations!AA659</f>
        <v>97626.3130575622</v>
      </c>
      <c r="Q14" s="5" t="n">
        <f aca="false">calculations!AA689</f>
        <v>102747.999091502</v>
      </c>
      <c r="R14" s="5" t="n">
        <f aca="false">calculations!AA749</f>
        <v>91153.9453658065</v>
      </c>
      <c r="S14" s="5" t="n">
        <f aca="false">calculations!AA779</f>
        <v>94212.6432166083</v>
      </c>
      <c r="T14" s="5" t="n">
        <f aca="false">calculations!AA809</f>
        <v>96946.5860319862</v>
      </c>
      <c r="U14" s="5" t="n">
        <f aca="false">calculations!AA839</f>
        <v>92522.993124865</v>
      </c>
      <c r="V14" s="5" t="n">
        <f aca="false">calculations!AA869</f>
        <v>93216.9510247628</v>
      </c>
      <c r="W14" s="5" t="n">
        <f aca="false">calculations!AA899</f>
        <v>93133.0488402094</v>
      </c>
      <c r="X14" s="5" t="n">
        <f aca="false">calculations!AA929</f>
        <v>93375.1195897308</v>
      </c>
      <c r="Y14" s="5" t="n">
        <f aca="false">calculations!AA959</f>
        <v>87396.6735585369</v>
      </c>
    </row>
    <row r="15" customFormat="false" ht="15" hidden="false" customHeight="false" outlineLevel="0" collapsed="false">
      <c r="A15" s="4" t="s">
        <v>43</v>
      </c>
      <c r="B15" s="5" t="n">
        <f aca="false">calculations!AA15</f>
        <v>43315.2</v>
      </c>
      <c r="C15" s="5" t="n">
        <f aca="false">calculations!AA180</f>
        <v>46902.9758252065</v>
      </c>
      <c r="D15" s="5" t="n">
        <f aca="false">calculations!AA285</f>
        <v>52889.7698715083</v>
      </c>
      <c r="E15" s="5" t="n">
        <f aca="false">calculations!AA300</f>
        <v>47221.9021827196</v>
      </c>
      <c r="F15" s="5" t="n">
        <f aca="false">calculations!AA330</f>
        <v>52144.5521725777</v>
      </c>
      <c r="G15" s="5" t="n">
        <f aca="false">calculations!AA360</f>
        <v>54780.2267610366</v>
      </c>
      <c r="H15" s="5" t="n">
        <f aca="false">calculations!AA420</f>
        <v>53665.5788397307</v>
      </c>
      <c r="I15" s="5" t="n">
        <f aca="false">calculations!AA450</f>
        <v>55142.6326846793</v>
      </c>
      <c r="J15" s="5" t="n">
        <f aca="false">calculations!AA480</f>
        <v>54437.5090290927</v>
      </c>
      <c r="K15" s="5" t="n">
        <f aca="false">calculations!AA510</f>
        <v>58555.4400429721</v>
      </c>
      <c r="L15" s="5" t="n">
        <f aca="false">calculations!AA540</f>
        <v>59654.3526626098</v>
      </c>
      <c r="M15" s="5" t="n">
        <f aca="false">calculations!AA570</f>
        <v>53868.5515947683</v>
      </c>
      <c r="N15" s="5" t="n">
        <f aca="false">calculations!AA600</f>
        <v>56810.3368978386</v>
      </c>
      <c r="O15" s="5" t="n">
        <f aca="false">calculations!AA630</f>
        <v>58908.2265794753</v>
      </c>
      <c r="P15" s="5" t="n">
        <f aca="false">calculations!AA660</f>
        <v>57346.0401981427</v>
      </c>
      <c r="Q15" s="5" t="n">
        <f aca="false">calculations!AA690</f>
        <v>59696.3748443608</v>
      </c>
      <c r="R15" s="5" t="n">
        <f aca="false">calculations!AA750</f>
        <v>56375.7095189744</v>
      </c>
      <c r="S15" s="5" t="n">
        <f aca="false">calculations!AA780</f>
        <v>58420.0881540548</v>
      </c>
      <c r="T15" s="5" t="n">
        <f aca="false">calculations!AA810</f>
        <v>58619.1272295601</v>
      </c>
      <c r="U15" s="5" t="n">
        <f aca="false">calculations!AA840</f>
        <v>57136.9198442784</v>
      </c>
      <c r="V15" s="5" t="n">
        <f aca="false">calculations!AA870</f>
        <v>56653.3188739253</v>
      </c>
      <c r="W15" s="5" t="n">
        <f aca="false">calculations!AA900</f>
        <v>57173.2764132199</v>
      </c>
      <c r="X15" s="5" t="n">
        <f aca="false">calculations!AA930</f>
        <v>57211.9101112429</v>
      </c>
      <c r="Y15" s="5" t="n">
        <f aca="false">calculations!AA960</f>
        <v>55819.8456536943</v>
      </c>
    </row>
    <row r="16" customFormat="false" ht="15" hidden="false" customHeight="false" outlineLevel="0" collapsed="false">
      <c r="A16" s="4" t="s">
        <v>44</v>
      </c>
      <c r="B16" s="5" t="n">
        <f aca="false">calculations!AA16</f>
        <v>43315.2</v>
      </c>
      <c r="C16" s="5" t="n">
        <f aca="false">calculations!AA181</f>
        <v>53017.2720697248</v>
      </c>
      <c r="D16" s="5" t="n">
        <f aca="false">calculations!AA286</f>
        <v>67006.9067943825</v>
      </c>
      <c r="E16" s="5" t="n">
        <f aca="false">calculations!AA301</f>
        <v>63182.423567105</v>
      </c>
      <c r="F16" s="5" t="n">
        <f aca="false">calculations!AA331</f>
        <v>63030.7957800689</v>
      </c>
      <c r="G16" s="5" t="n">
        <f aca="false">calculations!AA361</f>
        <v>65178.7192158781</v>
      </c>
      <c r="H16" s="5" t="n">
        <f aca="false">calculations!AA421</f>
        <v>68323.4598085906</v>
      </c>
      <c r="I16" s="5" t="n">
        <f aca="false">calculations!AA451</f>
        <v>68113.6617329448</v>
      </c>
      <c r="J16" s="5" t="n">
        <f aca="false">calculations!AA481</f>
        <v>73740.7142135826</v>
      </c>
      <c r="K16" s="5" t="n">
        <f aca="false">calculations!AA511</f>
        <v>78975.4465308962</v>
      </c>
      <c r="L16" s="5" t="n">
        <f aca="false">calculations!AA541</f>
        <v>80955.489805868</v>
      </c>
      <c r="M16" s="5" t="n">
        <f aca="false">calculations!AA571</f>
        <v>69348.8763283053</v>
      </c>
      <c r="N16" s="5" t="n">
        <f aca="false">calculations!AA601</f>
        <v>74850.5436559267</v>
      </c>
      <c r="O16" s="5" t="n">
        <f aca="false">calculations!AA631</f>
        <v>77231.9529047197</v>
      </c>
      <c r="P16" s="5" t="n">
        <f aca="false">calculations!AA661</f>
        <v>75509.1780172027</v>
      </c>
      <c r="Q16" s="5" t="n">
        <f aca="false">calculations!AA691</f>
        <v>74330.7698104773</v>
      </c>
      <c r="R16" s="5" t="n">
        <f aca="false">calculations!AA751</f>
        <v>68987.146640326</v>
      </c>
      <c r="S16" s="5" t="n">
        <f aca="false">calculations!AA781</f>
        <v>70484.2344312947</v>
      </c>
      <c r="T16" s="5" t="n">
        <f aca="false">calculations!AA811</f>
        <v>69933.6769420492</v>
      </c>
      <c r="U16" s="5" t="n">
        <f aca="false">calculations!AA841</f>
        <v>68407.1066023853</v>
      </c>
      <c r="V16" s="5" t="n">
        <f aca="false">calculations!AA871</f>
        <v>68361.0134317692</v>
      </c>
      <c r="W16" s="5" t="n">
        <f aca="false">calculations!AA901</f>
        <v>68717.9099288668</v>
      </c>
      <c r="X16" s="5" t="n">
        <f aca="false">calculations!AA931</f>
        <v>67950.7593299651</v>
      </c>
      <c r="Y16" s="5" t="n">
        <f aca="false">calculations!AA961</f>
        <v>65585.8010735961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SLU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2021-01-07T14:23:43Z</dcterms:created>
  <dc:creator>Thomas Kätterer</dc:creator>
  <dc:description/>
  <dc:language>en-US</dc:language>
  <cp:lastModifiedBy>Thomas Kätterer</cp:lastModifiedBy>
  <dcterms:modified xsi:type="dcterms:W3CDTF">2021-01-07T17:23:50Z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SLU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