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lorenzo_menichetti_slu_se/Documents/ICBM/ICBM_update_2019/ICBM_recalibration/"/>
    </mc:Choice>
  </mc:AlternateContent>
  <bookViews>
    <workbookView xWindow="360" yWindow="15" windowWidth="5220" windowHeight="2805" tabRatio="786" activeTab="3"/>
  </bookViews>
  <sheets>
    <sheet name="Overview" sheetId="8" r:id="rId1"/>
    <sheet name="Literature" sheetId="7" r:id="rId2"/>
    <sheet name="Param. table" sheetId="1" r:id="rId3"/>
    <sheet name="ICBM" sheetId="2" r:id="rId4"/>
  </sheets>
  <definedNames>
    <definedName name="a">ICBM!#REF!</definedName>
    <definedName name="aa">#REF!</definedName>
    <definedName name="ab">#REF!</definedName>
    <definedName name="Al">#REF!</definedName>
    <definedName name="alpha">#REF!</definedName>
    <definedName name="Ar">#REF!</definedName>
    <definedName name="B">#REF!</definedName>
    <definedName name="B0">#REF!</definedName>
    <definedName name="B0N">#REF!</definedName>
    <definedName name="ca">#REF!</definedName>
    <definedName name="cb">#REF!</definedName>
    <definedName name="Cc">#REF!</definedName>
    <definedName name="Da">#REF!</definedName>
    <definedName name="Db">#REF!</definedName>
    <definedName name="Ea">#REF!</definedName>
    <definedName name="Eb">#REF!</definedName>
    <definedName name="eo">#REF!</definedName>
    <definedName name="h">ICBM!$F$4</definedName>
    <definedName name="i">ICBM!$B$4</definedName>
    <definedName name="kl">ICBM!$D$2</definedName>
    <definedName name="km">#REF!</definedName>
    <definedName name="ko">ICBM!$D$4</definedName>
    <definedName name="ky">ICBM!$C$4</definedName>
    <definedName name="kyl">#REF!</definedName>
    <definedName name="kyr">#REF!</definedName>
    <definedName name="lambda1">#REF!</definedName>
    <definedName name="lambda2">#REF!</definedName>
    <definedName name="O0">ICBM!$K$4</definedName>
    <definedName name="O0N">#REF!</definedName>
    <definedName name="ON">#REF!</definedName>
    <definedName name="ONss">#REF!</definedName>
    <definedName name="Oss">ICBM!#REF!</definedName>
    <definedName name="qb">#REF!</definedName>
    <definedName name="qh">#REF!</definedName>
    <definedName name="qi">#REF!</definedName>
    <definedName name="qil">#REF!</definedName>
    <definedName name="qir">#REF!</definedName>
    <definedName name="qr">#REF!</definedName>
    <definedName name="re">ICBM!$H$4</definedName>
    <definedName name="y">#REF!</definedName>
    <definedName name="Y0">ICBM!$J$4</definedName>
    <definedName name="Y0B">#REF!</definedName>
    <definedName name="Y0l">#REF!</definedName>
    <definedName name="Y0N">#REF!</definedName>
    <definedName name="Y0NB">#REF!</definedName>
    <definedName name="Y0Nl">#REF!</definedName>
    <definedName name="Y0Nr">#REF!</definedName>
    <definedName name="Y0r">#REF!</definedName>
    <definedName name="YB">#REF!</definedName>
    <definedName name="Ylss">#REF!</definedName>
    <definedName name="YN">#REF!</definedName>
    <definedName name="YNB">#REF!</definedName>
    <definedName name="YNlss">#REF!</definedName>
    <definedName name="YNrss">#REF!</definedName>
    <definedName name="YNss">#REF!</definedName>
    <definedName name="Yrss">#REF!</definedName>
    <definedName name="Yss">ICBM!#REF!</definedName>
  </definedNames>
  <calcPr calcId="162913"/>
</workbook>
</file>

<file path=xl/calcChain.xml><?xml version="1.0" encoding="utf-8"?>
<calcChain xmlns="http://schemas.openxmlformats.org/spreadsheetml/2006/main">
  <c r="K4" i="2" l="1"/>
  <c r="J4" i="2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8" i="2"/>
  <c r="D7" i="2" l="1"/>
  <c r="C7" i="2"/>
  <c r="C8" i="2" l="1"/>
  <c r="D8" i="2"/>
  <c r="E7" i="2"/>
  <c r="D9" i="2" l="1"/>
  <c r="C9" i="2"/>
  <c r="E8" i="2"/>
  <c r="J13" i="2"/>
  <c r="E9" i="2" l="1"/>
  <c r="C10" i="2"/>
  <c r="D10" i="2"/>
  <c r="C11" i="2" l="1"/>
  <c r="E10" i="2"/>
  <c r="D11" i="2"/>
  <c r="C12" i="2" l="1"/>
  <c r="C13" i="2" s="1"/>
  <c r="E11" i="2"/>
  <c r="D12" i="2"/>
  <c r="D13" i="2" l="1"/>
  <c r="E12" i="2"/>
  <c r="E13" i="2" l="1"/>
  <c r="C14" i="2"/>
  <c r="D14" i="2"/>
  <c r="D15" i="2" l="1"/>
  <c r="C15" i="2"/>
  <c r="E14" i="2"/>
  <c r="D16" i="2" l="1"/>
  <c r="C16" i="2"/>
  <c r="E15" i="2"/>
  <c r="E16" i="2" l="1"/>
  <c r="C17" i="2"/>
  <c r="C18" i="2" s="1"/>
  <c r="D17" i="2"/>
  <c r="D18" i="2" l="1"/>
  <c r="D19" i="2" s="1"/>
  <c r="C19" i="2"/>
  <c r="E17" i="2"/>
  <c r="D20" i="2" l="1"/>
  <c r="E18" i="2"/>
  <c r="C20" i="2"/>
  <c r="E19" i="2"/>
  <c r="D21" i="2" l="1"/>
  <c r="C21" i="2"/>
  <c r="E20" i="2"/>
  <c r="D22" i="2" l="1"/>
  <c r="E21" i="2"/>
  <c r="C22" i="2"/>
  <c r="D23" i="2" l="1"/>
  <c r="E22" i="2"/>
  <c r="C23" i="2"/>
  <c r="D24" i="2" l="1"/>
  <c r="E23" i="2"/>
  <c r="C24" i="2"/>
  <c r="C25" i="2" l="1"/>
  <c r="E24" i="2"/>
  <c r="D25" i="2"/>
  <c r="D26" i="2" l="1"/>
  <c r="E25" i="2"/>
  <c r="C26" i="2"/>
  <c r="E26" i="2" l="1"/>
  <c r="C27" i="2"/>
  <c r="D27" i="2"/>
  <c r="D28" i="2" s="1"/>
  <c r="C28" i="2" l="1"/>
  <c r="E27" i="2"/>
  <c r="C29" i="2" l="1"/>
  <c r="E28" i="2"/>
  <c r="D29" i="2"/>
  <c r="D30" i="2" s="1"/>
  <c r="C30" i="2" l="1"/>
  <c r="E29" i="2"/>
  <c r="C31" i="2" l="1"/>
  <c r="E30" i="2"/>
  <c r="D31" i="2"/>
  <c r="D32" i="2" l="1"/>
  <c r="E31" i="2"/>
  <c r="C32" i="2"/>
  <c r="C33" i="2" l="1"/>
  <c r="E32" i="2"/>
  <c r="D33" i="2"/>
  <c r="D34" i="2" l="1"/>
  <c r="E33" i="2"/>
  <c r="C34" i="2"/>
  <c r="E34" i="2" l="1"/>
  <c r="C35" i="2"/>
  <c r="D35" i="2"/>
  <c r="D36" i="2" s="1"/>
  <c r="E35" i="2" l="1"/>
  <c r="C36" i="2"/>
  <c r="C37" i="2" l="1"/>
  <c r="E36" i="2"/>
  <c r="D37" i="2"/>
  <c r="D38" i="2" l="1"/>
  <c r="C38" i="2"/>
  <c r="E37" i="2"/>
  <c r="C39" i="2" l="1"/>
  <c r="E38" i="2"/>
  <c r="D39" i="2"/>
  <c r="D40" i="2" l="1"/>
  <c r="E39" i="2"/>
  <c r="C40" i="2"/>
  <c r="E40" i="2" l="1"/>
  <c r="C41" i="2"/>
  <c r="D41" i="2"/>
  <c r="D42" i="2" l="1"/>
  <c r="E41" i="2"/>
  <c r="C42" i="2"/>
  <c r="E42" i="2" l="1"/>
  <c r="C43" i="2"/>
  <c r="D43" i="2"/>
  <c r="D44" i="2" l="1"/>
  <c r="E43" i="2"/>
  <c r="C44" i="2"/>
  <c r="D45" i="2" l="1"/>
  <c r="C45" i="2"/>
  <c r="E44" i="2"/>
  <c r="D46" i="2" l="1"/>
  <c r="C46" i="2"/>
  <c r="E45" i="2"/>
  <c r="D47" i="2" l="1"/>
  <c r="C47" i="2"/>
  <c r="E46" i="2"/>
  <c r="E47" i="2" l="1"/>
  <c r="C48" i="2"/>
  <c r="D48" i="2"/>
  <c r="D49" i="2" l="1"/>
  <c r="C49" i="2"/>
  <c r="E48" i="2"/>
  <c r="D50" i="2" l="1"/>
  <c r="E49" i="2"/>
  <c r="C50" i="2"/>
  <c r="D51" i="2" l="1"/>
  <c r="C51" i="2"/>
  <c r="E50" i="2"/>
  <c r="E51" i="2" l="1"/>
  <c r="C52" i="2"/>
  <c r="D52" i="2"/>
  <c r="D53" i="2" l="1"/>
  <c r="C53" i="2"/>
  <c r="E52" i="2"/>
  <c r="E53" i="2" l="1"/>
  <c r="C54" i="2"/>
  <c r="D54" i="2"/>
  <c r="D55" i="2" l="1"/>
  <c r="C55" i="2"/>
  <c r="E54" i="2"/>
  <c r="C56" i="2" l="1"/>
  <c r="E55" i="2"/>
  <c r="D56" i="2"/>
  <c r="D57" i="2" l="1"/>
  <c r="C57" i="2"/>
  <c r="E56" i="2"/>
  <c r="E57" i="2" l="1"/>
  <c r="C58" i="2"/>
  <c r="D58" i="2"/>
  <c r="D59" i="2" l="1"/>
  <c r="C59" i="2"/>
  <c r="E58" i="2"/>
  <c r="E59" i="2" l="1"/>
  <c r="C60" i="2"/>
  <c r="D60" i="2"/>
  <c r="D61" i="2" l="1"/>
  <c r="C61" i="2"/>
  <c r="E60" i="2"/>
  <c r="C62" i="2" l="1"/>
  <c r="E61" i="2"/>
  <c r="D62" i="2"/>
  <c r="D63" i="2" l="1"/>
  <c r="C63" i="2"/>
  <c r="E62" i="2"/>
  <c r="E63" i="2" l="1"/>
  <c r="C64" i="2"/>
  <c r="D64" i="2"/>
  <c r="D65" i="2" l="1"/>
  <c r="C65" i="2"/>
  <c r="E64" i="2"/>
  <c r="E65" i="2" l="1"/>
  <c r="C66" i="2"/>
  <c r="D66" i="2"/>
  <c r="D67" i="2" l="1"/>
  <c r="C67" i="2"/>
  <c r="E66" i="2"/>
  <c r="E67" i="2" l="1"/>
  <c r="C68" i="2"/>
  <c r="D68" i="2"/>
  <c r="D69" i="2" l="1"/>
  <c r="C69" i="2"/>
  <c r="E68" i="2"/>
  <c r="C70" i="2" l="1"/>
  <c r="E69" i="2"/>
  <c r="D70" i="2"/>
  <c r="E70" i="2" l="1"/>
</calcChain>
</file>

<file path=xl/comments1.xml><?xml version="1.0" encoding="utf-8"?>
<comments xmlns="http://schemas.openxmlformats.org/spreadsheetml/2006/main">
  <authors>
    <author>Olle Andrén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Olle Andrén:</t>
        </r>
        <r>
          <rPr>
            <sz val="8"/>
            <color indexed="81"/>
            <rFont val="Tahoma"/>
            <family val="2"/>
          </rPr>
          <t xml:space="preserve">
Annually (usually)  C input in kg/m2 in topsoil (usually).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Olle Andrén:</t>
        </r>
        <r>
          <rPr>
            <sz val="8"/>
            <color indexed="81"/>
            <rFont val="Tahoma"/>
            <family val="2"/>
          </rPr>
          <t xml:space="preserve">
Decomposition rate constant of 'Y', fraction per year (usually).</t>
        </r>
      </text>
    </comment>
  </commentList>
</comments>
</file>

<file path=xl/sharedStrings.xml><?xml version="1.0" encoding="utf-8"?>
<sst xmlns="http://schemas.openxmlformats.org/spreadsheetml/2006/main" count="44" uniqueCount="41">
  <si>
    <t>Y0</t>
  </si>
  <si>
    <t>O0</t>
  </si>
  <si>
    <t>Input, i</t>
  </si>
  <si>
    <t>Humific. quotient, h</t>
  </si>
  <si>
    <t>Papers published:</t>
  </si>
  <si>
    <t>See also:</t>
  </si>
  <si>
    <t>and look around…</t>
  </si>
  <si>
    <t>Overview</t>
  </si>
  <si>
    <t>In principle, all you have to do is</t>
  </si>
  <si>
    <t>to click the ICBM tab below and</t>
  </si>
  <si>
    <t>change parameters as you wish</t>
  </si>
  <si>
    <t>Note that the models are linked;</t>
  </si>
  <si>
    <t xml:space="preserve">the basic ICBM parameters are </t>
  </si>
  <si>
    <t>changed there, and only additional</t>
  </si>
  <si>
    <t>parameters are changed under</t>
  </si>
  <si>
    <t xml:space="preserve">2, N etc. </t>
  </si>
  <si>
    <t>See literature next tab and parameter</t>
  </si>
  <si>
    <t>table - we are scientists, not nannies..</t>
  </si>
  <si>
    <t>If you can't take the heat =&gt;=&gt;=&gt;</t>
  </si>
  <si>
    <t>http://www.mv.slu.se/vaxtnaring/olle/index.htm</t>
  </si>
  <si>
    <t>1. The first paper was published in 1997:</t>
  </si>
  <si>
    <r>
      <t xml:space="preserve">See yellow model output, change </t>
    </r>
    <r>
      <rPr>
        <i/>
        <sz val="10"/>
        <color indexed="10"/>
        <rFont val="Arial"/>
        <family val="2"/>
      </rPr>
      <t>RED</t>
    </r>
    <r>
      <rPr>
        <i/>
        <sz val="10"/>
        <rFont val="Arial"/>
        <family val="2"/>
      </rPr>
      <t xml:space="preserve"> params below, check model structure lower right (v1.2)</t>
    </r>
  </si>
  <si>
    <t>You might need some information before using ICBM…</t>
  </si>
  <si>
    <r>
      <t>k</t>
    </r>
    <r>
      <rPr>
        <vertAlign val="subscript"/>
        <sz val="10"/>
        <rFont val="Arial Black"/>
        <family val="2"/>
      </rPr>
      <t>y</t>
    </r>
  </si>
  <si>
    <r>
      <t>k</t>
    </r>
    <r>
      <rPr>
        <vertAlign val="subscript"/>
        <sz val="10"/>
        <rFont val="Arial Black"/>
        <family val="2"/>
      </rPr>
      <t>o</t>
    </r>
  </si>
  <si>
    <t>This is version 1.1 of the whole workbook, date 1998-03-06</t>
  </si>
  <si>
    <r>
      <t>Ext. influence, r</t>
    </r>
    <r>
      <rPr>
        <vertAlign val="subscript"/>
        <sz val="10"/>
        <rFont val="Arial Black"/>
        <family val="2"/>
      </rPr>
      <t>e</t>
    </r>
  </si>
  <si>
    <t xml:space="preserve"> Kätterer, T. and Andrén, O. Submitted. Long-term agricultural field experiments in Northern Europe: .</t>
  </si>
  <si>
    <t xml:space="preserve">Analysis of the influence of management on soil carbon stocks using the ICBM model. </t>
  </si>
  <si>
    <t xml:space="preserve">To Agriculture, Ecosystems and Environment </t>
  </si>
  <si>
    <t>2. Another one is submitted</t>
  </si>
  <si>
    <t>3. A paper on all models in the family is in in preparation...</t>
  </si>
  <si>
    <t>Input</t>
  </si>
  <si>
    <t>Y(t)</t>
  </si>
  <si>
    <t>O(t)</t>
  </si>
  <si>
    <t>Ctot</t>
  </si>
  <si>
    <t xml:space="preserve">driving </t>
  </si>
  <si>
    <t>Per month</t>
  </si>
  <si>
    <t>year</t>
  </si>
  <si>
    <t>Measured</t>
  </si>
  <si>
    <t>News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</si>
</sst>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Black"/>
      <family val="2"/>
    </font>
    <font>
      <i/>
      <sz val="10"/>
      <color indexed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0"/>
      <name val="Arial Black"/>
      <family val="2"/>
    </font>
    <font>
      <sz val="8"/>
      <name val="Arial"/>
      <family val="2"/>
    </font>
    <font>
      <sz val="10"/>
      <name val="Arial"/>
      <family val="2"/>
    </font>
    <font>
      <sz val="10"/>
      <color rgb="FFE6E1DC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2" fillId="0" borderId="0" xfId="0" applyNumberFormat="1" applyFont="1" applyBorder="1"/>
    <xf numFmtId="49" fontId="1" fillId="0" borderId="0" xfId="0" applyNumberFormat="1" applyFont="1" applyBorder="1"/>
    <xf numFmtId="164" fontId="3" fillId="0" borderId="0" xfId="0" applyNumberFormat="1" applyFont="1"/>
    <xf numFmtId="2" fontId="0" fillId="0" borderId="0" xfId="0" applyNumberFormat="1"/>
    <xf numFmtId="49" fontId="4" fillId="0" borderId="0" xfId="0" applyNumberFormat="1" applyFont="1"/>
    <xf numFmtId="0" fontId="2" fillId="0" borderId="0" xfId="0" applyFont="1"/>
    <xf numFmtId="0" fontId="3" fillId="0" borderId="0" xfId="0" applyFont="1"/>
    <xf numFmtId="0" fontId="6" fillId="0" borderId="0" xfId="1" applyFont="1" applyAlignment="1" applyProtection="1"/>
    <xf numFmtId="0" fontId="6" fillId="0" borderId="0" xfId="1" applyAlignment="1" applyProtection="1"/>
    <xf numFmtId="0" fontId="0" fillId="2" borderId="0" xfId="0" applyFill="1"/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ICBM!$C$6</c:f>
              <c:strCache>
                <c:ptCount val="1"/>
                <c:pt idx="0">
                  <c:v>Y(t)</c:v>
                </c:pt>
              </c:strCache>
            </c:strRef>
          </c:tx>
          <c:xVal>
            <c:numRef>
              <c:f>ICBM!$A$7:$A$126</c:f>
              <c:numCache>
                <c:formatCode>0</c:formatCode>
                <c:ptCount val="120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</c:numCache>
            </c:numRef>
          </c:xVal>
          <c:yVal>
            <c:numRef>
              <c:f>ICBM!$C$7:$C$126</c:f>
              <c:numCache>
                <c:formatCode>General</c:formatCode>
                <c:ptCount val="120"/>
                <c:pt idx="0">
                  <c:v>3.0670110760999987</c:v>
                </c:pt>
                <c:pt idx="1">
                  <c:v>2.3505448362685817</c:v>
                </c:pt>
                <c:pt idx="2">
                  <c:v>1.8014480190057036</c:v>
                </c:pt>
                <c:pt idx="3">
                  <c:v>1.3806224476582432</c:v>
                </c:pt>
                <c:pt idx="4">
                  <c:v>1.058103438382811</c:v>
                </c:pt>
                <c:pt idx="5">
                  <c:v>0.81092617914225507</c:v>
                </c:pt>
                <c:pt idx="6">
                  <c:v>0.62149053123135523</c:v>
                </c:pt>
                <c:pt idx="7">
                  <c:v>0.47630781980522907</c:v>
                </c:pt>
                <c:pt idx="8">
                  <c:v>0.36504037922849153</c:v>
                </c:pt>
                <c:pt idx="9">
                  <c:v>0.27976546453041878</c:v>
                </c:pt>
                <c:pt idx="10">
                  <c:v>0.21441111613279878</c:v>
                </c:pt>
                <c:pt idx="11">
                  <c:v>0.16432380886781683</c:v>
                </c:pt>
                <c:pt idx="12">
                  <c:v>0.12593709994076288</c:v>
                </c:pt>
                <c:pt idx="13">
                  <c:v>9.6517682073981814E-2</c:v>
                </c:pt>
                <c:pt idx="14">
                  <c:v>7.3970759667453395E-2</c:v>
                </c:pt>
                <c:pt idx="15">
                  <c:v>5.669088987845828E-2</c:v>
                </c:pt>
                <c:pt idx="16">
                  <c:v>4.3447667830638186E-2</c:v>
                </c:pt>
                <c:pt idx="17">
                  <c:v>3.3298116222352174E-2</c:v>
                </c:pt>
                <c:pt idx="18">
                  <c:v>2.5519541078230224E-2</c:v>
                </c:pt>
                <c:pt idx="19">
                  <c:v>1.9558072669778069E-2</c:v>
                </c:pt>
                <c:pt idx="20">
                  <c:v>1.498922748585914E-2</c:v>
                </c:pt>
                <c:pt idx="21">
                  <c:v>1.148768308699533E-2</c:v>
                </c:pt>
                <c:pt idx="22">
                  <c:v>8.8041136764210343E-3</c:v>
                </c:pt>
                <c:pt idx="23">
                  <c:v>6.747436975789496E-3</c:v>
                </c:pt>
                <c:pt idx="24">
                  <c:v>5.171208302794072E-3</c:v>
                </c:pt>
                <c:pt idx="25">
                  <c:v>3.9631930474989616E-3</c:v>
                </c:pt>
                <c:pt idx="26">
                  <c:v>3.0373750605361344E-3</c:v>
                </c:pt>
                <c:pt idx="27">
                  <c:v>2.3278319142664228E-3</c:v>
                </c:pt>
                <c:pt idx="28">
                  <c:v>1.7840409278005967E-3</c:v>
                </c:pt>
                <c:pt idx="29">
                  <c:v>1.3672817236336501E-3</c:v>
                </c:pt>
                <c:pt idx="30">
                  <c:v>1.0478791616553966E-3</c:v>
                </c:pt>
                <c:pt idx="31">
                  <c:v>8.0309033497022659E-4</c:v>
                </c:pt>
                <c:pt idx="32">
                  <c:v>6.15485172072435E-4</c:v>
                </c:pt>
                <c:pt idx="33">
                  <c:v>4.7170533692835343E-4</c:v>
                </c:pt>
                <c:pt idx="34">
                  <c:v>3.61513055038319E-4</c:v>
                </c:pt>
                <c:pt idx="35">
                  <c:v>2.7706213759245469E-4</c:v>
                </c:pt>
                <c:pt idx="36">
                  <c:v>2.1233929734339378E-4</c:v>
                </c:pt>
                <c:pt idx="37">
                  <c:v>1.6273597535946424E-4</c:v>
                </c:pt>
                <c:pt idx="38">
                  <c:v>1.2472019078676715E-4</c:v>
                </c:pt>
                <c:pt idx="39">
                  <c:v>9.5585047839165193E-5</c:v>
                </c:pt>
                <c:pt idx="40">
                  <c:v>7.3255992576503373E-5</c:v>
                </c:pt>
                <c:pt idx="41">
                  <c:v>5.6143095281999346E-5</c:v>
                </c:pt>
                <c:pt idx="42">
                  <c:v>4.3027840276027686E-5</c:v>
                </c:pt>
                <c:pt idx="43">
                  <c:v>3.2976362089051875E-5</c:v>
                </c:pt>
                <c:pt idx="44">
                  <c:v>2.5272950016831517E-5</c:v>
                </c:pt>
                <c:pt idx="45">
                  <c:v>1.9369086281513124E-5</c:v>
                </c:pt>
                <c:pt idx="46">
                  <c:v>1.4844389085201621E-5</c:v>
                </c:pt>
                <c:pt idx="47">
                  <c:v>1.1376679524793706E-5</c:v>
                </c:pt>
                <c:pt idx="48">
                  <c:v>8.7190409970382692E-6</c:v>
                </c:pt>
                <c:pt idx="49">
                  <c:v>6.6822376197164268E-6</c:v>
                </c:pt>
                <c:pt idx="50">
                  <c:v>5.1212397810173375E-6</c:v>
                </c:pt>
                <c:pt idx="51">
                  <c:v>3.9248973752878165E-6</c:v>
                </c:pt>
                <c:pt idx="52">
                  <c:v>3.0080254128388054E-6</c:v>
                </c:pt>
                <c:pt idx="53">
                  <c:v>2.3053384634344869E-6</c:v>
                </c:pt>
                <c:pt idx="54">
                  <c:v>1.7668020384092678E-6</c:v>
                </c:pt>
                <c:pt idx="55">
                  <c:v>1.3540699087962158E-6</c:v>
                </c:pt>
                <c:pt idx="56">
                  <c:v>1.037753680405633E-6</c:v>
                </c:pt>
                <c:pt idx="57">
                  <c:v>7.9533020725114752E-7</c:v>
                </c:pt>
                <c:pt idx="58">
                  <c:v>6.0953784169563681E-7</c:v>
                </c:pt>
                <c:pt idx="59">
                  <c:v>4.6714732707449188E-7</c:v>
                </c:pt>
                <c:pt idx="60">
                  <c:v>3.5801981479241831E-7</c:v>
                </c:pt>
                <c:pt idx="61">
                  <c:v>2.7438493245099544E-7</c:v>
                </c:pt>
                <c:pt idx="62">
                  <c:v>2.1028749819277225E-7</c:v>
                </c:pt>
                <c:pt idx="63">
                  <c:v>1.6116348482099299E-7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1-43CF-AC70-9B2AE4A7583A}"/>
            </c:ext>
          </c:extLst>
        </c:ser>
        <c:ser>
          <c:idx val="2"/>
          <c:order val="1"/>
          <c:tx>
            <c:strRef>
              <c:f>ICBM!$D$6</c:f>
              <c:strCache>
                <c:ptCount val="1"/>
                <c:pt idx="0">
                  <c:v>O(t)</c:v>
                </c:pt>
              </c:strCache>
            </c:strRef>
          </c:tx>
          <c:xVal>
            <c:numRef>
              <c:f>ICBM!$A$7:$A$126</c:f>
              <c:numCache>
                <c:formatCode>0</c:formatCode>
                <c:ptCount val="120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</c:numCache>
            </c:numRef>
          </c:xVal>
          <c:yVal>
            <c:numRef>
              <c:f>ICBM!$D$7:$D$126</c:f>
              <c:numCache>
                <c:formatCode>General</c:formatCode>
                <c:ptCount val="120"/>
                <c:pt idx="0">
                  <c:v>40.2429889239</c:v>
                </c:pt>
                <c:pt idx="1">
                  <c:v>39.96602658677007</c:v>
                </c:pt>
                <c:pt idx="2">
                  <c:v>39.663498699092742</c:v>
                </c:pt>
                <c:pt idx="3">
                  <c:v>39.342270486583615</c:v>
                </c:pt>
                <c:pt idx="4">
                  <c:v>39.00759459564911</c:v>
                </c:pt>
                <c:pt idx="5">
                  <c:v>38.663487885863837</c:v>
                </c:pt>
                <c:pt idx="6">
                  <c:v>38.313020201330673</c:v>
                </c:pt>
                <c:pt idx="7">
                  <c:v>37.958535683022518</c:v>
                </c:pt>
                <c:pt idx="8">
                  <c:v>37.601822380814852</c:v>
                </c:pt>
                <c:pt idx="9">
                  <c:v>37.244242242619478</c:v>
                </c:pt>
                <c:pt idx="10">
                  <c:v>36.886830736697931</c:v>
                </c:pt>
                <c:pt idx="11">
                  <c:v>36.53037320097517</c:v>
                </c:pt>
                <c:pt idx="12">
                  <c:v>36.175463356029034</c:v>
                </c:pt>
                <c:pt idx="13">
                  <c:v>35.822548148401211</c:v>
                </c:pt>
                <c:pt idx="14">
                  <c:v>35.471962117530055</c:v>
                </c:pt>
                <c:pt idx="15">
                  <c:v>35.123953733637798</c:v>
                </c:pt>
                <c:pt idx="16">
                  <c:v>34.778705582197382</c:v>
                </c:pt>
                <c:pt idx="17">
                  <c:v>34.436349832450858</c:v>
                </c:pt>
                <c:pt idx="18">
                  <c:v>34.096980091651609</c:v>
                </c:pt>
                <c:pt idx="19">
                  <c:v>33.760660489347579</c:v>
                </c:pt>
                <c:pt idx="20">
                  <c:v>33.427432638786755</c:v>
                </c:pt>
                <c:pt idx="21">
                  <c:v>33.097320971365171</c:v>
                </c:pt>
                <c:pt idx="22">
                  <c:v>32.770336824188618</c:v>
                </c:pt>
                <c:pt idx="23">
                  <c:v>32.446481572033171</c:v>
                </c:pt>
                <c:pt idx="24">
                  <c:v>32.125749026944007</c:v>
                </c:pt>
                <c:pt idx="25">
                  <c:v>31.808127276562296</c:v>
                </c:pt>
                <c:pt idx="26">
                  <c:v>31.493600092302774</c:v>
                </c:pt>
                <c:pt idx="27">
                  <c:v>31.182148007873494</c:v>
                </c:pt>
                <c:pt idx="28">
                  <c:v>30.873749145154189</c:v>
                </c:pt>
                <c:pt idx="29">
                  <c:v>30.568379846458164</c:v>
                </c:pt>
                <c:pt idx="30">
                  <c:v>30.266015158414099</c:v>
                </c:pt>
                <c:pt idx="31">
                  <c:v>29.966629202136698</c:v>
                </c:pt>
                <c:pt idx="32">
                  <c:v>29.670195456256252</c:v>
                </c:pt>
                <c:pt idx="33">
                  <c:v>29.376686973170226</c:v>
                </c:pt>
                <c:pt idx="34">
                  <c:v>29.086076544123014</c:v>
                </c:pt>
                <c:pt idx="35">
                  <c:v>28.798336825074283</c:v>
                </c:pt>
                <c:pt idx="36">
                  <c:v>28.513440432522309</c:v>
                </c:pt>
                <c:pt idx="37">
                  <c:v>28.231360016307182</c:v>
                </c:pt>
                <c:pt idx="38">
                  <c:v>27.952068314777897</c:v>
                </c:pt>
                <c:pt idx="39">
                  <c:v>27.675538196449313</c:v>
                </c:pt>
                <c:pt idx="40">
                  <c:v>27.401742691311217</c:v>
                </c:pt>
                <c:pt idx="41">
                  <c:v>27.130655014212895</c:v>
                </c:pt>
                <c:pt idx="42">
                  <c:v>26.862248582180435</c:v>
                </c:pt>
                <c:pt idx="43">
                  <c:v>26.596497027090102</c:v>
                </c:pt>
                <c:pt idx="44">
                  <c:v>26.333374204788502</c:v>
                </c:pt>
                <c:pt idx="45">
                  <c:v>26.072854201495524</c:v>
                </c:pt>
                <c:pt idx="46">
                  <c:v>25.8149113381305</c:v>
                </c:pt>
                <c:pt idx="47">
                  <c:v>25.559520173052615</c:v>
                </c:pt>
                <c:pt idx="48">
                  <c:v>25.306655503591571</c:v>
                </c:pt>
                <c:pt idx="49">
                  <c:v>25.056292366656816</c:v>
                </c:pt>
                <c:pt idx="50">
                  <c:v>24.808406038646144</c:v>
                </c:pt>
                <c:pt idx="51">
                  <c:v>24.56297203482286</c:v>
                </c:pt>
                <c:pt idx="52">
                  <c:v>24.319966108291116</c:v>
                </c:pt>
                <c:pt idx="53">
                  <c:v>24.079364248668732</c:v>
                </c:pt>
                <c:pt idx="54">
                  <c:v>23.841142680533476</c:v>
                </c:pt>
                <c:pt idx="55">
                  <c:v>23.605277861701108</c:v>
                </c:pt>
                <c:pt idx="56">
                  <c:v>23.371746481379667</c:v>
                </c:pt>
                <c:pt idx="57">
                  <c:v>23.140525458234169</c:v>
                </c:pt>
                <c:pt idx="58">
                  <c:v>22.911591938387765</c:v>
                </c:pt>
                <c:pt idx="59">
                  <c:v>22.684923293379342</c:v>
                </c:pt>
                <c:pt idx="60">
                  <c:v>22.460497118092729</c:v>
                </c:pt>
                <c:pt idx="61">
                  <c:v>22.238291228669208</c:v>
                </c:pt>
                <c:pt idx="62">
                  <c:v>22.018283660412145</c:v>
                </c:pt>
                <c:pt idx="63">
                  <c:v>21.800452665690493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1-43CF-AC70-9B2AE4A7583A}"/>
            </c:ext>
          </c:extLst>
        </c:ser>
        <c:ser>
          <c:idx val="3"/>
          <c:order val="2"/>
          <c:tx>
            <c:strRef>
              <c:f>ICBM!$E$6</c:f>
              <c:strCache>
                <c:ptCount val="1"/>
                <c:pt idx="0">
                  <c:v>Ctot</c:v>
                </c:pt>
              </c:strCache>
            </c:strRef>
          </c:tx>
          <c:xVal>
            <c:numRef>
              <c:f>ICBM!$A$7:$A$126</c:f>
              <c:numCache>
                <c:formatCode>0</c:formatCode>
                <c:ptCount val="120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</c:numCache>
            </c:numRef>
          </c:xVal>
          <c:yVal>
            <c:numRef>
              <c:f>ICBM!$E$7:$E$126</c:f>
              <c:numCache>
                <c:formatCode>General</c:formatCode>
                <c:ptCount val="120"/>
                <c:pt idx="0">
                  <c:v>43.31</c:v>
                </c:pt>
                <c:pt idx="1">
                  <c:v>42.316571423038653</c:v>
                </c:pt>
                <c:pt idx="2">
                  <c:v>41.464946718098446</c:v>
                </c:pt>
                <c:pt idx="3">
                  <c:v>40.722892934241855</c:v>
                </c:pt>
                <c:pt idx="4">
                  <c:v>40.065698034031918</c:v>
                </c:pt>
                <c:pt idx="5">
                  <c:v>39.474414065006094</c:v>
                </c:pt>
                <c:pt idx="6">
                  <c:v>38.934510732562025</c:v>
                </c:pt>
                <c:pt idx="7">
                  <c:v>38.434843502827746</c:v>
                </c:pt>
                <c:pt idx="8">
                  <c:v>37.966862760043341</c:v>
                </c:pt>
                <c:pt idx="9">
                  <c:v>37.524007707149899</c:v>
                </c:pt>
                <c:pt idx="10">
                  <c:v>37.101241852830732</c:v>
                </c:pt>
                <c:pt idx="11">
                  <c:v>36.69469700984299</c:v>
                </c:pt>
                <c:pt idx="12">
                  <c:v>36.301400455969798</c:v>
                </c:pt>
                <c:pt idx="13">
                  <c:v>35.919065830475191</c:v>
                </c:pt>
                <c:pt idx="14">
                  <c:v>35.545932877197508</c:v>
                </c:pt>
                <c:pt idx="15">
                  <c:v>35.180644623516258</c:v>
                </c:pt>
                <c:pt idx="16">
                  <c:v>34.822153250028023</c:v>
                </c:pt>
                <c:pt idx="17">
                  <c:v>34.469647948673213</c:v>
                </c:pt>
                <c:pt idx="18">
                  <c:v>34.122499632729841</c:v>
                </c:pt>
                <c:pt idx="19">
                  <c:v>33.78021856201736</c:v>
                </c:pt>
                <c:pt idx="20">
                  <c:v>33.44242186627261</c:v>
                </c:pt>
                <c:pt idx="21">
                  <c:v>33.108808654452169</c:v>
                </c:pt>
                <c:pt idx="22">
                  <c:v>32.779140937865037</c:v>
                </c:pt>
                <c:pt idx="23">
                  <c:v>32.453229009008957</c:v>
                </c:pt>
                <c:pt idx="24">
                  <c:v>32.130920235246798</c:v>
                </c:pt>
                <c:pt idx="25">
                  <c:v>31.812090469609796</c:v>
                </c:pt>
                <c:pt idx="26">
                  <c:v>31.49663746736331</c:v>
                </c:pt>
                <c:pt idx="27">
                  <c:v>31.184475839787758</c:v>
                </c:pt>
                <c:pt idx="28">
                  <c:v>30.875533186081991</c:v>
                </c:pt>
                <c:pt idx="29">
                  <c:v>30.569747128181799</c:v>
                </c:pt>
                <c:pt idx="30">
                  <c:v>30.267063037575756</c:v>
                </c:pt>
                <c:pt idx="31">
                  <c:v>29.967432292471667</c:v>
                </c:pt>
                <c:pt idx="32">
                  <c:v>29.670810941428325</c:v>
                </c:pt>
                <c:pt idx="33">
                  <c:v>29.377158678507154</c:v>
                </c:pt>
                <c:pt idx="34">
                  <c:v>29.086438057178054</c:v>
                </c:pt>
                <c:pt idx="35">
                  <c:v>28.798613887211875</c:v>
                </c:pt>
                <c:pt idx="36">
                  <c:v>28.51365277181965</c:v>
                </c:pt>
                <c:pt idx="37">
                  <c:v>28.23152275228254</c:v>
                </c:pt>
                <c:pt idx="38">
                  <c:v>27.952193034968683</c:v>
                </c:pt>
                <c:pt idx="39">
                  <c:v>27.675633781497151</c:v>
                </c:pt>
                <c:pt idx="40">
                  <c:v>27.401815947303792</c:v>
                </c:pt>
                <c:pt idx="41">
                  <c:v>27.130711157308177</c:v>
                </c:pt>
                <c:pt idx="42">
                  <c:v>26.862291610020712</c:v>
                </c:pt>
                <c:pt idx="43">
                  <c:v>26.596530003452191</c:v>
                </c:pt>
                <c:pt idx="44">
                  <c:v>26.333399477738517</c:v>
                </c:pt>
                <c:pt idx="45">
                  <c:v>26.072873570581805</c:v>
                </c:pt>
                <c:pt idx="46">
                  <c:v>25.814926182519585</c:v>
                </c:pt>
                <c:pt idx="47">
                  <c:v>25.559531549732139</c:v>
                </c:pt>
                <c:pt idx="48">
                  <c:v>25.30666422263257</c:v>
                </c:pt>
                <c:pt idx="49">
                  <c:v>25.056299048894434</c:v>
                </c:pt>
                <c:pt idx="50">
                  <c:v>24.808411159885924</c:v>
                </c:pt>
                <c:pt idx="51">
                  <c:v>24.562975959720234</c:v>
                </c:pt>
                <c:pt idx="52">
                  <c:v>24.319969116316528</c:v>
                </c:pt>
                <c:pt idx="53">
                  <c:v>24.079366554007194</c:v>
                </c:pt>
                <c:pt idx="54">
                  <c:v>23.841144447335516</c:v>
                </c:pt>
                <c:pt idx="55">
                  <c:v>23.605279215771017</c:v>
                </c:pt>
                <c:pt idx="56">
                  <c:v>23.371747519133347</c:v>
                </c:pt>
                <c:pt idx="57">
                  <c:v>23.140526253564378</c:v>
                </c:pt>
                <c:pt idx="58">
                  <c:v>22.911592547925608</c:v>
                </c:pt>
                <c:pt idx="59">
                  <c:v>22.684923760526669</c:v>
                </c:pt>
                <c:pt idx="60">
                  <c:v>22.460497476112543</c:v>
                </c:pt>
                <c:pt idx="61">
                  <c:v>22.238291503054139</c:v>
                </c:pt>
                <c:pt idx="62">
                  <c:v>22.018283870699644</c:v>
                </c:pt>
                <c:pt idx="63">
                  <c:v>21.800452826853977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1-43CF-AC70-9B2AE4A7583A}"/>
            </c:ext>
          </c:extLst>
        </c:ser>
        <c:ser>
          <c:idx val="0"/>
          <c:order val="3"/>
          <c:tx>
            <c:strRef>
              <c:f>ICBM!$F$6</c:f>
              <c:strCache>
                <c:ptCount val="1"/>
                <c:pt idx="0">
                  <c:v>Measured</c:v>
                </c:pt>
              </c:strCache>
            </c:strRef>
          </c:tx>
          <c:xVal>
            <c:numRef>
              <c:f>ICBM!$A$7:$A$70</c:f>
              <c:numCache>
                <c:formatCode>0</c:formatCode>
                <c:ptCount val="64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</c:numCache>
            </c:numRef>
          </c:xVal>
          <c:yVal>
            <c:numRef>
              <c:f>ICBM!$F$7:$F$70</c:f>
              <c:numCache>
                <c:formatCode>General</c:formatCode>
                <c:ptCount val="64"/>
                <c:pt idx="0">
                  <c:v>43.315199999999997</c:v>
                </c:pt>
                <c:pt idx="11">
                  <c:v>37.2707197703266</c:v>
                </c:pt>
                <c:pt idx="18">
                  <c:v>35.783519643024299</c:v>
                </c:pt>
                <c:pt idx="19">
                  <c:v>34.591772885058397</c:v>
                </c:pt>
                <c:pt idx="21">
                  <c:v>34.577208738413098</c:v>
                </c:pt>
                <c:pt idx="23">
                  <c:v>34.856253680391099</c:v>
                </c:pt>
                <c:pt idx="27">
                  <c:v>32.483863123535698</c:v>
                </c:pt>
                <c:pt idx="29">
                  <c:v>30.2821189523134</c:v>
                </c:pt>
                <c:pt idx="31">
                  <c:v>29.8328971394936</c:v>
                </c:pt>
                <c:pt idx="33">
                  <c:v>29.529682369203702</c:v>
                </c:pt>
                <c:pt idx="35">
                  <c:v>29.483645842406599</c:v>
                </c:pt>
                <c:pt idx="37">
                  <c:v>30.0175138242423</c:v>
                </c:pt>
                <c:pt idx="39">
                  <c:v>26.7929406541035</c:v>
                </c:pt>
                <c:pt idx="41">
                  <c:v>28.171763036897602</c:v>
                </c:pt>
                <c:pt idx="43">
                  <c:v>28.1081805511791</c:v>
                </c:pt>
                <c:pt idx="45">
                  <c:v>26.649056142603701</c:v>
                </c:pt>
                <c:pt idx="49">
                  <c:v>25.9946368432512</c:v>
                </c:pt>
                <c:pt idx="51">
                  <c:v>25.972207435387201</c:v>
                </c:pt>
                <c:pt idx="53">
                  <c:v>27.151541009438098</c:v>
                </c:pt>
                <c:pt idx="55">
                  <c:v>26.449848453504099</c:v>
                </c:pt>
                <c:pt idx="57">
                  <c:v>26.0826927694715</c:v>
                </c:pt>
                <c:pt idx="59">
                  <c:v>25.547114884206099</c:v>
                </c:pt>
                <c:pt idx="61">
                  <c:v>25.034595626478701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B-4DDF-96AB-E7882BD8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56672"/>
        <c:axId val="304203648"/>
      </c:scatterChart>
      <c:valAx>
        <c:axId val="3041566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4203648"/>
        <c:crosses val="autoZero"/>
        <c:crossBetween val="midCat"/>
      </c:valAx>
      <c:valAx>
        <c:axId val="3042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9</xdr:row>
          <xdr:rowOff>85725</xdr:rowOff>
        </xdr:from>
        <xdr:to>
          <xdr:col>9</xdr:col>
          <xdr:colOff>142875</xdr:colOff>
          <xdr:row>23</xdr:row>
          <xdr:rowOff>38100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114300</xdr:rowOff>
        </xdr:from>
        <xdr:to>
          <xdr:col>10</xdr:col>
          <xdr:colOff>295275</xdr:colOff>
          <xdr:row>38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0</xdr:row>
          <xdr:rowOff>142875</xdr:rowOff>
        </xdr:from>
        <xdr:to>
          <xdr:col>10</xdr:col>
          <xdr:colOff>114300</xdr:colOff>
          <xdr:row>55</xdr:row>
          <xdr:rowOff>152400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6</xdr:row>
      <xdr:rowOff>9524</xdr:rowOff>
    </xdr:from>
    <xdr:to>
      <xdr:col>19</xdr:col>
      <xdr:colOff>95250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47625</xdr:colOff>
      <xdr:row>35</xdr:row>
      <xdr:rowOff>66675</xdr:rowOff>
    </xdr:from>
    <xdr:to>
      <xdr:col>19</xdr:col>
      <xdr:colOff>341945</xdr:colOff>
      <xdr:row>69</xdr:row>
      <xdr:rowOff>123130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9125" y="5791200"/>
          <a:ext cx="7638095" cy="5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v.slu.se/vaxtnaring/olle/index.htm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v.slu.se/olle/index.htm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B1" sqref="B1"/>
    </sheetView>
  </sheetViews>
  <sheetFormatPr defaultRowHeight="12.75" x14ac:dyDescent="0.2"/>
  <sheetData>
    <row r="1" spans="1:8" x14ac:dyDescent="0.2">
      <c r="A1" t="s">
        <v>5</v>
      </c>
      <c r="B1" s="9" t="s">
        <v>19</v>
      </c>
      <c r="G1" t="s">
        <v>6</v>
      </c>
    </row>
    <row r="3" spans="1:8" x14ac:dyDescent="0.2">
      <c r="B3" s="7" t="s">
        <v>7</v>
      </c>
    </row>
    <row r="4" spans="1:8" x14ac:dyDescent="0.2">
      <c r="B4" t="s">
        <v>22</v>
      </c>
    </row>
    <row r="5" spans="1:8" x14ac:dyDescent="0.2">
      <c r="B5" t="s">
        <v>25</v>
      </c>
    </row>
    <row r="7" spans="1:8" x14ac:dyDescent="0.2">
      <c r="B7" t="s">
        <v>8</v>
      </c>
      <c r="E7" t="s">
        <v>9</v>
      </c>
      <c r="H7" t="s">
        <v>10</v>
      </c>
    </row>
    <row r="8" spans="1:8" x14ac:dyDescent="0.2">
      <c r="B8" t="s">
        <v>11</v>
      </c>
      <c r="E8" t="s">
        <v>12</v>
      </c>
      <c r="H8" t="s">
        <v>13</v>
      </c>
    </row>
    <row r="9" spans="1:8" x14ac:dyDescent="0.2">
      <c r="B9" t="s">
        <v>14</v>
      </c>
      <c r="E9" t="s">
        <v>15</v>
      </c>
    </row>
    <row r="17" spans="2:2" x14ac:dyDescent="0.2">
      <c r="B17" t="s">
        <v>16</v>
      </c>
    </row>
    <row r="18" spans="2:2" x14ac:dyDescent="0.2">
      <c r="B18" t="s">
        <v>17</v>
      </c>
    </row>
    <row r="20" spans="2:2" x14ac:dyDescent="0.2">
      <c r="B20" t="s">
        <v>18</v>
      </c>
    </row>
  </sheetData>
  <phoneticPr fontId="10" type="noConversion"/>
  <hyperlinks>
    <hyperlink ref="B1" r:id="rId1"/>
  </hyperlinks>
  <pageMargins left="0.78740157480314965" right="0.78740157480314965" top="0.98425196850393704" bottom="0.98425196850393704" header="0.51181102362204722" footer="0.51181102362204722"/>
  <pageSetup paperSize="9" scale="86" orientation="portrait" horizontalDpi="300" verticalDpi="300" r:id="rId2"/>
  <headerFooter alignWithMargins="0">
    <oddFooter>Skrivet av Olle Andrén &amp;D&amp;CSida &amp;P</oddFooter>
  </headerFooter>
  <drawing r:id="rId3"/>
  <legacyDrawing r:id="rId4"/>
  <oleObjects>
    <mc:AlternateContent xmlns:mc="http://schemas.openxmlformats.org/markup-compatibility/2006">
      <mc:Choice Requires="x14">
        <oleObject progId="MS_ClipArt_Gallery" shapeId="6145" r:id="rId5">
          <objectPr defaultSize="0" autoPict="0" r:id="rId6">
            <anchor moveWithCells="1">
              <from>
                <xdr:col>4</xdr:col>
                <xdr:colOff>361950</xdr:colOff>
                <xdr:row>9</xdr:row>
                <xdr:rowOff>85725</xdr:rowOff>
              </from>
              <to>
                <xdr:col>9</xdr:col>
                <xdr:colOff>142875</xdr:colOff>
                <xdr:row>23</xdr:row>
                <xdr:rowOff>38100</xdr:rowOff>
              </to>
            </anchor>
          </objectPr>
        </oleObject>
      </mc:Choice>
      <mc:Fallback>
        <oleObject progId="MS_ClipArt_Gallery" shapeId="614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47"/>
  <sheetViews>
    <sheetView topLeftCell="A25" zoomScaleNormal="100" workbookViewId="0">
      <selection activeCell="H47" sqref="H47"/>
    </sheetView>
  </sheetViews>
  <sheetFormatPr defaultRowHeight="12.75" x14ac:dyDescent="0.2"/>
  <sheetData>
    <row r="2" spans="1:7" x14ac:dyDescent="0.2">
      <c r="A2" s="7" t="s">
        <v>4</v>
      </c>
    </row>
    <row r="3" spans="1:7" x14ac:dyDescent="0.2">
      <c r="A3" t="s">
        <v>5</v>
      </c>
      <c r="B3" s="8" t="s">
        <v>19</v>
      </c>
      <c r="G3" t="s">
        <v>6</v>
      </c>
    </row>
    <row r="6" spans="1:7" x14ac:dyDescent="0.2">
      <c r="B6" s="6" t="s">
        <v>20</v>
      </c>
    </row>
    <row r="41" spans="2:2" x14ac:dyDescent="0.2">
      <c r="B41" s="6" t="s">
        <v>30</v>
      </c>
    </row>
    <row r="43" spans="2:2" x14ac:dyDescent="0.2">
      <c r="B43" t="s">
        <v>27</v>
      </c>
    </row>
    <row r="44" spans="2:2" x14ac:dyDescent="0.2">
      <c r="B44" t="s">
        <v>28</v>
      </c>
    </row>
    <row r="45" spans="2:2" x14ac:dyDescent="0.2">
      <c r="B45" t="s">
        <v>29</v>
      </c>
    </row>
    <row r="47" spans="2:2" x14ac:dyDescent="0.2">
      <c r="B47" t="s">
        <v>31</v>
      </c>
    </row>
  </sheetData>
  <phoneticPr fontId="10" type="noConversion"/>
  <hyperlinks>
    <hyperlink ref="B3" r:id="rId1" display="http://www.mv.slu.se/olle/index.htm"/>
  </hyperlinks>
  <pageMargins left="0.75" right="0.75" top="1" bottom="1" header="0.5" footer="0.5"/>
  <pageSetup paperSize="9" scale="86" fitToHeight="2" orientation="portrait" horizontalDpi="300" verticalDpi="300" r:id="rId2"/>
  <headerFooter alignWithMargins="0">
    <oddFooter>Skrivet av Olle Andrén &amp;D&amp;_x0000_Sida &amp;P</oddFooter>
  </headerFooter>
  <drawing r:id="rId3"/>
  <legacyDrawing r:id="rId4"/>
  <oleObjects>
    <mc:AlternateContent xmlns:mc="http://schemas.openxmlformats.org/markup-compatibility/2006">
      <mc:Choice Requires="x14">
        <oleObject progId="Dokument" shapeId="5121" r:id="rId5">
          <objectPr defaultSize="0" autoPict="0" r:id="rId6">
            <anchor moveWithCells="1">
              <from>
                <xdr:col>1</xdr:col>
                <xdr:colOff>19050</xdr:colOff>
                <xdr:row>6</xdr:row>
                <xdr:rowOff>114300</xdr:rowOff>
              </from>
              <to>
                <xdr:col>10</xdr:col>
                <xdr:colOff>295275</xdr:colOff>
                <xdr:row>38</xdr:row>
                <xdr:rowOff>76200</xdr:rowOff>
              </to>
            </anchor>
          </objectPr>
        </oleObject>
      </mc:Choice>
      <mc:Fallback>
        <oleObject progId="Dokument" shapeId="5121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>
      <selection activeCell="L10" sqref="L10"/>
    </sheetView>
  </sheetViews>
  <sheetFormatPr defaultRowHeight="12.75" x14ac:dyDescent="0.2"/>
  <sheetData/>
  <phoneticPr fontId="10" type="noConversion"/>
  <pageMargins left="0.75" right="0.75" top="1" bottom="1" header="0.5" footer="0.5"/>
  <pageSetup paperSize="9" scale="9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076" r:id="rId4">
          <objectPr defaultSize="0" r:id="rId5">
            <anchor moveWithCells="1">
              <from>
                <xdr:col>0</xdr:col>
                <xdr:colOff>257175</xdr:colOff>
                <xdr:row>0</xdr:row>
                <xdr:rowOff>142875</xdr:rowOff>
              </from>
              <to>
                <xdr:col>10</xdr:col>
                <xdr:colOff>114300</xdr:colOff>
                <xdr:row>55</xdr:row>
                <xdr:rowOff>152400</xdr:rowOff>
              </to>
            </anchor>
          </objectPr>
        </oleObject>
      </mc:Choice>
      <mc:Fallback>
        <oleObject progId="Dokument" shapeId="307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tabSelected="1" topLeftCell="A4" workbookViewId="0">
      <selection activeCell="G55" sqref="G55"/>
    </sheetView>
  </sheetViews>
  <sheetFormatPr defaultRowHeight="12.75" x14ac:dyDescent="0.2"/>
  <cols>
    <col min="2" max="3" width="10" bestFit="1" customWidth="1"/>
    <col min="8" max="8" width="9.5703125" bestFit="1" customWidth="1"/>
    <col min="13" max="13" width="9.140625" customWidth="1"/>
  </cols>
  <sheetData>
    <row r="1" spans="1:11" x14ac:dyDescent="0.2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</row>
    <row r="2" spans="1:11" ht="15" x14ac:dyDescent="0.3">
      <c r="A2" s="11" t="s">
        <v>37</v>
      </c>
      <c r="B2" s="5" t="s">
        <v>2</v>
      </c>
      <c r="C2" s="5" t="s">
        <v>23</v>
      </c>
      <c r="D2" s="5" t="s">
        <v>24</v>
      </c>
      <c r="E2" s="5" t="s">
        <v>3</v>
      </c>
      <c r="F2" s="5"/>
      <c r="G2" s="5"/>
      <c r="H2" s="5" t="s">
        <v>26</v>
      </c>
      <c r="I2" s="5"/>
      <c r="J2" s="5" t="s">
        <v>0</v>
      </c>
      <c r="K2" s="5" t="s">
        <v>1</v>
      </c>
    </row>
    <row r="3" spans="1:11" ht="15" x14ac:dyDescent="0.3"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B4" s="3" t="s">
        <v>36</v>
      </c>
      <c r="C4" s="13">
        <v>0.25338699999999997</v>
      </c>
      <c r="D4" s="13">
        <v>9.469E-3</v>
      </c>
      <c r="E4" s="3"/>
      <c r="F4" s="3">
        <v>0.17</v>
      </c>
      <c r="G4" s="3"/>
      <c r="H4" s="3">
        <v>1.05</v>
      </c>
      <c r="I4" s="3"/>
      <c r="J4" s="3">
        <f>43.31*(1-0.92918469   )</f>
        <v>3.0670110760999987</v>
      </c>
      <c r="K4" s="3">
        <f>43.31*(0.92918469   )</f>
        <v>40.2429889239</v>
      </c>
    </row>
    <row r="6" spans="1:11" x14ac:dyDescent="0.2">
      <c r="A6" s="11" t="s">
        <v>38</v>
      </c>
      <c r="B6" s="10" t="s">
        <v>32</v>
      </c>
      <c r="C6" t="s">
        <v>33</v>
      </c>
      <c r="D6" t="s">
        <v>34</v>
      </c>
      <c r="E6" t="s">
        <v>35</v>
      </c>
      <c r="F6" s="11" t="s">
        <v>39</v>
      </c>
      <c r="G6" s="11" t="s">
        <v>40</v>
      </c>
    </row>
    <row r="7" spans="1:11" x14ac:dyDescent="0.2">
      <c r="A7" s="12">
        <v>1956</v>
      </c>
      <c r="B7" s="10">
        <v>0</v>
      </c>
      <c r="C7">
        <f>Y0</f>
        <v>3.0670110760999987</v>
      </c>
      <c r="D7">
        <f>O0</f>
        <v>40.2429889239</v>
      </c>
      <c r="E7">
        <f t="shared" ref="E7:E8" si="0">C7+D7</f>
        <v>43.31</v>
      </c>
      <c r="F7">
        <v>43.315199999999997</v>
      </c>
      <c r="G7">
        <v>43.315199999999997</v>
      </c>
    </row>
    <row r="8" spans="1:11" x14ac:dyDescent="0.2">
      <c r="A8" s="12">
        <f>A7+1</f>
        <v>1957</v>
      </c>
      <c r="B8" s="10">
        <v>0</v>
      </c>
      <c r="C8">
        <f t="shared" ref="C8:C17" si="1">B7/(ky*re)+(C7-B7/(ky*re))*EXP(-ky*re*1)</f>
        <v>2.3505448362685817</v>
      </c>
      <c r="D8">
        <f t="shared" ref="D8:D17" si="2">h*B7/(ko*re)+(D7-h*B7/(ko*re)-h*((ky*re*C7-B7)/(re*(ko-ky))))*EXP(-ko*re*1)+h*((ky*re*C7-B7)/(re*(ko-ky)))*EXP(-ky*re*1)</f>
        <v>39.96602658677007</v>
      </c>
      <c r="E8">
        <f t="shared" si="0"/>
        <v>42.316571423038653</v>
      </c>
      <c r="G8">
        <v>42.430484083765101</v>
      </c>
    </row>
    <row r="9" spans="1:11" x14ac:dyDescent="0.2">
      <c r="A9" s="12">
        <f t="shared" ref="A9:A70" si="3">A8+1</f>
        <v>1958</v>
      </c>
      <c r="B9" s="10">
        <v>0</v>
      </c>
      <c r="C9">
        <f t="shared" si="1"/>
        <v>1.8014480190057036</v>
      </c>
      <c r="D9">
        <f t="shared" si="2"/>
        <v>39.663498699092742</v>
      </c>
      <c r="E9">
        <f t="shared" ref="E9:E17" si="4">C9+D9</f>
        <v>41.464946718098446</v>
      </c>
      <c r="G9">
        <v>41.523227330194501</v>
      </c>
    </row>
    <row r="10" spans="1:11" x14ac:dyDescent="0.2">
      <c r="A10" s="12">
        <f t="shared" si="3"/>
        <v>1959</v>
      </c>
      <c r="B10" s="10">
        <v>0</v>
      </c>
      <c r="C10">
        <f t="shared" si="1"/>
        <v>1.3806224476582432</v>
      </c>
      <c r="D10">
        <f t="shared" si="2"/>
        <v>39.342270486583615</v>
      </c>
      <c r="E10">
        <f t="shared" si="4"/>
        <v>40.722892934241855</v>
      </c>
      <c r="G10">
        <v>40.703724471460397</v>
      </c>
    </row>
    <row r="11" spans="1:11" x14ac:dyDescent="0.2">
      <c r="A11" s="12">
        <f t="shared" si="3"/>
        <v>1960</v>
      </c>
      <c r="B11" s="10">
        <v>0</v>
      </c>
      <c r="C11">
        <f t="shared" si="1"/>
        <v>1.058103438382811</v>
      </c>
      <c r="D11">
        <f t="shared" si="2"/>
        <v>39.00759459564911</v>
      </c>
      <c r="E11">
        <f t="shared" si="4"/>
        <v>40.065698034031918</v>
      </c>
      <c r="G11">
        <v>40.210091300407903</v>
      </c>
    </row>
    <row r="12" spans="1:11" x14ac:dyDescent="0.2">
      <c r="A12" s="12">
        <f t="shared" si="3"/>
        <v>1961</v>
      </c>
      <c r="B12" s="10">
        <v>0</v>
      </c>
      <c r="C12">
        <f t="shared" si="1"/>
        <v>0.81092617914225507</v>
      </c>
      <c r="D12">
        <f t="shared" si="2"/>
        <v>38.663487885863837</v>
      </c>
      <c r="E12">
        <f t="shared" si="4"/>
        <v>39.474414065006094</v>
      </c>
      <c r="G12">
        <v>39.578341155122303</v>
      </c>
    </row>
    <row r="13" spans="1:11" x14ac:dyDescent="0.2">
      <c r="A13" s="12">
        <f t="shared" si="3"/>
        <v>1962</v>
      </c>
      <c r="B13" s="10">
        <v>0</v>
      </c>
      <c r="C13">
        <f t="shared" si="1"/>
        <v>0.62149053123135523</v>
      </c>
      <c r="D13">
        <f t="shared" si="2"/>
        <v>38.313020201330673</v>
      </c>
      <c r="E13">
        <f t="shared" si="4"/>
        <v>38.934510732562025</v>
      </c>
      <c r="G13">
        <v>38.907993363553203</v>
      </c>
      <c r="J13" t="e">
        <f>h*(1+Yss/Oss)</f>
        <v>#REF!</v>
      </c>
    </row>
    <row r="14" spans="1:11" x14ac:dyDescent="0.2">
      <c r="A14" s="12">
        <f t="shared" si="3"/>
        <v>1963</v>
      </c>
      <c r="B14" s="10">
        <v>0</v>
      </c>
      <c r="C14">
        <f t="shared" si="1"/>
        <v>0.47630781980522907</v>
      </c>
      <c r="D14">
        <f t="shared" si="2"/>
        <v>37.958535683022518</v>
      </c>
      <c r="E14">
        <f t="shared" si="4"/>
        <v>38.434843502827746</v>
      </c>
      <c r="G14">
        <v>38.456795767975997</v>
      </c>
    </row>
    <row r="15" spans="1:11" x14ac:dyDescent="0.2">
      <c r="A15" s="12">
        <f t="shared" si="3"/>
        <v>1964</v>
      </c>
      <c r="B15" s="10">
        <v>0</v>
      </c>
      <c r="C15">
        <f t="shared" si="1"/>
        <v>0.36504037922849153</v>
      </c>
      <c r="D15">
        <f t="shared" si="2"/>
        <v>37.601822380814852</v>
      </c>
      <c r="E15">
        <f t="shared" si="4"/>
        <v>37.966862760043341</v>
      </c>
      <c r="G15">
        <v>37.982851230608098</v>
      </c>
    </row>
    <row r="16" spans="1:11" x14ac:dyDescent="0.2">
      <c r="A16" s="12">
        <f t="shared" si="3"/>
        <v>1965</v>
      </c>
      <c r="B16" s="10">
        <v>0</v>
      </c>
      <c r="C16">
        <f t="shared" si="1"/>
        <v>0.27976546453041878</v>
      </c>
      <c r="D16">
        <f t="shared" si="2"/>
        <v>37.244242242619478</v>
      </c>
      <c r="E16">
        <f t="shared" si="4"/>
        <v>37.524007707149899</v>
      </c>
      <c r="G16">
        <v>37.607519591291897</v>
      </c>
    </row>
    <row r="17" spans="1:7" x14ac:dyDescent="0.2">
      <c r="A17" s="12">
        <f t="shared" si="3"/>
        <v>1966</v>
      </c>
      <c r="B17" s="10">
        <v>0</v>
      </c>
      <c r="C17">
        <f t="shared" si="1"/>
        <v>0.21441111613279878</v>
      </c>
      <c r="D17">
        <f t="shared" si="2"/>
        <v>36.886830736697931</v>
      </c>
      <c r="E17">
        <f t="shared" si="4"/>
        <v>37.101241852830732</v>
      </c>
      <c r="G17">
        <v>37.216004234585199</v>
      </c>
    </row>
    <row r="18" spans="1:7" x14ac:dyDescent="0.2">
      <c r="A18" s="12">
        <f t="shared" si="3"/>
        <v>1967</v>
      </c>
      <c r="B18" s="10">
        <v>0</v>
      </c>
      <c r="C18">
        <f t="shared" ref="C18:C70" si="5">B17/(ky*re)+(C17-B17/(ky*re))*EXP(-ky*re*1)</f>
        <v>0.16432380886781683</v>
      </c>
      <c r="D18">
        <f t="shared" ref="D18:D70" si="6">h*B17/(ko*re)+(D17-h*B17/(ko*re)-h*((ky*re*C17-B17)/(re*(ko-ky))))*EXP(-ko*re*1)+h*((ky*re*C17-B17)/(re*(ko-ky)))*EXP(-ky*re*1)</f>
        <v>36.53037320097517</v>
      </c>
      <c r="E18">
        <f t="shared" ref="E18:E70" si="7">C18+D18</f>
        <v>36.69469700984299</v>
      </c>
      <c r="F18">
        <v>37.2707197703266</v>
      </c>
      <c r="G18">
        <v>36.887964703202698</v>
      </c>
    </row>
    <row r="19" spans="1:7" x14ac:dyDescent="0.2">
      <c r="A19" s="12">
        <f t="shared" si="3"/>
        <v>1968</v>
      </c>
      <c r="B19" s="10">
        <v>0</v>
      </c>
      <c r="C19">
        <f>B18/(ky*re)+(C18-B18/(ky*re))*EXP(-ky*re*1)</f>
        <v>0.12593709994076288</v>
      </c>
      <c r="D19">
        <f t="shared" si="6"/>
        <v>36.175463356029034</v>
      </c>
      <c r="E19">
        <f t="shared" si="7"/>
        <v>36.301400455969798</v>
      </c>
      <c r="G19">
        <v>36.499267403488403</v>
      </c>
    </row>
    <row r="20" spans="1:7" x14ac:dyDescent="0.2">
      <c r="A20" s="12">
        <f t="shared" si="3"/>
        <v>1969</v>
      </c>
      <c r="B20" s="10">
        <v>0</v>
      </c>
      <c r="C20">
        <f t="shared" si="5"/>
        <v>9.6517682073981814E-2</v>
      </c>
      <c r="D20">
        <f t="shared" si="6"/>
        <v>35.822548148401211</v>
      </c>
      <c r="E20">
        <f t="shared" si="7"/>
        <v>35.919065830475191</v>
      </c>
      <c r="G20">
        <v>36.156853065727802</v>
      </c>
    </row>
    <row r="21" spans="1:7" x14ac:dyDescent="0.2">
      <c r="A21" s="12">
        <f t="shared" si="3"/>
        <v>1970</v>
      </c>
      <c r="B21" s="10">
        <v>0</v>
      </c>
      <c r="C21">
        <f t="shared" si="5"/>
        <v>7.3970759667453395E-2</v>
      </c>
      <c r="D21">
        <f t="shared" si="6"/>
        <v>35.471962117530055</v>
      </c>
      <c r="E21">
        <f t="shared" si="7"/>
        <v>35.545932877197508</v>
      </c>
      <c r="G21">
        <v>35.849561546401503</v>
      </c>
    </row>
    <row r="22" spans="1:7" x14ac:dyDescent="0.2">
      <c r="A22" s="12">
        <f t="shared" si="3"/>
        <v>1971</v>
      </c>
      <c r="B22" s="10">
        <v>0</v>
      </c>
      <c r="C22">
        <f t="shared" si="5"/>
        <v>5.669088987845828E-2</v>
      </c>
      <c r="D22">
        <f t="shared" si="6"/>
        <v>35.123953733637798</v>
      </c>
      <c r="E22">
        <f t="shared" si="7"/>
        <v>35.180644623516258</v>
      </c>
      <c r="G22">
        <v>35.546860994295102</v>
      </c>
    </row>
    <row r="23" spans="1:7" x14ac:dyDescent="0.2">
      <c r="A23" s="12">
        <f t="shared" si="3"/>
        <v>1972</v>
      </c>
      <c r="B23" s="10">
        <v>0</v>
      </c>
      <c r="C23">
        <f t="shared" si="5"/>
        <v>4.3447667830638186E-2</v>
      </c>
      <c r="D23">
        <f t="shared" si="6"/>
        <v>34.778705582197382</v>
      </c>
      <c r="E23">
        <f t="shared" si="7"/>
        <v>34.822153250028023</v>
      </c>
      <c r="G23">
        <v>35.244797199588596</v>
      </c>
    </row>
    <row r="24" spans="1:7" x14ac:dyDescent="0.2">
      <c r="A24" s="12">
        <f t="shared" si="3"/>
        <v>1973</v>
      </c>
      <c r="B24" s="10">
        <v>0</v>
      </c>
      <c r="C24">
        <f t="shared" si="5"/>
        <v>3.3298116222352174E-2</v>
      </c>
      <c r="D24">
        <f t="shared" si="6"/>
        <v>34.436349832450858</v>
      </c>
      <c r="E24">
        <f t="shared" si="7"/>
        <v>34.469647948673213</v>
      </c>
      <c r="G24">
        <v>34.928685929139299</v>
      </c>
    </row>
    <row r="25" spans="1:7" x14ac:dyDescent="0.2">
      <c r="A25" s="12">
        <f t="shared" si="3"/>
        <v>1974</v>
      </c>
      <c r="B25" s="10">
        <v>0</v>
      </c>
      <c r="C25">
        <f t="shared" si="5"/>
        <v>2.5519541078230224E-2</v>
      </c>
      <c r="D25">
        <f t="shared" si="6"/>
        <v>34.096980091651609</v>
      </c>
      <c r="E25">
        <f t="shared" si="7"/>
        <v>34.122499632729841</v>
      </c>
      <c r="F25">
        <v>35.783519643024299</v>
      </c>
      <c r="G25">
        <v>34.5905668962031</v>
      </c>
    </row>
    <row r="26" spans="1:7" x14ac:dyDescent="0.2">
      <c r="A26" s="12">
        <f t="shared" si="3"/>
        <v>1975</v>
      </c>
      <c r="B26" s="10">
        <v>0</v>
      </c>
      <c r="C26">
        <f t="shared" si="5"/>
        <v>1.9558072669778069E-2</v>
      </c>
      <c r="D26">
        <f t="shared" si="6"/>
        <v>33.760660489347579</v>
      </c>
      <c r="E26">
        <f t="shared" si="7"/>
        <v>33.78021856201736</v>
      </c>
      <c r="F26">
        <v>34.591772885058397</v>
      </c>
      <c r="G26">
        <v>34.261561579923701</v>
      </c>
    </row>
    <row r="27" spans="1:7" x14ac:dyDescent="0.2">
      <c r="A27" s="12">
        <f t="shared" si="3"/>
        <v>1976</v>
      </c>
      <c r="B27" s="10">
        <v>0</v>
      </c>
      <c r="C27">
        <f t="shared" si="5"/>
        <v>1.498922748585914E-2</v>
      </c>
      <c r="D27">
        <f t="shared" si="6"/>
        <v>33.427432638786755</v>
      </c>
      <c r="E27">
        <f t="shared" si="7"/>
        <v>33.44242186627261</v>
      </c>
      <c r="G27">
        <v>33.893327456009601</v>
      </c>
    </row>
    <row r="28" spans="1:7" x14ac:dyDescent="0.2">
      <c r="A28" s="12">
        <f t="shared" si="3"/>
        <v>1977</v>
      </c>
      <c r="B28" s="10">
        <v>0</v>
      </c>
      <c r="C28">
        <f t="shared" si="5"/>
        <v>1.148768308699533E-2</v>
      </c>
      <c r="D28">
        <f t="shared" si="6"/>
        <v>33.097320971365171</v>
      </c>
      <c r="E28">
        <f t="shared" si="7"/>
        <v>33.108808654452169</v>
      </c>
      <c r="F28">
        <v>34.577208738413098</v>
      </c>
      <c r="G28">
        <v>33.655183965337997</v>
      </c>
    </row>
    <row r="29" spans="1:7" x14ac:dyDescent="0.2">
      <c r="A29" s="12">
        <f t="shared" si="3"/>
        <v>1978</v>
      </c>
      <c r="B29" s="10">
        <v>0</v>
      </c>
      <c r="C29">
        <f t="shared" si="5"/>
        <v>8.8041136764210343E-3</v>
      </c>
      <c r="D29">
        <f t="shared" si="6"/>
        <v>32.770336824188618</v>
      </c>
      <c r="E29">
        <f t="shared" si="7"/>
        <v>32.779140937865037</v>
      </c>
      <c r="G29">
        <v>33.371231216771697</v>
      </c>
    </row>
    <row r="30" spans="1:7" x14ac:dyDescent="0.2">
      <c r="A30" s="12">
        <f t="shared" si="3"/>
        <v>1979</v>
      </c>
      <c r="B30" s="10">
        <v>0</v>
      </c>
      <c r="C30">
        <f t="shared" si="5"/>
        <v>6.747436975789496E-3</v>
      </c>
      <c r="D30">
        <f t="shared" si="6"/>
        <v>32.446481572033171</v>
      </c>
      <c r="E30">
        <f t="shared" si="7"/>
        <v>32.453229009008957</v>
      </c>
      <c r="F30">
        <v>34.856253680391099</v>
      </c>
      <c r="G30">
        <v>33.0576860528152</v>
      </c>
    </row>
    <row r="31" spans="1:7" x14ac:dyDescent="0.2">
      <c r="A31" s="12">
        <f t="shared" si="3"/>
        <v>1980</v>
      </c>
      <c r="B31" s="10">
        <v>0</v>
      </c>
      <c r="C31">
        <f t="shared" si="5"/>
        <v>5.171208302794072E-3</v>
      </c>
      <c r="D31">
        <f t="shared" si="6"/>
        <v>32.125749026944007</v>
      </c>
      <c r="E31">
        <f t="shared" si="7"/>
        <v>32.130920235246798</v>
      </c>
      <c r="G31">
        <v>32.700539775555697</v>
      </c>
    </row>
    <row r="32" spans="1:7" x14ac:dyDescent="0.2">
      <c r="A32" s="12">
        <f t="shared" si="3"/>
        <v>1981</v>
      </c>
      <c r="B32" s="10">
        <v>0</v>
      </c>
      <c r="C32">
        <f t="shared" si="5"/>
        <v>3.9631930474989616E-3</v>
      </c>
      <c r="D32">
        <f t="shared" si="6"/>
        <v>31.808127276562296</v>
      </c>
      <c r="E32">
        <f t="shared" si="7"/>
        <v>31.812090469609796</v>
      </c>
      <c r="G32">
        <v>32.371946874838002</v>
      </c>
    </row>
    <row r="33" spans="1:7" x14ac:dyDescent="0.2">
      <c r="A33" s="12">
        <f t="shared" si="3"/>
        <v>1982</v>
      </c>
      <c r="B33" s="10">
        <v>0</v>
      </c>
      <c r="C33">
        <f t="shared" si="5"/>
        <v>3.0373750605361344E-3</v>
      </c>
      <c r="D33">
        <f t="shared" si="6"/>
        <v>31.493600092302774</v>
      </c>
      <c r="E33">
        <f t="shared" si="7"/>
        <v>31.49663746736331</v>
      </c>
      <c r="G33">
        <v>32.0627994387104</v>
      </c>
    </row>
    <row r="34" spans="1:7" x14ac:dyDescent="0.2">
      <c r="A34" s="12">
        <f t="shared" si="3"/>
        <v>1983</v>
      </c>
      <c r="B34" s="10">
        <v>0</v>
      </c>
      <c r="C34">
        <f t="shared" si="5"/>
        <v>2.3278319142664228E-3</v>
      </c>
      <c r="D34">
        <f t="shared" si="6"/>
        <v>31.182148007873494</v>
      </c>
      <c r="E34">
        <f t="shared" si="7"/>
        <v>31.184475839787758</v>
      </c>
      <c r="F34">
        <v>32.483863123535698</v>
      </c>
      <c r="G34">
        <v>31.7697818810495</v>
      </c>
    </row>
    <row r="35" spans="1:7" x14ac:dyDescent="0.2">
      <c r="A35" s="12">
        <f t="shared" si="3"/>
        <v>1984</v>
      </c>
      <c r="B35" s="10">
        <v>0</v>
      </c>
      <c r="C35">
        <f t="shared" si="5"/>
        <v>1.7840409278005967E-3</v>
      </c>
      <c r="D35">
        <f t="shared" si="6"/>
        <v>30.873749145154189</v>
      </c>
      <c r="E35">
        <f t="shared" si="7"/>
        <v>30.875533186081991</v>
      </c>
      <c r="G35">
        <v>31.450382655555298</v>
      </c>
    </row>
    <row r="36" spans="1:7" x14ac:dyDescent="0.2">
      <c r="A36" s="12">
        <f t="shared" si="3"/>
        <v>1985</v>
      </c>
      <c r="B36" s="10">
        <v>0</v>
      </c>
      <c r="C36">
        <f t="shared" si="5"/>
        <v>1.3672817236336501E-3</v>
      </c>
      <c r="D36">
        <f t="shared" si="6"/>
        <v>30.568379846458164</v>
      </c>
      <c r="E36">
        <f t="shared" si="7"/>
        <v>30.569747128181799</v>
      </c>
      <c r="F36">
        <v>30.2821189523134</v>
      </c>
      <c r="G36">
        <v>31.123241214061199</v>
      </c>
    </row>
    <row r="37" spans="1:7" x14ac:dyDescent="0.2">
      <c r="A37" s="12">
        <f t="shared" si="3"/>
        <v>1986</v>
      </c>
      <c r="B37" s="10">
        <v>0</v>
      </c>
      <c r="C37">
        <f t="shared" si="5"/>
        <v>1.0478791616553966E-3</v>
      </c>
      <c r="D37">
        <f t="shared" si="6"/>
        <v>30.266015158414099</v>
      </c>
      <c r="E37">
        <f t="shared" si="7"/>
        <v>30.267063037575756</v>
      </c>
      <c r="G37">
        <v>30.847430683038699</v>
      </c>
    </row>
    <row r="38" spans="1:7" x14ac:dyDescent="0.2">
      <c r="A38" s="12">
        <f t="shared" si="3"/>
        <v>1987</v>
      </c>
      <c r="B38" s="10">
        <v>0</v>
      </c>
      <c r="C38">
        <f t="shared" si="5"/>
        <v>8.0309033497022659E-4</v>
      </c>
      <c r="D38">
        <f t="shared" si="6"/>
        <v>29.966629202136698</v>
      </c>
      <c r="E38">
        <f t="shared" si="7"/>
        <v>29.967432292471667</v>
      </c>
      <c r="F38">
        <v>29.8328971394936</v>
      </c>
      <c r="G38">
        <v>30.536445394298301</v>
      </c>
    </row>
    <row r="39" spans="1:7" x14ac:dyDescent="0.2">
      <c r="A39" s="12">
        <f t="shared" si="3"/>
        <v>1988</v>
      </c>
      <c r="B39" s="10">
        <v>0</v>
      </c>
      <c r="C39">
        <f t="shared" si="5"/>
        <v>6.15485172072435E-4</v>
      </c>
      <c r="D39">
        <f t="shared" si="6"/>
        <v>29.670195456256252</v>
      </c>
      <c r="E39">
        <f t="shared" si="7"/>
        <v>29.670810941428325</v>
      </c>
      <c r="G39">
        <v>30.264355685488798</v>
      </c>
    </row>
    <row r="40" spans="1:7" x14ac:dyDescent="0.2">
      <c r="A40" s="12">
        <f t="shared" si="3"/>
        <v>1989</v>
      </c>
      <c r="B40" s="10">
        <v>0</v>
      </c>
      <c r="C40">
        <f t="shared" si="5"/>
        <v>4.7170533692835343E-4</v>
      </c>
      <c r="D40">
        <f t="shared" si="6"/>
        <v>29.376686973170226</v>
      </c>
      <c r="E40">
        <f t="shared" si="7"/>
        <v>29.377158678507154</v>
      </c>
      <c r="F40">
        <v>29.529682369203702</v>
      </c>
      <c r="G40">
        <v>29.943077760872502</v>
      </c>
    </row>
    <row r="41" spans="1:7" x14ac:dyDescent="0.2">
      <c r="A41" s="12">
        <f t="shared" si="3"/>
        <v>1990</v>
      </c>
      <c r="B41" s="10">
        <v>0</v>
      </c>
      <c r="C41">
        <f t="shared" si="5"/>
        <v>3.61513055038319E-4</v>
      </c>
      <c r="D41">
        <f t="shared" si="6"/>
        <v>29.086076544123014</v>
      </c>
      <c r="E41">
        <f t="shared" si="7"/>
        <v>29.086438057178054</v>
      </c>
      <c r="G41">
        <v>29.667723689001001</v>
      </c>
    </row>
    <row r="42" spans="1:7" x14ac:dyDescent="0.2">
      <c r="A42" s="12">
        <f t="shared" si="3"/>
        <v>1991</v>
      </c>
      <c r="B42" s="10">
        <v>0</v>
      </c>
      <c r="C42">
        <f t="shared" si="5"/>
        <v>2.7706213759245469E-4</v>
      </c>
      <c r="D42">
        <f t="shared" si="6"/>
        <v>28.798336825074283</v>
      </c>
      <c r="E42">
        <f t="shared" si="7"/>
        <v>28.798613887211875</v>
      </c>
      <c r="F42">
        <v>29.483645842406599</v>
      </c>
      <c r="G42">
        <v>29.356900191270601</v>
      </c>
    </row>
    <row r="43" spans="1:7" x14ac:dyDescent="0.2">
      <c r="A43" s="12">
        <f t="shared" si="3"/>
        <v>1992</v>
      </c>
      <c r="B43" s="10">
        <v>0</v>
      </c>
      <c r="C43">
        <f t="shared" si="5"/>
        <v>2.1233929734339378E-4</v>
      </c>
      <c r="D43">
        <f t="shared" si="6"/>
        <v>28.513440432522309</v>
      </c>
      <c r="E43">
        <f t="shared" si="7"/>
        <v>28.51365277181965</v>
      </c>
      <c r="G43">
        <v>29.030647299189599</v>
      </c>
    </row>
    <row r="44" spans="1:7" x14ac:dyDescent="0.2">
      <c r="A44" s="12">
        <f t="shared" si="3"/>
        <v>1993</v>
      </c>
      <c r="B44" s="10">
        <v>0</v>
      </c>
      <c r="C44">
        <f t="shared" si="5"/>
        <v>1.6273597535946424E-4</v>
      </c>
      <c r="D44">
        <f t="shared" si="6"/>
        <v>28.231360016307182</v>
      </c>
      <c r="E44">
        <f t="shared" si="7"/>
        <v>28.23152275228254</v>
      </c>
      <c r="F44">
        <v>30.0175138242423</v>
      </c>
      <c r="G44">
        <v>28.726192815373501</v>
      </c>
    </row>
    <row r="45" spans="1:7" x14ac:dyDescent="0.2">
      <c r="A45" s="12">
        <f t="shared" si="3"/>
        <v>1994</v>
      </c>
      <c r="B45" s="10">
        <v>0</v>
      </c>
      <c r="C45">
        <f t="shared" si="5"/>
        <v>1.2472019078676715E-4</v>
      </c>
      <c r="D45">
        <f t="shared" si="6"/>
        <v>27.952068314777897</v>
      </c>
      <c r="E45">
        <f t="shared" si="7"/>
        <v>27.952193034968683</v>
      </c>
      <c r="G45">
        <v>28.4700353581012</v>
      </c>
    </row>
    <row r="46" spans="1:7" x14ac:dyDescent="0.2">
      <c r="A46" s="12">
        <f t="shared" si="3"/>
        <v>1995</v>
      </c>
      <c r="B46" s="10">
        <v>0</v>
      </c>
      <c r="C46">
        <f t="shared" si="5"/>
        <v>9.5585047839165193E-5</v>
      </c>
      <c r="D46">
        <f t="shared" si="6"/>
        <v>27.675538196449313</v>
      </c>
      <c r="E46">
        <f t="shared" si="7"/>
        <v>27.675633781497151</v>
      </c>
      <c r="F46">
        <v>26.7929406541035</v>
      </c>
      <c r="G46">
        <v>28.1972489741113</v>
      </c>
    </row>
    <row r="47" spans="1:7" x14ac:dyDescent="0.2">
      <c r="A47" s="12">
        <f t="shared" si="3"/>
        <v>1996</v>
      </c>
      <c r="B47" s="10">
        <v>0</v>
      </c>
      <c r="C47">
        <f t="shared" si="5"/>
        <v>7.3255992576503373E-5</v>
      </c>
      <c r="D47">
        <f t="shared" si="6"/>
        <v>27.401742691311217</v>
      </c>
      <c r="E47">
        <f t="shared" si="7"/>
        <v>27.401815947303792</v>
      </c>
      <c r="G47">
        <v>27.944032031203601</v>
      </c>
    </row>
    <row r="48" spans="1:7" x14ac:dyDescent="0.2">
      <c r="A48" s="12">
        <f t="shared" si="3"/>
        <v>1997</v>
      </c>
      <c r="B48" s="10">
        <v>0</v>
      </c>
      <c r="C48">
        <f t="shared" si="5"/>
        <v>5.6143095281999346E-5</v>
      </c>
      <c r="D48">
        <f t="shared" si="6"/>
        <v>27.130655014212895</v>
      </c>
      <c r="E48">
        <f t="shared" si="7"/>
        <v>27.130711157308177</v>
      </c>
      <c r="F48">
        <v>28.171763036897602</v>
      </c>
      <c r="G48">
        <v>27.7138621286236</v>
      </c>
    </row>
    <row r="49" spans="1:7" x14ac:dyDescent="0.2">
      <c r="A49" s="12">
        <f t="shared" si="3"/>
        <v>1998</v>
      </c>
      <c r="B49" s="10">
        <v>0</v>
      </c>
      <c r="C49">
        <f t="shared" si="5"/>
        <v>4.3027840276027686E-5</v>
      </c>
      <c r="D49">
        <f t="shared" si="6"/>
        <v>26.862248582180435</v>
      </c>
      <c r="E49">
        <f t="shared" si="7"/>
        <v>26.862291610020712</v>
      </c>
      <c r="G49">
        <v>27.399490308466799</v>
      </c>
    </row>
    <row r="50" spans="1:7" x14ac:dyDescent="0.2">
      <c r="A50" s="12">
        <f t="shared" si="3"/>
        <v>1999</v>
      </c>
      <c r="B50" s="10">
        <v>0</v>
      </c>
      <c r="C50">
        <f t="shared" si="5"/>
        <v>3.2976362089051875E-5</v>
      </c>
      <c r="D50">
        <f t="shared" si="6"/>
        <v>26.596497027090102</v>
      </c>
      <c r="E50">
        <f t="shared" si="7"/>
        <v>26.596530003452191</v>
      </c>
      <c r="F50">
        <v>28.1081805511791</v>
      </c>
      <c r="G50">
        <v>27.108006114240201</v>
      </c>
    </row>
    <row r="51" spans="1:7" x14ac:dyDescent="0.2">
      <c r="A51" s="12">
        <f t="shared" si="3"/>
        <v>2000</v>
      </c>
      <c r="B51" s="10">
        <v>0</v>
      </c>
      <c r="C51">
        <f t="shared" si="5"/>
        <v>2.5272950016831517E-5</v>
      </c>
      <c r="D51">
        <f t="shared" si="6"/>
        <v>26.333374204788502</v>
      </c>
      <c r="E51">
        <f t="shared" si="7"/>
        <v>26.333399477738517</v>
      </c>
      <c r="G51">
        <v>26.866961720052899</v>
      </c>
    </row>
    <row r="52" spans="1:7" x14ac:dyDescent="0.2">
      <c r="A52" s="12">
        <f t="shared" si="3"/>
        <v>2001</v>
      </c>
      <c r="B52" s="10">
        <v>0</v>
      </c>
      <c r="C52">
        <f t="shared" si="5"/>
        <v>1.9369086281513124E-5</v>
      </c>
      <c r="D52">
        <f t="shared" si="6"/>
        <v>26.072854201495524</v>
      </c>
      <c r="E52">
        <f t="shared" si="7"/>
        <v>26.072873570581805</v>
      </c>
      <c r="F52">
        <v>26.649056142603701</v>
      </c>
      <c r="G52">
        <v>26.582391973592301</v>
      </c>
    </row>
    <row r="53" spans="1:7" x14ac:dyDescent="0.2">
      <c r="A53" s="12">
        <f t="shared" si="3"/>
        <v>2002</v>
      </c>
      <c r="B53" s="10">
        <v>0</v>
      </c>
      <c r="C53">
        <f t="shared" si="5"/>
        <v>1.4844389085201621E-5</v>
      </c>
      <c r="D53">
        <f t="shared" si="6"/>
        <v>25.8149113381305</v>
      </c>
      <c r="E53">
        <f t="shared" si="7"/>
        <v>25.814926182519585</v>
      </c>
      <c r="G53">
        <v>26.279095108077101</v>
      </c>
    </row>
    <row r="54" spans="1:7" x14ac:dyDescent="0.2">
      <c r="A54" s="12">
        <f t="shared" si="3"/>
        <v>2003</v>
      </c>
      <c r="B54" s="10">
        <v>0</v>
      </c>
      <c r="C54">
        <f t="shared" si="5"/>
        <v>1.1376679524793706E-5</v>
      </c>
      <c r="D54">
        <f t="shared" si="6"/>
        <v>25.559520173052615</v>
      </c>
      <c r="E54">
        <f t="shared" si="7"/>
        <v>25.559531549732139</v>
      </c>
      <c r="G54">
        <v>26.006679763477301</v>
      </c>
    </row>
    <row r="55" spans="1:7" x14ac:dyDescent="0.2">
      <c r="A55" s="12">
        <f t="shared" si="3"/>
        <v>2004</v>
      </c>
      <c r="B55" s="10">
        <v>0</v>
      </c>
      <c r="C55">
        <f t="shared" si="5"/>
        <v>8.7190409970382692E-6</v>
      </c>
      <c r="D55">
        <f t="shared" si="6"/>
        <v>25.306655503591571</v>
      </c>
      <c r="E55">
        <f t="shared" si="7"/>
        <v>25.30666422263257</v>
      </c>
      <c r="G55">
        <v>25.731393488650301</v>
      </c>
    </row>
    <row r="56" spans="1:7" x14ac:dyDescent="0.2">
      <c r="A56" s="12">
        <f t="shared" si="3"/>
        <v>2005</v>
      </c>
      <c r="B56" s="10">
        <v>0</v>
      </c>
      <c r="C56">
        <f t="shared" si="5"/>
        <v>6.6822376197164268E-6</v>
      </c>
      <c r="D56">
        <f t="shared" si="6"/>
        <v>25.056292366656816</v>
      </c>
      <c r="E56">
        <f t="shared" si="7"/>
        <v>25.056299048894434</v>
      </c>
      <c r="F56">
        <v>25.9946368432512</v>
      </c>
      <c r="G56">
        <v>25.431313712666601</v>
      </c>
    </row>
    <row r="57" spans="1:7" x14ac:dyDescent="0.2">
      <c r="A57" s="12">
        <f t="shared" si="3"/>
        <v>2006</v>
      </c>
      <c r="B57" s="10">
        <v>0</v>
      </c>
      <c r="C57">
        <f t="shared" si="5"/>
        <v>5.1212397810173375E-6</v>
      </c>
      <c r="D57">
        <f t="shared" si="6"/>
        <v>24.808406038646144</v>
      </c>
      <c r="E57">
        <f t="shared" si="7"/>
        <v>24.808411159885924</v>
      </c>
      <c r="G57">
        <v>25.146523212866899</v>
      </c>
    </row>
    <row r="58" spans="1:7" x14ac:dyDescent="0.2">
      <c r="A58" s="12">
        <f t="shared" si="3"/>
        <v>2007</v>
      </c>
      <c r="B58" s="10">
        <v>0</v>
      </c>
      <c r="C58">
        <f t="shared" si="5"/>
        <v>3.9248973752878165E-6</v>
      </c>
      <c r="D58">
        <f t="shared" si="6"/>
        <v>24.56297203482286</v>
      </c>
      <c r="E58">
        <f t="shared" si="7"/>
        <v>24.562975959720234</v>
      </c>
      <c r="F58">
        <v>25.972207435387201</v>
      </c>
      <c r="G58">
        <v>24.840539960225801</v>
      </c>
    </row>
    <row r="59" spans="1:7" x14ac:dyDescent="0.2">
      <c r="A59" s="12">
        <f t="shared" si="3"/>
        <v>2008</v>
      </c>
      <c r="B59" s="10">
        <v>0</v>
      </c>
      <c r="C59">
        <f t="shared" si="5"/>
        <v>3.0080254128388054E-6</v>
      </c>
      <c r="D59">
        <f t="shared" si="6"/>
        <v>24.319966108291116</v>
      </c>
      <c r="E59">
        <f t="shared" si="7"/>
        <v>24.319969116316528</v>
      </c>
      <c r="G59">
        <v>24.560059252926202</v>
      </c>
    </row>
    <row r="60" spans="1:7" x14ac:dyDescent="0.2">
      <c r="A60" s="12">
        <f t="shared" si="3"/>
        <v>2009</v>
      </c>
      <c r="B60" s="10">
        <v>0</v>
      </c>
      <c r="C60">
        <f t="shared" si="5"/>
        <v>2.3053384634344869E-6</v>
      </c>
      <c r="D60">
        <f t="shared" si="6"/>
        <v>24.079364248668732</v>
      </c>
      <c r="E60">
        <f t="shared" si="7"/>
        <v>24.079366554007194</v>
      </c>
      <c r="F60">
        <v>27.151541009438098</v>
      </c>
      <c r="G60">
        <v>24.292778874749601</v>
      </c>
    </row>
    <row r="61" spans="1:7" x14ac:dyDescent="0.2">
      <c r="A61" s="12">
        <f t="shared" si="3"/>
        <v>2010</v>
      </c>
      <c r="B61" s="10">
        <v>0</v>
      </c>
      <c r="C61">
        <f t="shared" si="5"/>
        <v>1.7668020384092678E-6</v>
      </c>
      <c r="D61">
        <f t="shared" si="6"/>
        <v>23.841142680533476</v>
      </c>
      <c r="E61">
        <f t="shared" si="7"/>
        <v>23.841144447335516</v>
      </c>
      <c r="G61">
        <v>24.025083933592501</v>
      </c>
    </row>
    <row r="62" spans="1:7" x14ac:dyDescent="0.2">
      <c r="A62" s="12">
        <f t="shared" si="3"/>
        <v>2011</v>
      </c>
      <c r="B62" s="10">
        <v>0</v>
      </c>
      <c r="C62">
        <f t="shared" si="5"/>
        <v>1.3540699087962158E-6</v>
      </c>
      <c r="D62">
        <f t="shared" si="6"/>
        <v>23.605277861701108</v>
      </c>
      <c r="E62">
        <f t="shared" si="7"/>
        <v>23.605279215771017</v>
      </c>
      <c r="F62">
        <v>26.449848453504099</v>
      </c>
      <c r="G62">
        <v>23.768401938453302</v>
      </c>
    </row>
    <row r="63" spans="1:7" x14ac:dyDescent="0.2">
      <c r="A63" s="12">
        <f t="shared" si="3"/>
        <v>2012</v>
      </c>
      <c r="B63" s="10">
        <v>0</v>
      </c>
      <c r="C63">
        <f t="shared" si="5"/>
        <v>1.037753680405633E-6</v>
      </c>
      <c r="D63">
        <f t="shared" si="6"/>
        <v>23.371746481379667</v>
      </c>
      <c r="E63">
        <f t="shared" si="7"/>
        <v>23.371747519133347</v>
      </c>
      <c r="G63">
        <v>23.493306679245599</v>
      </c>
    </row>
    <row r="64" spans="1:7" x14ac:dyDescent="0.2">
      <c r="A64" s="12">
        <f t="shared" si="3"/>
        <v>2013</v>
      </c>
      <c r="B64" s="10">
        <v>0</v>
      </c>
      <c r="C64">
        <f t="shared" si="5"/>
        <v>7.9533020725114752E-7</v>
      </c>
      <c r="D64">
        <f t="shared" si="6"/>
        <v>23.140525458234169</v>
      </c>
      <c r="E64">
        <f t="shared" si="7"/>
        <v>23.140526253564378</v>
      </c>
      <c r="F64">
        <v>26.0826927694715</v>
      </c>
      <c r="G64">
        <v>23.200939037425801</v>
      </c>
    </row>
    <row r="65" spans="1:7" x14ac:dyDescent="0.2">
      <c r="A65" s="12">
        <f t="shared" si="3"/>
        <v>2014</v>
      </c>
      <c r="B65" s="10">
        <v>0</v>
      </c>
      <c r="C65">
        <f t="shared" si="5"/>
        <v>6.0953784169563681E-7</v>
      </c>
      <c r="D65">
        <f t="shared" si="6"/>
        <v>22.911591938387765</v>
      </c>
      <c r="E65">
        <f t="shared" si="7"/>
        <v>22.911592547925608</v>
      </c>
      <c r="G65">
        <v>22.961960788680301</v>
      </c>
    </row>
    <row r="66" spans="1:7" x14ac:dyDescent="0.2">
      <c r="A66" s="12">
        <f t="shared" si="3"/>
        <v>2015</v>
      </c>
      <c r="B66" s="10">
        <v>0</v>
      </c>
      <c r="C66">
        <f t="shared" si="5"/>
        <v>4.6714732707449188E-7</v>
      </c>
      <c r="D66">
        <f t="shared" si="6"/>
        <v>22.684923293379342</v>
      </c>
      <c r="E66">
        <f t="shared" si="7"/>
        <v>22.684923760526669</v>
      </c>
      <c r="F66">
        <v>25.547114884206099</v>
      </c>
      <c r="G66">
        <v>22.687779414018301</v>
      </c>
    </row>
    <row r="67" spans="1:7" x14ac:dyDescent="0.2">
      <c r="A67" s="12">
        <f t="shared" si="3"/>
        <v>2016</v>
      </c>
      <c r="B67" s="10">
        <v>0</v>
      </c>
      <c r="C67">
        <f t="shared" si="5"/>
        <v>3.5801981479241831E-7</v>
      </c>
      <c r="D67">
        <f t="shared" si="6"/>
        <v>22.460497118092729</v>
      </c>
      <c r="E67">
        <f t="shared" si="7"/>
        <v>22.460497476112543</v>
      </c>
      <c r="G67">
        <v>22.4291827868133</v>
      </c>
    </row>
    <row r="68" spans="1:7" x14ac:dyDescent="0.2">
      <c r="A68" s="12">
        <f t="shared" si="3"/>
        <v>2017</v>
      </c>
      <c r="B68" s="10">
        <v>0</v>
      </c>
      <c r="C68">
        <f t="shared" si="5"/>
        <v>2.7438493245099544E-7</v>
      </c>
      <c r="D68">
        <f t="shared" si="6"/>
        <v>22.238291228669208</v>
      </c>
      <c r="E68">
        <f t="shared" si="7"/>
        <v>22.238291503054139</v>
      </c>
      <c r="F68">
        <v>25.034595626478701</v>
      </c>
      <c r="G68">
        <v>22.192970161230701</v>
      </c>
    </row>
    <row r="69" spans="1:7" x14ac:dyDescent="0.2">
      <c r="A69" s="12">
        <f t="shared" si="3"/>
        <v>2018</v>
      </c>
      <c r="B69" s="10">
        <v>0</v>
      </c>
      <c r="C69">
        <f t="shared" si="5"/>
        <v>2.1028749819277225E-7</v>
      </c>
      <c r="D69">
        <f t="shared" si="6"/>
        <v>22.018283660412145</v>
      </c>
      <c r="E69">
        <f t="shared" si="7"/>
        <v>22.018283870699644</v>
      </c>
      <c r="G69">
        <v>21.9816743447672</v>
      </c>
    </row>
    <row r="70" spans="1:7" x14ac:dyDescent="0.2">
      <c r="A70" s="12">
        <f t="shared" si="3"/>
        <v>2019</v>
      </c>
      <c r="B70" s="10">
        <v>0</v>
      </c>
      <c r="C70">
        <f t="shared" si="5"/>
        <v>1.6116348482099299E-7</v>
      </c>
      <c r="D70">
        <f t="shared" si="6"/>
        <v>21.800452665690493</v>
      </c>
      <c r="E70">
        <f t="shared" si="7"/>
        <v>21.800452826853977</v>
      </c>
      <c r="G70">
        <v>21.763959816942499</v>
      </c>
    </row>
    <row r="71" spans="1:7" x14ac:dyDescent="0.2">
      <c r="A71" s="4"/>
      <c r="B71" s="10"/>
      <c r="G71">
        <v>21.548401621956899</v>
      </c>
    </row>
    <row r="72" spans="1:7" x14ac:dyDescent="0.2">
      <c r="A72" s="4"/>
      <c r="B72" s="10"/>
      <c r="G72">
        <v>21.334978400588898</v>
      </c>
    </row>
    <row r="73" spans="1:7" x14ac:dyDescent="0.2">
      <c r="A73" s="4"/>
      <c r="B73" s="10"/>
      <c r="G73">
        <v>21.123669005661998</v>
      </c>
    </row>
    <row r="74" spans="1:7" x14ac:dyDescent="0.2">
      <c r="A74" s="4"/>
      <c r="B74" s="10"/>
      <c r="G74">
        <v>20.914452499827899</v>
      </c>
    </row>
    <row r="75" spans="1:7" x14ac:dyDescent="0.2">
      <c r="A75" s="4"/>
      <c r="B75" s="10"/>
      <c r="G75">
        <v>20.707308153400501</v>
      </c>
    </row>
    <row r="76" spans="1:7" x14ac:dyDescent="0.2">
      <c r="A76" s="4"/>
      <c r="B76" s="10"/>
      <c r="G76">
        <v>20.502215442230501</v>
      </c>
    </row>
    <row r="77" spans="1:7" x14ac:dyDescent="0.2">
      <c r="A77" s="4"/>
      <c r="B77" s="10"/>
      <c r="G77">
        <v>20.2991540456179</v>
      </c>
    </row>
    <row r="78" spans="1:7" x14ac:dyDescent="0.2">
      <c r="A78" s="4"/>
      <c r="B78" s="10"/>
      <c r="G78">
        <v>20.098103844257</v>
      </c>
    </row>
    <row r="79" spans="1:7" x14ac:dyDescent="0.2">
      <c r="A79" s="4"/>
      <c r="B79" s="10"/>
    </row>
    <row r="80" spans="1:7" x14ac:dyDescent="0.2">
      <c r="A80" s="4"/>
      <c r="B80" s="10"/>
    </row>
    <row r="81" spans="1:2" x14ac:dyDescent="0.2">
      <c r="A81" s="4"/>
      <c r="B81" s="10"/>
    </row>
    <row r="82" spans="1:2" x14ac:dyDescent="0.2">
      <c r="A82" s="4"/>
      <c r="B82" s="10"/>
    </row>
    <row r="83" spans="1:2" x14ac:dyDescent="0.2">
      <c r="A83" s="4"/>
      <c r="B83" s="10"/>
    </row>
    <row r="84" spans="1:2" x14ac:dyDescent="0.2">
      <c r="A84" s="4"/>
      <c r="B84" s="10"/>
    </row>
    <row r="85" spans="1:2" x14ac:dyDescent="0.2">
      <c r="A85" s="4"/>
      <c r="B85" s="10"/>
    </row>
    <row r="86" spans="1:2" x14ac:dyDescent="0.2">
      <c r="A86" s="4"/>
      <c r="B86" s="10"/>
    </row>
    <row r="87" spans="1:2" x14ac:dyDescent="0.2">
      <c r="A87" s="4"/>
      <c r="B87" s="10"/>
    </row>
    <row r="88" spans="1:2" x14ac:dyDescent="0.2">
      <c r="A88" s="4"/>
      <c r="B88" s="10"/>
    </row>
    <row r="89" spans="1:2" x14ac:dyDescent="0.2">
      <c r="A89" s="4"/>
      <c r="B89" s="10"/>
    </row>
    <row r="90" spans="1:2" x14ac:dyDescent="0.2">
      <c r="A90" s="4"/>
      <c r="B90" s="10"/>
    </row>
    <row r="91" spans="1:2" x14ac:dyDescent="0.2">
      <c r="A91" s="4"/>
      <c r="B91" s="10"/>
    </row>
    <row r="92" spans="1:2" x14ac:dyDescent="0.2">
      <c r="A92" s="4"/>
      <c r="B92" s="10"/>
    </row>
    <row r="93" spans="1:2" x14ac:dyDescent="0.2">
      <c r="A93" s="4"/>
      <c r="B93" s="10"/>
    </row>
    <row r="94" spans="1:2" x14ac:dyDescent="0.2">
      <c r="A94" s="4"/>
      <c r="B94" s="10"/>
    </row>
    <row r="95" spans="1:2" x14ac:dyDescent="0.2">
      <c r="A95" s="4"/>
      <c r="B95" s="10"/>
    </row>
    <row r="96" spans="1:2" x14ac:dyDescent="0.2">
      <c r="A96" s="4"/>
      <c r="B96" s="10"/>
    </row>
    <row r="97" spans="1:2" x14ac:dyDescent="0.2">
      <c r="A97" s="4"/>
      <c r="B97" s="10"/>
    </row>
    <row r="98" spans="1:2" x14ac:dyDescent="0.2">
      <c r="A98" s="4"/>
      <c r="B98" s="10"/>
    </row>
    <row r="99" spans="1:2" x14ac:dyDescent="0.2">
      <c r="A99" s="4"/>
      <c r="B99" s="10"/>
    </row>
    <row r="100" spans="1:2" x14ac:dyDescent="0.2">
      <c r="A100" s="4"/>
      <c r="B100" s="10"/>
    </row>
    <row r="101" spans="1:2" x14ac:dyDescent="0.2">
      <c r="A101" s="4"/>
      <c r="B101" s="10"/>
    </row>
    <row r="102" spans="1:2" x14ac:dyDescent="0.2">
      <c r="A102" s="4"/>
      <c r="B102" s="10"/>
    </row>
    <row r="103" spans="1:2" x14ac:dyDescent="0.2">
      <c r="A103" s="4"/>
      <c r="B103" s="10"/>
    </row>
    <row r="104" spans="1:2" x14ac:dyDescent="0.2">
      <c r="A104" s="4"/>
      <c r="B104" s="10"/>
    </row>
    <row r="105" spans="1:2" x14ac:dyDescent="0.2">
      <c r="A105" s="4"/>
      <c r="B105" s="10"/>
    </row>
    <row r="106" spans="1:2" x14ac:dyDescent="0.2">
      <c r="A106" s="4"/>
      <c r="B106" s="10"/>
    </row>
    <row r="107" spans="1:2" x14ac:dyDescent="0.2">
      <c r="A107" s="4"/>
      <c r="B107" s="10"/>
    </row>
    <row r="108" spans="1:2" x14ac:dyDescent="0.2">
      <c r="A108" s="4"/>
      <c r="B108" s="10"/>
    </row>
    <row r="109" spans="1:2" x14ac:dyDescent="0.2">
      <c r="A109" s="4"/>
      <c r="B109" s="10"/>
    </row>
    <row r="110" spans="1:2" x14ac:dyDescent="0.2">
      <c r="A110" s="4"/>
      <c r="B110" s="10"/>
    </row>
    <row r="111" spans="1:2" x14ac:dyDescent="0.2">
      <c r="A111" s="4"/>
      <c r="B111" s="10"/>
    </row>
    <row r="112" spans="1:2" x14ac:dyDescent="0.2">
      <c r="A112" s="4"/>
      <c r="B112" s="10"/>
    </row>
    <row r="113" spans="1:2" x14ac:dyDescent="0.2">
      <c r="A113" s="4"/>
      <c r="B113" s="10"/>
    </row>
    <row r="114" spans="1:2" x14ac:dyDescent="0.2">
      <c r="A114" s="4"/>
      <c r="B114" s="10"/>
    </row>
    <row r="115" spans="1:2" x14ac:dyDescent="0.2">
      <c r="A115" s="4"/>
      <c r="B115" s="10"/>
    </row>
    <row r="116" spans="1:2" x14ac:dyDescent="0.2">
      <c r="A116" s="4"/>
      <c r="B116" s="10"/>
    </row>
    <row r="117" spans="1:2" x14ac:dyDescent="0.2">
      <c r="A117" s="4"/>
      <c r="B117" s="10"/>
    </row>
    <row r="118" spans="1:2" x14ac:dyDescent="0.2">
      <c r="A118" s="4"/>
      <c r="B118" s="10"/>
    </row>
    <row r="119" spans="1:2" x14ac:dyDescent="0.2">
      <c r="A119" s="4"/>
      <c r="B119" s="10"/>
    </row>
    <row r="120" spans="1:2" x14ac:dyDescent="0.2">
      <c r="A120" s="4"/>
      <c r="B120" s="10"/>
    </row>
    <row r="121" spans="1:2" x14ac:dyDescent="0.2">
      <c r="A121" s="4"/>
      <c r="B121" s="10"/>
    </row>
    <row r="122" spans="1:2" x14ac:dyDescent="0.2">
      <c r="A122" s="4"/>
      <c r="B122" s="10"/>
    </row>
    <row r="123" spans="1:2" x14ac:dyDescent="0.2">
      <c r="A123" s="4"/>
      <c r="B123" s="10"/>
    </row>
    <row r="124" spans="1:2" x14ac:dyDescent="0.2">
      <c r="A124" s="4"/>
      <c r="B124" s="10"/>
    </row>
    <row r="125" spans="1:2" x14ac:dyDescent="0.2">
      <c r="A125" s="4"/>
      <c r="B125" s="10"/>
    </row>
    <row r="126" spans="1:2" x14ac:dyDescent="0.2">
      <c r="A126" s="4"/>
      <c r="B126" s="10"/>
    </row>
  </sheetData>
  <phoneticPr fontId="10" type="noConversion"/>
  <pageMargins left="0.75" right="0.75" top="1" bottom="1" header="0.5" footer="0.5"/>
  <pageSetup paperSize="9" scale="67"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88bdc24a17e1d2541cf30727fafca3dc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961c58f6294ed759bae3365417bad90c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4D55FA-E681-498C-920F-0522D2320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C4F4FA-69DB-4323-A162-8F50C10418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5D4CC-083D-491D-B774-3D5E6075713E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609f5bf7-f9f4-4529-974b-ffe2f08aeeaa"/>
    <ds:schemaRef ds:uri="eeb73ef0-171b-431f-9f6c-1d6ec9393ab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Overview</vt:lpstr>
      <vt:lpstr>Literature</vt:lpstr>
      <vt:lpstr>Param. table</vt:lpstr>
      <vt:lpstr>ICBM</vt:lpstr>
      <vt:lpstr>h</vt:lpstr>
      <vt:lpstr>i</vt:lpstr>
      <vt:lpstr>kl</vt:lpstr>
      <vt:lpstr>ko</vt:lpstr>
      <vt:lpstr>ky</vt:lpstr>
      <vt:lpstr>O0</vt:lpstr>
      <vt:lpstr>re</vt:lpstr>
      <vt:lpstr>Y0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 Andrén</dc:creator>
  <cp:lastModifiedBy>Lorenzo Menichetti</cp:lastModifiedBy>
  <cp:lastPrinted>1998-03-05T13:27:23Z</cp:lastPrinted>
  <dcterms:created xsi:type="dcterms:W3CDTF">1997-11-10T12:49:41Z</dcterms:created>
  <dcterms:modified xsi:type="dcterms:W3CDTF">2021-04-20T09:44:53Z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