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omkowi\Documents\Work_docs\studia\parallel\"/>
    </mc:Choice>
  </mc:AlternateContent>
  <xr:revisionPtr revIDLastSave="0" documentId="13_ncr:1_{3AEC6FA7-00C5-4D17-AB83-A41FEDFDC6AE}" xr6:coauthVersionLast="44" xr6:coauthVersionMax="44" xr10:uidLastSave="{00000000-0000-0000-0000-000000000000}"/>
  <bookViews>
    <workbookView xWindow="-110" yWindow="-110" windowWidth="19420" windowHeight="10420" activeTab="1" xr2:uid="{F9CE5251-EB89-4240-98AF-A3BE9E507BDD}"/>
  </bookViews>
  <sheets>
    <sheet name="Small 10^7" sheetId="2" r:id="rId1"/>
    <sheet name="Medium 10^9" sheetId="3" r:id="rId2"/>
    <sheet name="Big 4x10^10" sheetId="1" r:id="rId3"/>
    <sheet name="Metryki - Wykresy" sheetId="6" r:id="rId4"/>
  </sheets>
  <definedNames>
    <definedName name="ExternalData_1" localSheetId="2" hidden="1">'Big 4x10^10'!$A$1:$C$28</definedName>
    <definedName name="ExternalData_1" localSheetId="1" hidden="1">'Medium 10^9'!$A$1:$B$28</definedName>
    <definedName name="ExternalData_1" localSheetId="0" hidden="1">'Small 10^7'!$A$1:$A$28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5" i="1"/>
  <c r="P6" i="1"/>
  <c r="P7" i="1"/>
  <c r="P8" i="1"/>
  <c r="P9" i="1"/>
  <c r="P10" i="1"/>
  <c r="P11" i="1"/>
  <c r="P12" i="1"/>
  <c r="P13" i="1"/>
  <c r="P14" i="1"/>
  <c r="P4" i="1"/>
  <c r="H4" i="3" l="1"/>
  <c r="H5" i="3"/>
  <c r="H6" i="3"/>
  <c r="H7" i="3"/>
  <c r="H8" i="3"/>
  <c r="H9" i="3"/>
  <c r="H10" i="3"/>
  <c r="H11" i="3"/>
  <c r="H12" i="3"/>
  <c r="H13" i="3"/>
  <c r="H14" i="3"/>
  <c r="H3" i="3"/>
  <c r="H4" i="2"/>
  <c r="H5" i="2"/>
  <c r="H6" i="2"/>
  <c r="H7" i="2"/>
  <c r="H8" i="2"/>
  <c r="H9" i="2"/>
  <c r="H10" i="2"/>
  <c r="H11" i="2"/>
  <c r="H12" i="2"/>
  <c r="H13" i="2"/>
  <c r="H14" i="2"/>
  <c r="H3" i="2"/>
  <c r="I14" i="3" l="1"/>
  <c r="I14" i="1"/>
  <c r="I4" i="1"/>
  <c r="I5" i="1"/>
  <c r="I6" i="1"/>
  <c r="I7" i="1"/>
  <c r="I8" i="1"/>
  <c r="I9" i="1"/>
  <c r="I10" i="1"/>
  <c r="I11" i="1"/>
  <c r="I12" i="1"/>
  <c r="I13" i="1"/>
  <c r="I3" i="1"/>
  <c r="I4" i="3"/>
  <c r="I5" i="3"/>
  <c r="I6" i="3"/>
  <c r="I7" i="3"/>
  <c r="I8" i="3"/>
  <c r="I9" i="3"/>
  <c r="I10" i="3"/>
  <c r="I11" i="3"/>
  <c r="I12" i="3"/>
  <c r="I13" i="3"/>
  <c r="I3" i="3"/>
  <c r="F28" i="1" l="1"/>
  <c r="J28" i="1" s="1"/>
  <c r="O28" i="1" s="1"/>
  <c r="F27" i="1"/>
  <c r="F26" i="1"/>
  <c r="F25" i="1"/>
  <c r="F24" i="1"/>
  <c r="F23" i="1"/>
  <c r="F22" i="1"/>
  <c r="J22" i="1" s="1"/>
  <c r="F21" i="1"/>
  <c r="F20" i="1"/>
  <c r="F19" i="1"/>
  <c r="J19" i="1" s="1"/>
  <c r="F18" i="1"/>
  <c r="J21" i="1"/>
  <c r="O21" i="1" s="1"/>
  <c r="J24" i="1"/>
  <c r="J20" i="1"/>
  <c r="O20" i="1" s="1"/>
  <c r="J25" i="1"/>
  <c r="F17" i="1"/>
  <c r="F18" i="3"/>
  <c r="F19" i="3"/>
  <c r="F20" i="3"/>
  <c r="F21" i="3"/>
  <c r="F22" i="3"/>
  <c r="F23" i="3"/>
  <c r="F24" i="3"/>
  <c r="F25" i="3"/>
  <c r="F26" i="3"/>
  <c r="F27" i="3"/>
  <c r="F28" i="3"/>
  <c r="F17" i="3"/>
  <c r="O4" i="1"/>
  <c r="O5" i="1"/>
  <c r="O6" i="1"/>
  <c r="O7" i="1"/>
  <c r="O8" i="1"/>
  <c r="O9" i="1"/>
  <c r="O10" i="1"/>
  <c r="O11" i="1"/>
  <c r="O12" i="1"/>
  <c r="O13" i="1"/>
  <c r="O14" i="1"/>
  <c r="K4" i="1"/>
  <c r="K5" i="1"/>
  <c r="K6" i="1"/>
  <c r="K7" i="1"/>
  <c r="K8" i="1"/>
  <c r="K9" i="1"/>
  <c r="K10" i="1"/>
  <c r="K11" i="1"/>
  <c r="K12" i="1"/>
  <c r="K13" i="1"/>
  <c r="K14" i="1"/>
  <c r="K3" i="1"/>
  <c r="M3" i="1"/>
  <c r="M4" i="1"/>
  <c r="M5" i="1"/>
  <c r="M6" i="1"/>
  <c r="M7" i="1"/>
  <c r="M8" i="1"/>
  <c r="M9" i="1"/>
  <c r="M10" i="1"/>
  <c r="M11" i="1"/>
  <c r="M12" i="1"/>
  <c r="M13" i="1"/>
  <c r="M14" i="1"/>
  <c r="L4" i="1"/>
  <c r="L5" i="1"/>
  <c r="L6" i="1"/>
  <c r="L7" i="1"/>
  <c r="L8" i="1"/>
  <c r="L9" i="1"/>
  <c r="L10" i="1"/>
  <c r="L11" i="1"/>
  <c r="L12" i="1"/>
  <c r="L13" i="1"/>
  <c r="L14" i="1"/>
  <c r="L3" i="1"/>
  <c r="J18" i="1"/>
  <c r="L18" i="1" s="1"/>
  <c r="J26" i="1"/>
  <c r="O26" i="1" s="1"/>
  <c r="J27" i="1"/>
  <c r="L27" i="1" s="1"/>
  <c r="J17" i="1"/>
  <c r="L17" i="1" s="1"/>
  <c r="J4" i="1"/>
  <c r="J5" i="1"/>
  <c r="J6" i="1"/>
  <c r="J7" i="1"/>
  <c r="J8" i="1"/>
  <c r="J9" i="1"/>
  <c r="J10" i="1"/>
  <c r="J11" i="1"/>
  <c r="J12" i="1"/>
  <c r="J13" i="1"/>
  <c r="J14" i="1"/>
  <c r="J3" i="1"/>
  <c r="E18" i="1"/>
  <c r="E19" i="1"/>
  <c r="E20" i="1"/>
  <c r="E21" i="1"/>
  <c r="E22" i="1"/>
  <c r="E23" i="1"/>
  <c r="E24" i="1"/>
  <c r="E25" i="1"/>
  <c r="E26" i="1"/>
  <c r="E27" i="1"/>
  <c r="E28" i="1"/>
  <c r="E17" i="1"/>
  <c r="F4" i="1"/>
  <c r="F5" i="1"/>
  <c r="F6" i="1"/>
  <c r="F7" i="1"/>
  <c r="F8" i="1"/>
  <c r="F9" i="1"/>
  <c r="F10" i="1"/>
  <c r="F11" i="1"/>
  <c r="F12" i="1"/>
  <c r="F13" i="1"/>
  <c r="F14" i="1"/>
  <c r="F3" i="1"/>
  <c r="E5" i="1"/>
  <c r="E6" i="1"/>
  <c r="E7" i="1"/>
  <c r="E8" i="1"/>
  <c r="E9" i="1"/>
  <c r="E10" i="1"/>
  <c r="E11" i="1"/>
  <c r="E12" i="1"/>
  <c r="E13" i="1"/>
  <c r="E14" i="1"/>
  <c r="E4" i="1"/>
  <c r="E3" i="1"/>
  <c r="J4" i="3"/>
  <c r="N4" i="3" s="1"/>
  <c r="J5" i="3"/>
  <c r="L5" i="3" s="1"/>
  <c r="J6" i="3"/>
  <c r="L6" i="3" s="1"/>
  <c r="J7" i="3"/>
  <c r="N7" i="3" s="1"/>
  <c r="J8" i="3"/>
  <c r="N8" i="3" s="1"/>
  <c r="J9" i="3"/>
  <c r="L9" i="3" s="1"/>
  <c r="J10" i="3"/>
  <c r="N10" i="3" s="1"/>
  <c r="J11" i="3"/>
  <c r="N11" i="3" s="1"/>
  <c r="J12" i="3"/>
  <c r="N12" i="3" s="1"/>
  <c r="J13" i="3"/>
  <c r="L13" i="3" s="1"/>
  <c r="J3" i="3"/>
  <c r="L3" i="3" s="1"/>
  <c r="F3" i="3"/>
  <c r="F4" i="3"/>
  <c r="F5" i="3"/>
  <c r="F6" i="3"/>
  <c r="F7" i="3"/>
  <c r="F8" i="3"/>
  <c r="F9" i="3"/>
  <c r="F10" i="3"/>
  <c r="F11" i="3"/>
  <c r="F12" i="3"/>
  <c r="F13" i="3"/>
  <c r="F14" i="3"/>
  <c r="E23" i="3"/>
  <c r="E26" i="3"/>
  <c r="E17" i="3"/>
  <c r="E19" i="3" s="1"/>
  <c r="E5" i="3"/>
  <c r="E6" i="3"/>
  <c r="E7" i="3"/>
  <c r="E8" i="3"/>
  <c r="E9" i="3"/>
  <c r="E10" i="3"/>
  <c r="E11" i="3"/>
  <c r="E12" i="3"/>
  <c r="E13" i="3"/>
  <c r="E14" i="3"/>
  <c r="E4" i="3"/>
  <c r="E5" i="2"/>
  <c r="E6" i="2"/>
  <c r="E7" i="2"/>
  <c r="E8" i="2"/>
  <c r="E9" i="2"/>
  <c r="E10" i="2"/>
  <c r="E11" i="2"/>
  <c r="E12" i="2"/>
  <c r="E13" i="2"/>
  <c r="E14" i="2"/>
  <c r="E4" i="2"/>
  <c r="F2" i="2"/>
  <c r="E18" i="2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H19" i="1"/>
  <c r="N9" i="3" l="1"/>
  <c r="L12" i="3"/>
  <c r="L11" i="3"/>
  <c r="N6" i="3"/>
  <c r="L8" i="3"/>
  <c r="L7" i="3"/>
  <c r="L4" i="3"/>
  <c r="L10" i="3"/>
  <c r="N13" i="3"/>
  <c r="N5" i="3"/>
  <c r="L26" i="1"/>
  <c r="O25" i="1"/>
  <c r="L25" i="1"/>
  <c r="L28" i="1"/>
  <c r="L19" i="1"/>
  <c r="O19" i="1"/>
  <c r="L24" i="1"/>
  <c r="O24" i="1"/>
  <c r="L22" i="1"/>
  <c r="O22" i="1"/>
  <c r="L21" i="1"/>
  <c r="O27" i="1"/>
  <c r="L20" i="1"/>
  <c r="O18" i="1"/>
  <c r="E25" i="3"/>
  <c r="E24" i="3"/>
  <c r="E22" i="3"/>
  <c r="E18" i="3"/>
  <c r="E21" i="3"/>
  <c r="E28" i="3"/>
  <c r="E20" i="3"/>
  <c r="E27" i="3"/>
  <c r="H4" i="1"/>
  <c r="H5" i="1"/>
  <c r="H6" i="1"/>
  <c r="H7" i="1"/>
  <c r="H8" i="1"/>
  <c r="H9" i="1"/>
  <c r="H10" i="1"/>
  <c r="H11" i="1"/>
  <c r="H12" i="1"/>
  <c r="H13" i="1"/>
  <c r="H14" i="1"/>
  <c r="H17" i="1"/>
  <c r="H18" i="1"/>
  <c r="H20" i="1"/>
  <c r="H21" i="1"/>
  <c r="H22" i="1"/>
  <c r="H23" i="1"/>
  <c r="J23" i="1" s="1"/>
  <c r="H24" i="1"/>
  <c r="H25" i="1"/>
  <c r="H26" i="1"/>
  <c r="H27" i="1"/>
  <c r="H28" i="1"/>
  <c r="H3" i="1"/>
  <c r="H17" i="2"/>
  <c r="H18" i="2"/>
  <c r="H19" i="2"/>
  <c r="H20" i="2"/>
  <c r="H21" i="2"/>
  <c r="H22" i="2"/>
  <c r="H23" i="2"/>
  <c r="H24" i="2"/>
  <c r="H25" i="2"/>
  <c r="H26" i="2"/>
  <c r="H27" i="2"/>
  <c r="H28" i="2"/>
  <c r="H17" i="3"/>
  <c r="J17" i="3" s="1"/>
  <c r="L17" i="3" s="1"/>
  <c r="H18" i="3"/>
  <c r="J18" i="3" s="1"/>
  <c r="L18" i="3" s="1"/>
  <c r="H19" i="3"/>
  <c r="J19" i="3" s="1"/>
  <c r="N19" i="3" s="1"/>
  <c r="H20" i="3"/>
  <c r="J20" i="3" s="1"/>
  <c r="N20" i="3" s="1"/>
  <c r="H21" i="3"/>
  <c r="J21" i="3" s="1"/>
  <c r="H22" i="3"/>
  <c r="J22" i="3" s="1"/>
  <c r="H23" i="3"/>
  <c r="J23" i="3" s="1"/>
  <c r="N23" i="3" s="1"/>
  <c r="H24" i="3"/>
  <c r="J24" i="3" s="1"/>
  <c r="N24" i="3" s="1"/>
  <c r="H25" i="3"/>
  <c r="J25" i="3" s="1"/>
  <c r="H26" i="3"/>
  <c r="J26" i="3" s="1"/>
  <c r="N26" i="3" s="1"/>
  <c r="H27" i="3"/>
  <c r="J27" i="3" s="1"/>
  <c r="N27" i="3" s="1"/>
  <c r="H28" i="3"/>
  <c r="J28" i="3" s="1"/>
  <c r="N28" i="3" s="1"/>
  <c r="J14" i="3"/>
  <c r="L28" i="3" l="1"/>
  <c r="L27" i="3"/>
  <c r="L26" i="3"/>
  <c r="N14" i="3"/>
  <c r="L14" i="3"/>
  <c r="L25" i="3"/>
  <c r="N25" i="3"/>
  <c r="L24" i="3"/>
  <c r="L23" i="3"/>
  <c r="L22" i="3"/>
  <c r="N22" i="3"/>
  <c r="L21" i="3"/>
  <c r="N21" i="3"/>
  <c r="L20" i="3"/>
  <c r="L19" i="3"/>
  <c r="N18" i="3"/>
  <c r="I14" i="2"/>
  <c r="I11" i="2"/>
  <c r="I4" i="2"/>
  <c r="I12" i="2"/>
  <c r="I5" i="2"/>
  <c r="I6" i="2"/>
  <c r="I3" i="2"/>
  <c r="I7" i="2"/>
  <c r="I13" i="2"/>
  <c r="I8" i="2"/>
  <c r="I9" i="2"/>
  <c r="I10" i="2"/>
  <c r="F28" i="2"/>
  <c r="F20" i="2"/>
  <c r="J20" i="2" s="1"/>
  <c r="J10" i="2"/>
  <c r="F6" i="2"/>
  <c r="F14" i="2"/>
  <c r="F9" i="2"/>
  <c r="F4" i="2"/>
  <c r="F27" i="2"/>
  <c r="F19" i="2"/>
  <c r="J19" i="2" s="1"/>
  <c r="L19" i="2" s="1"/>
  <c r="J11" i="2"/>
  <c r="F7" i="2"/>
  <c r="F3" i="2"/>
  <c r="J13" i="2"/>
  <c r="F12" i="2"/>
  <c r="F26" i="2"/>
  <c r="F18" i="2"/>
  <c r="J18" i="2" s="1"/>
  <c r="J4" i="2"/>
  <c r="J12" i="2"/>
  <c r="F8" i="2"/>
  <c r="J5" i="2"/>
  <c r="F25" i="2"/>
  <c r="F24" i="2"/>
  <c r="F17" i="2"/>
  <c r="J17" i="2" s="1"/>
  <c r="L17" i="2" s="1"/>
  <c r="J6" i="2"/>
  <c r="J14" i="2"/>
  <c r="F10" i="2"/>
  <c r="J9" i="2"/>
  <c r="F23" i="2"/>
  <c r="J7" i="2"/>
  <c r="J3" i="2"/>
  <c r="L3" i="2" s="1"/>
  <c r="F11" i="2"/>
  <c r="F22" i="2"/>
  <c r="J8" i="2"/>
  <c r="F13" i="2"/>
  <c r="F21" i="2"/>
  <c r="F5" i="2"/>
  <c r="L23" i="1"/>
  <c r="O23" i="1"/>
  <c r="N19" i="2" l="1"/>
  <c r="L5" i="2"/>
  <c r="N5" i="2"/>
  <c r="N9" i="2"/>
  <c r="L9" i="2"/>
  <c r="N8" i="2"/>
  <c r="L8" i="2"/>
  <c r="L14" i="2"/>
  <c r="N14" i="2"/>
  <c r="L4" i="2"/>
  <c r="N4" i="2"/>
  <c r="L18" i="2"/>
  <c r="N18" i="2"/>
  <c r="N10" i="2"/>
  <c r="L10" i="2"/>
  <c r="L12" i="2"/>
  <c r="N12" i="2"/>
  <c r="L6" i="2"/>
  <c r="N6" i="2"/>
  <c r="N11" i="2"/>
  <c r="L11" i="2"/>
  <c r="N7" i="2"/>
  <c r="L7" i="2"/>
  <c r="L13" i="2"/>
  <c r="N13" i="2"/>
  <c r="L20" i="2"/>
  <c r="N20" i="2"/>
  <c r="J21" i="2"/>
  <c r="L21" i="2" l="1"/>
  <c r="N21" i="2"/>
  <c r="J22" i="2"/>
  <c r="N22" i="2" l="1"/>
  <c r="L22" i="2"/>
  <c r="J23" i="2"/>
  <c r="N23" i="2" l="1"/>
  <c r="L23" i="2"/>
  <c r="J24" i="2"/>
  <c r="N24" i="2" l="1"/>
  <c r="L24" i="2"/>
  <c r="J25" i="2"/>
  <c r="L25" i="2" l="1"/>
  <c r="N25" i="2"/>
  <c r="J26" i="2"/>
  <c r="N26" i="2" l="1"/>
  <c r="L26" i="2"/>
  <c r="J27" i="2"/>
  <c r="L27" i="2" l="1"/>
  <c r="N27" i="2"/>
  <c r="J28" i="2"/>
  <c r="L28" i="2" l="1"/>
  <c r="N2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484444-F0E0-4F21-9407-6198E60B0FB1}" keepAlive="1" name="Query - medium - Copy" description="Connection to the 'medium - Copy' query in the workbook." type="5" refreshedVersion="6" background="1" saveData="1">
    <dbPr connection="Provider=Microsoft.Mashup.OleDb.1;Data Source=$Workbook$;Location=medium - Copy;Extended Properties=&quot;&quot;" command="SELECT * FROM [medium - Copy]"/>
  </connection>
  <connection id="2" xr16:uid="{AB65038E-DC99-4F26-9A19-8E22E81D77F4}" keepAlive="1" name="Query - medium - Copy (2)" description="Connection to the 'medium - Copy (2)' query in the workbook." type="5" refreshedVersion="6" background="1" saveData="1">
    <dbPr connection="Provider=Microsoft.Mashup.OleDb.1;Data Source=$Workbook$;Location=&quot;medium - Copy (2)&quot;;Extended Properties=&quot;&quot;" command="SELECT * FROM [medium - Copy (2)]"/>
  </connection>
  <connection id="3" xr16:uid="{39FA34D1-0662-47ED-9D38-28FFD0F1B6F1}" keepAlive="1" name="Query - medium - Copy (3)" description="Connection to the 'medium - Copy (3)' query in the workbook." type="5" refreshedVersion="6" background="1" saveData="1">
    <dbPr connection="Provider=Microsoft.Mashup.OleDb.1;Data Source=$Workbook$;Location=&quot;medium - Copy (3)&quot;;Extended Properties=&quot;&quot;" command="SELECT * FROM [medium - Copy (3)]"/>
  </connection>
  <connection id="4" xr16:uid="{A15C9390-DB92-4F00-927B-F0DE15384F03}" keepAlive="1" name="Query - medium2" description="Connection to the 'medium2' query in the workbook." type="5" refreshedVersion="6" background="1">
    <dbPr connection="Provider=Microsoft.Mashup.OleDb.1;Data Source=$Workbook$;Location=medium2;Extended Properties=&quot;&quot;" command="SELECT * FROM [medium2]"/>
  </connection>
  <connection id="5" xr16:uid="{A78DCDA0-CA9D-4379-83B5-951AD1A9D335}" keepAlive="1" name="Query - small - Copy" description="Connection to the 'small - Copy' query in the workbook." type="5" refreshedVersion="6" background="1" saveData="1">
    <dbPr connection="Provider=Microsoft.Mashup.OleDb.1;Data Source=$Workbook$;Location=small - Copy;Extended Properties=&quot;&quot;" command="SELECT * FROM [small - Copy]"/>
  </connection>
  <connection id="6" xr16:uid="{F4EC123C-4C5E-42E5-8E89-30D08D76A72C}" keepAlive="1" name="Query - small2" description="Connection to the 'small2' query in the workbook." type="5" refreshedVersion="6" background="1">
    <dbPr connection="Provider=Microsoft.Mashup.OleDb.1;Data Source=$Workbook$;Location=small2;Extended Properties=&quot;&quot;" command="SELECT * FROM [small2]"/>
  </connection>
  <connection id="7" xr16:uid="{E1B13C91-2B06-4740-A33D-F1B0CC994CB7}" keepAlive="1" name="Query - small2 (2)" description="Connection to the 'small2 (2)' query in the workbook." type="5" refreshedVersion="6" background="1">
    <dbPr connection="Provider=Microsoft.Mashup.OleDb.1;Data Source=$Workbook$;Location=small2 (2);Extended Properties=&quot;&quot;" command="SELECT * FROM [small2 (2)]"/>
  </connection>
</connections>
</file>

<file path=xl/sharedStrings.xml><?xml version="1.0" encoding="utf-8"?>
<sst xmlns="http://schemas.openxmlformats.org/spreadsheetml/2006/main" count="123" uniqueCount="34">
  <si>
    <t>Column1</t>
  </si>
  <si>
    <t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</si>
  <si>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</si>
  <si>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</si>
  <si>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</si>
  <si>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</si>
  <si>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</si>
  <si>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</si>
  <si>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</si>
  <si>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</si>
  <si>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</si>
  <si>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</si>
  <si>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</si>
  <si>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</si>
  <si>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Czas [s]</t>
  </si>
  <si>
    <t>Czas [s]2</t>
  </si>
  <si>
    <t>Czas [s]22</t>
  </si>
  <si>
    <t>rozmiar problemu</t>
  </si>
  <si>
    <t>T(1) / T(p)</t>
  </si>
  <si>
    <t>k*T(1,1) / T(p,k)</t>
  </si>
  <si>
    <t>Rozmiar problemu</t>
  </si>
  <si>
    <t>T(1) Czas sekwencyjny (1 procesor)</t>
  </si>
  <si>
    <t>T(n) Średni czas</t>
  </si>
  <si>
    <t>k*T(1,1)</t>
  </si>
  <si>
    <t>efektywność</t>
  </si>
  <si>
    <t>przyśp. s(p)</t>
  </si>
  <si>
    <t>Liczba procesorów (p)</t>
  </si>
  <si>
    <t>T(1) / (p*T(p))</t>
  </si>
  <si>
    <t>k*T(1,1) / (p*T(p,k))</t>
  </si>
  <si>
    <t>ideal.</t>
  </si>
  <si>
    <t>część sekw:</t>
  </si>
  <si>
    <t>(1/s(p) - 1/p)/(1-1/p)</t>
  </si>
  <si>
    <t>skalowalne</t>
  </si>
  <si>
    <t>nieskalowalne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</si>
</sst>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1" xfId="0" applyFont="1" applyBorder="1"/>
    <xf numFmtId="0" fontId="0" fillId="0" borderId="2" xfId="0" applyNumberFormat="1" applyFont="1" applyBorder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czasu od liczby procesorów dla małego rozmiaru problemu:  10^7</a:t>
            </a:r>
            <a:endParaRPr lang="en-US"/>
          </a:p>
        </c:rich>
      </c:tx>
      <c:layout>
        <c:manualLayout>
          <c:xMode val="edge"/>
          <c:yMode val="edge"/>
          <c:x val="9.3519210888372423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'Small 10^7'!$A$2</c:f>
              <c:strCache>
                <c:ptCount val="1"/>
                <c:pt idx="0">
                  <c:v>nieskalowalne</c:v>
                </c:pt>
              </c:strCache>
            </c:strRef>
          </c:tx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'Small 10^7'!$H$3:$H$14</c:f>
              <c:numCache>
                <c:formatCode>General</c:formatCode>
                <c:ptCount val="12"/>
                <c:pt idx="0">
                  <c:v>0.22487299999999999</c:v>
                </c:pt>
                <c:pt idx="1">
                  <c:v>0.11247366666666668</c:v>
                </c:pt>
                <c:pt idx="2">
                  <c:v>7.4654066666666671E-2</c:v>
                </c:pt>
                <c:pt idx="3">
                  <c:v>5.6263500000000001E-2</c:v>
                </c:pt>
                <c:pt idx="4">
                  <c:v>4.538363333333334E-2</c:v>
                </c:pt>
                <c:pt idx="5">
                  <c:v>3.7918200000000006E-2</c:v>
                </c:pt>
                <c:pt idx="6">
                  <c:v>3.2801000000000004E-2</c:v>
                </c:pt>
                <c:pt idx="7">
                  <c:v>2.8269966666666663E-2</c:v>
                </c:pt>
                <c:pt idx="8">
                  <c:v>2.537476666666667E-2</c:v>
                </c:pt>
                <c:pt idx="9">
                  <c:v>2.2886933333333331E-2</c:v>
                </c:pt>
                <c:pt idx="10">
                  <c:v>2.0787900000000002E-2</c:v>
                </c:pt>
                <c:pt idx="11">
                  <c:v>1.9152799999999998E-2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B-4C33-9997-39AC12AD47F7}"/>
            </c:ext>
          </c:extLst>
        </c:ser>
        <c:ser>
          <c:idx val="1"/>
          <c:order val="1"/>
          <c:tx>
            <c:strRef>
              <c:f>'Small 10^7'!$A$16</c:f>
              <c:strCache>
                <c:ptCount val="1"/>
                <c:pt idx="0">
                  <c:v>skalowalne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'Small 10^7'!$H$17:$H$28</c:f>
              <c:numCache>
                <c:formatCode>General</c:formatCode>
                <c:ptCount val="12"/>
                <c:pt idx="0">
                  <c:v>0.22703666666666666</c:v>
                </c:pt>
                <c:pt idx="1">
                  <c:v>0.22372700000000001</c:v>
                </c:pt>
                <c:pt idx="2">
                  <c:v>0.22596400000000003</c:v>
                </c:pt>
                <c:pt idx="3">
                  <c:v>0.22885666666666668</c:v>
                </c:pt>
                <c:pt idx="4">
                  <c:v>0.22889483333333335</c:v>
                </c:pt>
                <c:pt idx="5">
                  <c:v>0.22317166666666666</c:v>
                </c:pt>
                <c:pt idx="6">
                  <c:v>0.22391733333333333</c:v>
                </c:pt>
                <c:pt idx="7">
                  <c:v>0.22646633333333333</c:v>
                </c:pt>
                <c:pt idx="8">
                  <c:v>0.22517033333333333</c:v>
                </c:pt>
                <c:pt idx="9">
                  <c:v>0.22417233333333333</c:v>
                </c:pt>
                <c:pt idx="10">
                  <c:v>0.22498399999999999</c:v>
                </c:pt>
                <c:pt idx="11">
                  <c:v>0.2259163333333333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5B-4C33-9997-39AC12AD47F7}"/>
            </c:ext>
          </c:extLst>
        </c:ser>
        <c:ser>
          <c:idx val="2"/>
          <c:order val="2"/>
          <c:tx>
            <c:v>idealny czas nieskalowalny</c:v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'Small 10^7'!$I$3:$I$14</c:f>
              <c:numCache>
                <c:formatCode>General</c:formatCode>
                <c:ptCount val="12"/>
                <c:pt idx="0">
                  <c:v>0.22487299999999999</c:v>
                </c:pt>
                <c:pt idx="1">
                  <c:v>0.11243649999999999</c:v>
                </c:pt>
                <c:pt idx="2">
                  <c:v>7.4957666666666659E-2</c:v>
                </c:pt>
                <c:pt idx="3">
                  <c:v>5.6218249999999997E-2</c:v>
                </c:pt>
                <c:pt idx="4">
                  <c:v>4.4974599999999997E-2</c:v>
                </c:pt>
                <c:pt idx="5">
                  <c:v>3.7478833333333329E-2</c:v>
                </c:pt>
                <c:pt idx="6">
                  <c:v>3.2124714285714284E-2</c:v>
                </c:pt>
                <c:pt idx="7">
                  <c:v>2.8109124999999999E-2</c:v>
                </c:pt>
                <c:pt idx="8">
                  <c:v>2.4985888888888887E-2</c:v>
                </c:pt>
                <c:pt idx="9">
                  <c:v>2.2487299999999998E-2</c:v>
                </c:pt>
                <c:pt idx="10">
                  <c:v>2.0442999999999999E-2</c:v>
                </c:pt>
                <c:pt idx="11">
                  <c:v>1.8739416666666665E-2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7-4130-8050-86D15D976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907520"/>
        <c:axId val="1007905224"/>
      </c:lineChart>
      <c:catAx>
        <c:axId val="100790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procesorów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905224"/>
        <c:crosses val="autoZero"/>
        <c:auto val="1"/>
        <c:lblAlgn val="ctr"/>
        <c:lblOffset val="100"/>
        <c:noMultiLvlLbl val="0"/>
      </c:catAx>
      <c:valAx>
        <c:axId val="100790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9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Nieskalowane:</a:t>
            </a:r>
            <a:r>
              <a:rPr lang="pl-PL" baseline="0"/>
              <a:t> część sekwencyjna </a:t>
            </a:r>
            <a:r>
              <a:rPr lang="pl-PL"/>
              <a:t> </a:t>
            </a:r>
            <a:endParaRPr lang="en-US"/>
          </a:p>
        </c:rich>
      </c:tx>
      <c:layout>
        <c:manualLayout>
          <c:xMode val="edge"/>
          <c:yMode val="edge"/>
          <c:x val="0.39345783506168358"/>
          <c:y val="2.8340091056280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591834285661537"/>
          <c:y val="0.15016194331983806"/>
          <c:w val="0.87501860040062396"/>
          <c:h val="0.67006758264528676"/>
        </c:manualLayout>
      </c:layout>
      <c:lineChart>
        <c:grouping val="standard"/>
        <c:varyColors val="0"/>
        <c:ser>
          <c:idx val="3"/>
          <c:order val="0"/>
          <c:tx>
            <c:v>duży rozmiar problemu, 4x10^10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'Big 4x10^10'!$O$3:$O$14</c15:sqref>
                  </c15:fullRef>
                </c:ext>
              </c:extLst>
              <c:f>'Big 4x10^10'!$O$4:$O$14</c:f>
              <c:numCache>
                <c:formatCode>General</c:formatCode>
                <c:ptCount val="11"/>
                <c:pt idx="0">
                  <c:v>3.1155841262293427E-2</c:v>
                </c:pt>
                <c:pt idx="1">
                  <c:v>6.611205067356406E-4</c:v>
                </c:pt>
                <c:pt idx="2">
                  <c:v>1.5247329225177204E-3</c:v>
                </c:pt>
                <c:pt idx="3">
                  <c:v>1.1332693334290336E-3</c:v>
                </c:pt>
                <c:pt idx="4">
                  <c:v>4.0826854838347916E-3</c:v>
                </c:pt>
                <c:pt idx="5">
                  <c:v>2.5542640933122565E-3</c:v>
                </c:pt>
                <c:pt idx="6">
                  <c:v>2.5217585789457813E-3</c:v>
                </c:pt>
                <c:pt idx="7">
                  <c:v>1.8820626062615049E-3</c:v>
                </c:pt>
                <c:pt idx="8">
                  <c:v>8.7547117271186137E-4</c:v>
                </c:pt>
                <c:pt idx="9">
                  <c:v>2.2882919053578989E-3</c:v>
                </c:pt>
                <c:pt idx="10">
                  <c:v>1.1444536837396102E-3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C-430C-BD34-A9411A196246}"/>
            </c:ext>
          </c:extLst>
        </c:ser>
        <c:ser>
          <c:idx val="0"/>
          <c:order val="1"/>
          <c:tx>
            <c:v>średni rozmiar problemu, 10^9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'Medium 10^9'!$N$3:$N$14</c15:sqref>
                  </c15:fullRef>
                </c:ext>
              </c:extLst>
              <c:f>'Medium 10^9'!$N$4:$N$14</c:f>
              <c:numCache>
                <c:formatCode>General</c:formatCode>
                <c:ptCount val="11"/>
                <c:pt idx="0">
                  <c:v>1.5743349637415971E-3</c:v>
                </c:pt>
                <c:pt idx="1">
                  <c:v>9.5986924862781476E-4</c:v>
                </c:pt>
                <c:pt idx="2">
                  <c:v>5.6834219251566216E-3</c:v>
                </c:pt>
                <c:pt idx="3">
                  <c:v>1.0405430843100916E-3</c:v>
                </c:pt>
                <c:pt idx="4">
                  <c:v>1.2494883187274097E-3</c:v>
                </c:pt>
                <c:pt idx="5">
                  <c:v>3.3964182808903782E-3</c:v>
                </c:pt>
                <c:pt idx="6">
                  <c:v>1.3801628587051251E-3</c:v>
                </c:pt>
                <c:pt idx="7">
                  <c:v>3.2445074563540628E-4</c:v>
                </c:pt>
                <c:pt idx="8">
                  <c:v>1.4511330690020043E-3</c:v>
                </c:pt>
                <c:pt idx="9">
                  <c:v>2.6724403237710012E-3</c:v>
                </c:pt>
                <c:pt idx="10">
                  <c:v>4.1680395252901622E-3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8C-430C-BD34-A9411A196246}"/>
            </c:ext>
          </c:extLst>
        </c:ser>
        <c:ser>
          <c:idx val="1"/>
          <c:order val="2"/>
          <c:tx>
            <c:v>mały rozmiar problemu, 10^7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'Small 10^7'!$N$3:$N$14</c15:sqref>
                  </c15:fullRef>
                </c:ext>
              </c:extLst>
              <c:f>'Small 10^7'!$N$4:$N$14</c:f>
              <c:numCache>
                <c:formatCode>General</c:formatCode>
                <c:ptCount val="11"/>
                <c:pt idx="0">
                  <c:v>3.3055695140538077E-4</c:v>
                </c:pt>
                <c:pt idx="1">
                  <c:v>-2.0251430807610988E-3</c:v>
                </c:pt>
                <c:pt idx="2">
                  <c:v>2.6829958836027679E-4</c:v>
                </c:pt>
                <c:pt idx="3">
                  <c:v>2.273690779536347E-3</c:v>
                </c:pt>
                <c:pt idx="4">
                  <c:v>2.3446122922716858E-3</c:v>
                </c:pt>
                <c:pt idx="5">
                  <c:v>3.5086471030315218E-3</c:v>
                </c:pt>
                <c:pt idx="6">
                  <c:v>8.1743494158500617E-4</c:v>
                </c:pt>
                <c:pt idx="7">
                  <c:v>1.9454870082224549E-3</c:v>
                </c:pt>
                <c:pt idx="8">
                  <c:v>1.9746125014431944E-3</c:v>
                </c:pt>
                <c:pt idx="9">
                  <c:v>1.6871300689722828E-3</c:v>
                </c:pt>
                <c:pt idx="10">
                  <c:v>2.0054147735105469E-3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8C-430C-BD34-A9411A196246}"/>
            </c:ext>
          </c:extLst>
        </c:ser>
        <c:ser>
          <c:idx val="2"/>
          <c:order val="3"/>
          <c:tx>
            <c:v>idealna część sekwencyjna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'Big 4x10^10'!$P$3:$P$14</c15:sqref>
                  </c15:fullRef>
                </c:ext>
              </c:extLst>
              <c:f>'Big 4x10^10'!$P$4:$P$14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8C-430C-BD34-A9411A196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907520"/>
        <c:axId val="1007905224"/>
      </c:lineChart>
      <c:catAx>
        <c:axId val="100790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procesorów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905224"/>
        <c:crosses val="autoZero"/>
        <c:auto val="1"/>
        <c:lblAlgn val="ctr"/>
        <c:lblOffset val="100"/>
        <c:noMultiLvlLbl val="0"/>
      </c:catAx>
      <c:valAx>
        <c:axId val="100790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Część</a:t>
                </a:r>
                <a:r>
                  <a:rPr lang="pl-PL" baseline="0"/>
                  <a:t> sekwencyjna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9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74978631993765"/>
          <c:y val="0.149157106679767"/>
          <c:w val="0.28928997708139509"/>
          <c:h val="0.23726000857977114"/>
        </c:manualLayout>
      </c:layout>
      <c:overlay val="0"/>
      <c:spPr>
        <a:noFill/>
        <a:ln>
          <a:noFill/>
          <a:prstDash val="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Skalowane:</a:t>
            </a:r>
            <a:r>
              <a:rPr lang="pl-PL" baseline="0"/>
              <a:t> część sekwencyjna </a:t>
            </a:r>
            <a:r>
              <a:rPr lang="pl-PL"/>
              <a:t> </a:t>
            </a:r>
            <a:endParaRPr lang="en-US"/>
          </a:p>
        </c:rich>
      </c:tx>
      <c:layout>
        <c:manualLayout>
          <c:xMode val="edge"/>
          <c:yMode val="edge"/>
          <c:x val="0.39345783506168358"/>
          <c:y val="2.8340091056280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591834285661537"/>
          <c:y val="0.15016194331983806"/>
          <c:w val="0.87501860040062396"/>
          <c:h val="0.67006758264528676"/>
        </c:manualLayout>
      </c:layout>
      <c:lineChart>
        <c:grouping val="standard"/>
        <c:varyColors val="0"/>
        <c:ser>
          <c:idx val="3"/>
          <c:order val="0"/>
          <c:tx>
            <c:v>duży rozmiar problemu, 4x10^10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'Big 4x10^10'!$O$17:$O$28</c15:sqref>
                  </c15:fullRef>
                </c:ext>
              </c:extLst>
              <c:f>'Big 4x10^10'!$O$18:$O$28</c:f>
              <c:numCache>
                <c:formatCode>General</c:formatCode>
                <c:ptCount val="11"/>
                <c:pt idx="0">
                  <c:v>-3.4392471936484093E-5</c:v>
                </c:pt>
                <c:pt idx="1">
                  <c:v>7.5521382397933092E-3</c:v>
                </c:pt>
                <c:pt idx="2">
                  <c:v>9.6921973450007448E-4</c:v>
                </c:pt>
                <c:pt idx="3">
                  <c:v>5.6672812451863397E-4</c:v>
                </c:pt>
                <c:pt idx="4">
                  <c:v>8.9179679731320131E-3</c:v>
                </c:pt>
                <c:pt idx="5">
                  <c:v>9.1332573708300946E-3</c:v>
                </c:pt>
                <c:pt idx="6">
                  <c:v>1.71481719546713E-4</c:v>
                </c:pt>
                <c:pt idx="7">
                  <c:v>1.9092494814961156E-3</c:v>
                </c:pt>
                <c:pt idx="8">
                  <c:v>1.4213893595008747E-4</c:v>
                </c:pt>
                <c:pt idx="9">
                  <c:v>1.2423158993407056E-3</c:v>
                </c:pt>
                <c:pt idx="10">
                  <c:v>5.4307480389839934E-5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4-4E4D-B680-F042DF1A23F3}"/>
            </c:ext>
          </c:extLst>
        </c:ser>
        <c:ser>
          <c:idx val="0"/>
          <c:order val="1"/>
          <c:tx>
            <c:v>średni rozmiar problemu, 10^9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'Medium 10^9'!$N$17:$N$28</c15:sqref>
                  </c15:fullRef>
                </c:ext>
              </c:extLst>
              <c:f>'Medium 10^9'!$N$18:$N$28</c:f>
              <c:numCache>
                <c:formatCode>General</c:formatCode>
                <c:ptCount val="11"/>
                <c:pt idx="0">
                  <c:v>2.4866962869120268E-2</c:v>
                </c:pt>
                <c:pt idx="1">
                  <c:v>3.0327386376879922E-4</c:v>
                </c:pt>
                <c:pt idx="2">
                  <c:v>4.932557669342863E-3</c:v>
                </c:pt>
                <c:pt idx="3">
                  <c:v>4.0495651082672612E-3</c:v>
                </c:pt>
                <c:pt idx="4">
                  <c:v>6.3060048225028749E-4</c:v>
                </c:pt>
                <c:pt idx="5">
                  <c:v>2.0317854912589581E-4</c:v>
                </c:pt>
                <c:pt idx="6">
                  <c:v>5.4678933073581959E-4</c:v>
                </c:pt>
                <c:pt idx="7">
                  <c:v>9.9002856451366715E-4</c:v>
                </c:pt>
                <c:pt idx="8">
                  <c:v>6.9693230270017855E-4</c:v>
                </c:pt>
                <c:pt idx="9">
                  <c:v>1.7787086808035285E-3</c:v>
                </c:pt>
                <c:pt idx="10">
                  <c:v>-1.7452168156870876E-5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4-4E4D-B680-F042DF1A23F3}"/>
            </c:ext>
          </c:extLst>
        </c:ser>
        <c:ser>
          <c:idx val="1"/>
          <c:order val="2"/>
          <c:tx>
            <c:v>mały rozmiar problemu, 10^7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'Small 10^7'!$N$17:$N$28</c15:sqref>
                  </c15:fullRef>
                </c:ext>
              </c:extLst>
              <c:f>'Small 10^7'!$N$18:$N$28</c:f>
              <c:numCache>
                <c:formatCode>General</c:formatCode>
                <c:ptCount val="11"/>
                <c:pt idx="0">
                  <c:v>-5.0962098606768258E-3</c:v>
                </c:pt>
                <c:pt idx="1">
                  <c:v>2.4258136815003268E-3</c:v>
                </c:pt>
                <c:pt idx="2">
                  <c:v>5.9050614742049605E-3</c:v>
                </c:pt>
                <c:pt idx="3">
                  <c:v>4.4712274632051699E-3</c:v>
                </c:pt>
                <c:pt idx="4">
                  <c:v>-1.5131503856250727E-3</c:v>
                </c:pt>
                <c:pt idx="5">
                  <c:v>-7.0830103114989662E-4</c:v>
                </c:pt>
                <c:pt idx="6">
                  <c:v>1.0122115488255495E-3</c:v>
                </c:pt>
                <c:pt idx="7">
                  <c:v>1.6527847570259498E-4</c:v>
                </c:pt>
                <c:pt idx="8">
                  <c:v>-3.4620364317572118E-4</c:v>
                </c:pt>
                <c:pt idx="9">
                  <c:v>4.9361194985624025E-5</c:v>
                </c:pt>
                <c:pt idx="10">
                  <c:v>4.217868968194619E-4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24-4E4D-B680-F042DF1A23F3}"/>
            </c:ext>
          </c:extLst>
        </c:ser>
        <c:ser>
          <c:idx val="2"/>
          <c:order val="3"/>
          <c:tx>
            <c:v>idealna część sekwencyjna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'Big 4x10^10'!$P$3:$P$14</c15:sqref>
                  </c15:fullRef>
                </c:ext>
              </c:extLst>
              <c:f>'Big 4x10^10'!$P$4:$P$14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24-4E4D-B680-F042DF1A2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907520"/>
        <c:axId val="1007905224"/>
      </c:lineChart>
      <c:catAx>
        <c:axId val="100790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procesorów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905224"/>
        <c:crosses val="autoZero"/>
        <c:auto val="1"/>
        <c:lblAlgn val="ctr"/>
        <c:lblOffset val="100"/>
        <c:noMultiLvlLbl val="0"/>
      </c:catAx>
      <c:valAx>
        <c:axId val="100790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Część</a:t>
                </a:r>
                <a:r>
                  <a:rPr lang="pl-PL" baseline="0"/>
                  <a:t> sekwencyjna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9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74978631993765"/>
          <c:y val="0.149157106679767"/>
          <c:w val="0.28928997708139509"/>
          <c:h val="0.23726000857977114"/>
        </c:manualLayout>
      </c:layout>
      <c:overlay val="0"/>
      <c:spPr>
        <a:noFill/>
        <a:ln>
          <a:noFill/>
          <a:prstDash val="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czasu od liczby procesorów dla średniego rozmiaru problemu: 10^9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'Medium 10^9'!$A$2</c:f>
              <c:strCache>
                <c:ptCount val="1"/>
                <c:pt idx="0">
                  <c:v>nieskalowalne</c:v>
                </c:pt>
              </c:strCache>
            </c:strRef>
          </c:tx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'Medium 10^9'!$H$3:$H$14</c:f>
              <c:numCache>
                <c:formatCode>General</c:formatCode>
                <c:ptCount val="12"/>
                <c:pt idx="0">
                  <c:v>22.312066666666666</c:v>
                </c:pt>
                <c:pt idx="1">
                  <c:v>11.173596666666667</c:v>
                </c:pt>
                <c:pt idx="2">
                  <c:v>7.4516333333333336</c:v>
                </c:pt>
                <c:pt idx="3">
                  <c:v>5.6731233333333337</c:v>
                </c:pt>
                <c:pt idx="4">
                  <c:v>4.4809866666666665</c:v>
                </c:pt>
                <c:pt idx="5">
                  <c:v>3.7419100000000003</c:v>
                </c:pt>
                <c:pt idx="6">
                  <c:v>3.2523933333333335</c:v>
                </c:pt>
                <c:pt idx="7">
                  <c:v>2.8159533333333333</c:v>
                </c:pt>
                <c:pt idx="8">
                  <c:v>2.4855533333333333</c:v>
                </c:pt>
                <c:pt idx="9">
                  <c:v>2.2603466666666665</c:v>
                </c:pt>
                <c:pt idx="10">
                  <c:v>2.0825766666666667</c:v>
                </c:pt>
                <c:pt idx="11">
                  <c:v>1.9445866666666667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F-40E3-8899-D45F71EB6E38}"/>
            </c:ext>
          </c:extLst>
        </c:ser>
        <c:ser>
          <c:idx val="1"/>
          <c:order val="1"/>
          <c:tx>
            <c:strRef>
              <c:f>'Medium 10^9'!$A$16</c:f>
              <c:strCache>
                <c:ptCount val="1"/>
                <c:pt idx="0">
                  <c:v>skalowalne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'Medium 10^9'!$H$17:$H$28</c:f>
              <c:numCache>
                <c:formatCode>General</c:formatCode>
                <c:ptCount val="12"/>
                <c:pt idx="0">
                  <c:v>22.429866666666669</c:v>
                </c:pt>
                <c:pt idx="1">
                  <c:v>22.866900000000001</c:v>
                </c:pt>
                <c:pt idx="2">
                  <c:v>22.325599999999998</c:v>
                </c:pt>
                <c:pt idx="3">
                  <c:v>22.642233333333333</c:v>
                </c:pt>
                <c:pt idx="4">
                  <c:v>22.673483333333333</c:v>
                </c:pt>
                <c:pt idx="5">
                  <c:v>22.382416666666668</c:v>
                </c:pt>
                <c:pt idx="6">
                  <c:v>22.339266666666663</c:v>
                </c:pt>
                <c:pt idx="7">
                  <c:v>22.397466666666663</c:v>
                </c:pt>
                <c:pt idx="8">
                  <c:v>22.488783333333334</c:v>
                </c:pt>
                <c:pt idx="9">
                  <c:v>22.452016666666665</c:v>
                </c:pt>
                <c:pt idx="10">
                  <c:v>22.708933333333334</c:v>
                </c:pt>
                <c:pt idx="11">
                  <c:v>22.307783333333333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F-40E3-8899-D45F71EB6E38}"/>
            </c:ext>
          </c:extLst>
        </c:ser>
        <c:ser>
          <c:idx val="2"/>
          <c:order val="2"/>
          <c:tx>
            <c:v>idealny czas nieskalowalny</c:v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'Medium 10^9'!$I$3:$I$14</c:f>
              <c:numCache>
                <c:formatCode>General</c:formatCode>
                <c:ptCount val="12"/>
                <c:pt idx="0">
                  <c:v>22.312066666666666</c:v>
                </c:pt>
                <c:pt idx="1">
                  <c:v>11.156033333333333</c:v>
                </c:pt>
                <c:pt idx="2">
                  <c:v>7.4373555555555555</c:v>
                </c:pt>
                <c:pt idx="3">
                  <c:v>5.5780166666666666</c:v>
                </c:pt>
                <c:pt idx="4">
                  <c:v>4.4624133333333331</c:v>
                </c:pt>
                <c:pt idx="5">
                  <c:v>3.7186777777777777</c:v>
                </c:pt>
                <c:pt idx="6">
                  <c:v>3.1874380952380954</c:v>
                </c:pt>
                <c:pt idx="7">
                  <c:v>2.7890083333333333</c:v>
                </c:pt>
                <c:pt idx="8">
                  <c:v>2.4791185185185185</c:v>
                </c:pt>
                <c:pt idx="9">
                  <c:v>2.2312066666666666</c:v>
                </c:pt>
                <c:pt idx="10">
                  <c:v>2.0283696969696972</c:v>
                </c:pt>
                <c:pt idx="11">
                  <c:v>1.8593388888888889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3-4C18-BA52-A23AE5024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907520"/>
        <c:axId val="1007905224"/>
      </c:lineChart>
      <c:catAx>
        <c:axId val="100790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procesorów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905224"/>
        <c:crosses val="autoZero"/>
        <c:auto val="1"/>
        <c:lblAlgn val="ctr"/>
        <c:lblOffset val="100"/>
        <c:noMultiLvlLbl val="0"/>
      </c:catAx>
      <c:valAx>
        <c:axId val="100790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9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czasu od liczby procesorów dla dużego rozmiaru problemu: 4x10^10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'Big 4x10^10'!$A$2</c:f>
              <c:strCache>
                <c:ptCount val="1"/>
                <c:pt idx="0">
                  <c:v>nieskalowalne</c:v>
                </c:pt>
              </c:strCache>
            </c:strRef>
          </c:tx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'Big 4x10^10'!$H$3:$H$14</c:f>
              <c:numCache>
                <c:formatCode>General</c:formatCode>
                <c:ptCount val="12"/>
                <c:pt idx="0">
                  <c:v>891.66800000000001</c:v>
                </c:pt>
                <c:pt idx="1">
                  <c:v>459.72433333333333</c:v>
                </c:pt>
                <c:pt idx="2">
                  <c:v>297.61566666666664</c:v>
                </c:pt>
                <c:pt idx="3">
                  <c:v>223.93666666666664</c:v>
                </c:pt>
                <c:pt idx="4">
                  <c:v>179.14200000000002</c:v>
                </c:pt>
                <c:pt idx="5">
                  <c:v>151.64500000000001</c:v>
                </c:pt>
                <c:pt idx="6">
                  <c:v>129.33333333333334</c:v>
                </c:pt>
                <c:pt idx="7">
                  <c:v>113.426</c:v>
                </c:pt>
                <c:pt idx="8">
                  <c:v>100.56593333333332</c:v>
                </c:pt>
                <c:pt idx="9">
                  <c:v>89.869366666666679</c:v>
                </c:pt>
                <c:pt idx="10">
                  <c:v>82.915633333333332</c:v>
                </c:pt>
                <c:pt idx="11">
                  <c:v>75.241100000000003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2-4E0C-B9E9-C23D16550646}"/>
            </c:ext>
          </c:extLst>
        </c:ser>
        <c:ser>
          <c:idx val="1"/>
          <c:order val="1"/>
          <c:tx>
            <c:strRef>
              <c:f>'Big 4x10^10'!$A$16</c:f>
              <c:strCache>
                <c:ptCount val="1"/>
                <c:pt idx="0">
                  <c:v>skalowalne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'Big 4x10^10'!$H$17:$H$28</c:f>
              <c:numCache>
                <c:formatCode>General</c:formatCode>
                <c:ptCount val="12"/>
                <c:pt idx="0">
                  <c:v>891.947</c:v>
                </c:pt>
                <c:pt idx="1">
                  <c:v>891.63733333333346</c:v>
                </c:pt>
                <c:pt idx="2">
                  <c:v>905.13599999999997</c:v>
                </c:pt>
                <c:pt idx="3">
                  <c:v>894.26066666666668</c:v>
                </c:pt>
                <c:pt idx="4">
                  <c:v>893.68933333333325</c:v>
                </c:pt>
                <c:pt idx="5">
                  <c:v>931.42733333333342</c:v>
                </c:pt>
                <c:pt idx="6">
                  <c:v>940.53099999999995</c:v>
                </c:pt>
                <c:pt idx="7">
                  <c:v>892.73833333333334</c:v>
                </c:pt>
                <c:pt idx="8">
                  <c:v>905.28733333333332</c:v>
                </c:pt>
                <c:pt idx="9">
                  <c:v>892.80866666666668</c:v>
                </c:pt>
                <c:pt idx="10">
                  <c:v>902.74533333333329</c:v>
                </c:pt>
                <c:pt idx="11">
                  <c:v>892.20066666666662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2-4E0C-B9E9-C23D16550646}"/>
            </c:ext>
          </c:extLst>
        </c:ser>
        <c:ser>
          <c:idx val="2"/>
          <c:order val="2"/>
          <c:tx>
            <c:v>idealny czas nieskalowalny</c:v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'Big 4x10^10'!$I$3:$I$14</c:f>
              <c:numCache>
                <c:formatCode>General</c:formatCode>
                <c:ptCount val="12"/>
                <c:pt idx="0">
                  <c:v>891.66800000000001</c:v>
                </c:pt>
                <c:pt idx="1">
                  <c:v>445.834</c:v>
                </c:pt>
                <c:pt idx="2">
                  <c:v>297.22266666666667</c:v>
                </c:pt>
                <c:pt idx="3">
                  <c:v>222.917</c:v>
                </c:pt>
                <c:pt idx="4">
                  <c:v>178.33359999999999</c:v>
                </c:pt>
                <c:pt idx="5">
                  <c:v>148.61133333333333</c:v>
                </c:pt>
                <c:pt idx="6">
                  <c:v>127.38114285714286</c:v>
                </c:pt>
                <c:pt idx="7">
                  <c:v>111.4585</c:v>
                </c:pt>
                <c:pt idx="8">
                  <c:v>99.074222222222218</c:v>
                </c:pt>
                <c:pt idx="9">
                  <c:v>89.166799999999995</c:v>
                </c:pt>
                <c:pt idx="10">
                  <c:v>81.060727272727277</c:v>
                </c:pt>
                <c:pt idx="11">
                  <c:v>74.305666666666667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7-42E9-97AE-65F7BCB02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907520"/>
        <c:axId val="1007905224"/>
      </c:lineChart>
      <c:catAx>
        <c:axId val="100790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procesorów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905224"/>
        <c:crosses val="autoZero"/>
        <c:auto val="1"/>
        <c:lblAlgn val="ctr"/>
        <c:lblOffset val="100"/>
        <c:noMultiLvlLbl val="0"/>
      </c:catAx>
      <c:valAx>
        <c:axId val="100790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9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Nieskalowane: Zależność</a:t>
            </a:r>
            <a:r>
              <a:rPr lang="pl-PL" baseline="0"/>
              <a:t> przyśpieszenia od liczby procesorów</a:t>
            </a:r>
            <a:endParaRPr lang="en-US"/>
          </a:p>
        </c:rich>
      </c:tx>
      <c:layout>
        <c:manualLayout>
          <c:xMode val="edge"/>
          <c:yMode val="edge"/>
          <c:x val="0.26281421579059372"/>
          <c:y val="2.834021178387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591834285661537"/>
          <c:y val="0.15016194331983806"/>
          <c:w val="0.87501860040062396"/>
          <c:h val="0.67006758264528676"/>
        </c:manualLayout>
      </c:layout>
      <c:lineChart>
        <c:grouping val="standard"/>
        <c:varyColors val="0"/>
        <c:ser>
          <c:idx val="3"/>
          <c:order val="0"/>
          <c:tx>
            <c:v>duży rozmiar problemu, 4x10^10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'Big 4x10^10'!$J$3:$J$14</c:f>
              <c:numCache>
                <c:formatCode>General</c:formatCode>
                <c:ptCount val="12"/>
                <c:pt idx="0">
                  <c:v>1</c:v>
                </c:pt>
                <c:pt idx="1">
                  <c:v>1.9395710327855897</c:v>
                </c:pt>
                <c:pt idx="2">
                  <c:v>2.9960385149975308</c:v>
                </c:pt>
                <c:pt idx="3">
                  <c:v>3.9817865170211819</c:v>
                </c:pt>
                <c:pt idx="4">
                  <c:v>4.9774368936374493</c:v>
                </c:pt>
                <c:pt idx="5">
                  <c:v>5.8799696659962413</c:v>
                </c:pt>
                <c:pt idx="6">
                  <c:v>6.894340206185567</c:v>
                </c:pt>
                <c:pt idx="7">
                  <c:v>7.861231111032744</c:v>
                </c:pt>
                <c:pt idx="8">
                  <c:v>8.8665015124405961</c:v>
                </c:pt>
                <c:pt idx="9">
                  <c:v>9.9218235653899107</c:v>
                </c:pt>
                <c:pt idx="10">
                  <c:v>10.753918943311454</c:v>
                </c:pt>
                <c:pt idx="11">
                  <c:v>11.850810261944602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6-4CA6-BC61-20772220C19F}"/>
            </c:ext>
          </c:extLst>
        </c:ser>
        <c:ser>
          <c:idx val="0"/>
          <c:order val="1"/>
          <c:tx>
            <c:v>średni rozmiar problemu, 10^9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'Medium 10^9'!$J$3:$J$14</c:f>
              <c:numCache>
                <c:formatCode>General</c:formatCode>
                <c:ptCount val="12"/>
                <c:pt idx="0">
                  <c:v>1</c:v>
                </c:pt>
                <c:pt idx="1">
                  <c:v>1.9968562793418652</c:v>
                </c:pt>
                <c:pt idx="2">
                  <c:v>2.9942518195116059</c:v>
                </c:pt>
                <c:pt idx="3">
                  <c:v>3.9329422886981127</c:v>
                </c:pt>
                <c:pt idx="4">
                  <c:v>4.9792753976802731</c:v>
                </c:pt>
                <c:pt idx="5">
                  <c:v>5.9627480796349097</c:v>
                </c:pt>
                <c:pt idx="6">
                  <c:v>6.8601993608809098</c:v>
                </c:pt>
                <c:pt idx="7">
                  <c:v>7.923450435968399</c:v>
                </c:pt>
                <c:pt idx="8">
                  <c:v>8.9767000238712775</c:v>
                </c:pt>
                <c:pt idx="9">
                  <c:v>9.8710817219777507</c:v>
                </c:pt>
                <c:pt idx="10">
                  <c:v>10.713683209741777</c:v>
                </c:pt>
                <c:pt idx="11">
                  <c:v>11.473937906255999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1-4530-8C56-76340929C903}"/>
            </c:ext>
          </c:extLst>
        </c:ser>
        <c:ser>
          <c:idx val="1"/>
          <c:order val="2"/>
          <c:tx>
            <c:v>mały rozmiar problemu, 10^7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'Small 10^7'!$J$3:$J$14</c:f>
              <c:numCache>
                <c:formatCode>General</c:formatCode>
                <c:ptCount val="12"/>
                <c:pt idx="0">
                  <c:v>1</c:v>
                </c:pt>
                <c:pt idx="1">
                  <c:v>1.9993391045607709</c:v>
                </c:pt>
                <c:pt idx="2">
                  <c:v>3.0122002730817967</c:v>
                </c:pt>
                <c:pt idx="3">
                  <c:v>3.9967829943035893</c:v>
                </c:pt>
                <c:pt idx="4">
                  <c:v>4.9549360305367047</c:v>
                </c:pt>
                <c:pt idx="5">
                  <c:v>5.9304766576472501</c:v>
                </c:pt>
                <c:pt idx="6">
                  <c:v>6.855675131855735</c:v>
                </c:pt>
                <c:pt idx="7">
                  <c:v>7.95448408735301</c:v>
                </c:pt>
                <c:pt idx="8">
                  <c:v>8.8620716380971629</c:v>
                </c:pt>
                <c:pt idx="9">
                  <c:v>9.8253879943140774</c:v>
                </c:pt>
                <c:pt idx="10">
                  <c:v>10.817494792643796</c:v>
                </c:pt>
                <c:pt idx="11">
                  <c:v>11.740998705150162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1-4530-8C56-76340929C903}"/>
            </c:ext>
          </c:extLst>
        </c:ser>
        <c:ser>
          <c:idx val="2"/>
          <c:order val="3"/>
          <c:tx>
            <c:v>idealne przyśpieszenie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'Small 10^7'!$A$3:$A$14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D1-4530-8C56-76340929C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907520"/>
        <c:axId val="1007905224"/>
      </c:lineChart>
      <c:catAx>
        <c:axId val="100790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procesorów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905224"/>
        <c:crosses val="autoZero"/>
        <c:auto val="1"/>
        <c:lblAlgn val="ctr"/>
        <c:lblOffset val="100"/>
        <c:noMultiLvlLbl val="0"/>
      </c:catAx>
      <c:valAx>
        <c:axId val="100790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Przyśpieszenie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9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106589988092049"/>
          <c:y val="0.16321687015843667"/>
          <c:w val="0.28928997708139509"/>
          <c:h val="0.23726000857977114"/>
        </c:manualLayout>
      </c:layout>
      <c:overlay val="0"/>
      <c:spPr>
        <a:noFill/>
        <a:ln>
          <a:noFill/>
          <a:prstDash val="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Skalowane: Zależność</a:t>
            </a:r>
            <a:r>
              <a:rPr lang="pl-PL" baseline="0"/>
              <a:t> przyśpieszenia od liczby procesorów</a:t>
            </a:r>
            <a:endParaRPr lang="en-US"/>
          </a:p>
        </c:rich>
      </c:tx>
      <c:layout>
        <c:manualLayout>
          <c:xMode val="edge"/>
          <c:yMode val="edge"/>
          <c:x val="0.26281421579059372"/>
          <c:y val="2.834021178387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591834285661537"/>
          <c:y val="0.15016194331983806"/>
          <c:w val="0.87501860040062396"/>
          <c:h val="0.67006758264528676"/>
        </c:manualLayout>
      </c:layout>
      <c:lineChart>
        <c:grouping val="standard"/>
        <c:varyColors val="0"/>
        <c:ser>
          <c:idx val="3"/>
          <c:order val="0"/>
          <c:tx>
            <c:v>duży rozmiar problemu, 4x10^10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'Big 4x10^10'!$J$17:$J$28</c:f>
              <c:numCache>
                <c:formatCode>General</c:formatCode>
                <c:ptCount val="12"/>
                <c:pt idx="0">
                  <c:v>0.99968720114535958</c:v>
                </c:pt>
                <c:pt idx="1">
                  <c:v>2.0000687873096386</c:v>
                </c:pt>
                <c:pt idx="2">
                  <c:v>2.9553614042530625</c:v>
                </c:pt>
                <c:pt idx="3">
                  <c:v>3.9884030830682478</c:v>
                </c:pt>
                <c:pt idx="4">
                  <c:v>4.9886910738556436</c:v>
                </c:pt>
                <c:pt idx="5">
                  <c:v>5.7438812546478841</c:v>
                </c:pt>
                <c:pt idx="6">
                  <c:v>6.6363320294599548</c:v>
                </c:pt>
                <c:pt idx="7">
                  <c:v>7.9904085370293272</c:v>
                </c:pt>
                <c:pt idx="8">
                  <c:v>8.8646021042306273</c:v>
                </c:pt>
                <c:pt idx="9">
                  <c:v>9.9872238396730015</c:v>
                </c:pt>
                <c:pt idx="10">
                  <c:v>10.865022102948192</c:v>
                </c:pt>
                <c:pt idx="11">
                  <c:v>11.99283569241897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A6-4363-9396-DF042E78098F}"/>
            </c:ext>
          </c:extLst>
        </c:ser>
        <c:ser>
          <c:idx val="0"/>
          <c:order val="1"/>
          <c:tx>
            <c:v>średni rozmiar problemu, 10^9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'Medium 10^9'!$J$17:$J$28</c:f>
              <c:numCache>
                <c:formatCode>General</c:formatCode>
                <c:ptCount val="12"/>
                <c:pt idx="0">
                  <c:v>0.99474807399657583</c:v>
                </c:pt>
                <c:pt idx="1">
                  <c:v>1.9514727983825237</c:v>
                </c:pt>
                <c:pt idx="2">
                  <c:v>2.9981814598487837</c:v>
                </c:pt>
                <c:pt idx="3">
                  <c:v>3.9416724204178917</c:v>
                </c:pt>
                <c:pt idx="4">
                  <c:v>4.920299703986081</c:v>
                </c:pt>
                <c:pt idx="5">
                  <c:v>5.9811414465968449</c:v>
                </c:pt>
                <c:pt idx="6">
                  <c:v>6.991476891213976</c:v>
                </c:pt>
                <c:pt idx="7">
                  <c:v>7.9694965502050836</c:v>
                </c:pt>
                <c:pt idx="8">
                  <c:v>8.9292780771451259</c:v>
                </c:pt>
                <c:pt idx="9">
                  <c:v>9.9376670692536155</c:v>
                </c:pt>
                <c:pt idx="10">
                  <c:v>10.80776140960679</c:v>
                </c:pt>
                <c:pt idx="11">
                  <c:v>12.002304128529131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6-4363-9396-DF042E78098F}"/>
            </c:ext>
          </c:extLst>
        </c:ser>
        <c:ser>
          <c:idx val="1"/>
          <c:order val="2"/>
          <c:tx>
            <c:v>mały rozmiar problemu, 10^7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'Small 10^7'!$J$17:$J$28</c:f>
              <c:numCache>
                <c:formatCode>General</c:formatCode>
                <c:ptCount val="12"/>
                <c:pt idx="0">
                  <c:v>0.99046996814024157</c:v>
                </c:pt>
                <c:pt idx="1">
                  <c:v>2.0102446284981248</c:v>
                </c:pt>
                <c:pt idx="2">
                  <c:v>2.9855153918323269</c:v>
                </c:pt>
                <c:pt idx="3">
                  <c:v>3.9303727223735376</c:v>
                </c:pt>
                <c:pt idx="4">
                  <c:v>4.912146699102717</c:v>
                </c:pt>
                <c:pt idx="5">
                  <c:v>6.0457405734001481</c:v>
                </c:pt>
                <c:pt idx="6">
                  <c:v>7.0298756088556482</c:v>
                </c:pt>
                <c:pt idx="7">
                  <c:v>7.9437149598395047</c:v>
                </c:pt>
                <c:pt idx="8">
                  <c:v>8.9881156635495199</c:v>
                </c:pt>
                <c:pt idx="9">
                  <c:v>10.031255715468903</c:v>
                </c:pt>
                <c:pt idx="10">
                  <c:v>10.994572947409592</c:v>
                </c:pt>
                <c:pt idx="11">
                  <c:v>11.944581253531913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A6-4363-9396-DF042E78098F}"/>
            </c:ext>
          </c:extLst>
        </c:ser>
        <c:ser>
          <c:idx val="2"/>
          <c:order val="3"/>
          <c:tx>
            <c:v>idealne przyśpieszenie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'Small 10^7'!$A$3:$A$14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A6-4363-9396-DF042E780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907520"/>
        <c:axId val="1007905224"/>
      </c:lineChart>
      <c:catAx>
        <c:axId val="100790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procesorów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905224"/>
        <c:crosses val="autoZero"/>
        <c:auto val="1"/>
        <c:lblAlgn val="ctr"/>
        <c:lblOffset val="100"/>
        <c:noMultiLvlLbl val="0"/>
      </c:catAx>
      <c:valAx>
        <c:axId val="100790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Przyśpieszenie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9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106589988092049"/>
          <c:y val="0.16321687015843667"/>
          <c:w val="0.28928997708139509"/>
          <c:h val="0.23726000857977114"/>
        </c:manualLayout>
      </c:layout>
      <c:overlay val="0"/>
      <c:spPr>
        <a:noFill/>
        <a:ln>
          <a:noFill/>
          <a:prstDash val="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Nieskalowane:</a:t>
            </a:r>
            <a:r>
              <a:rPr lang="pl-PL" baseline="0"/>
              <a:t> efektywność</a:t>
            </a:r>
            <a:r>
              <a:rPr lang="pl-PL"/>
              <a:t> </a:t>
            </a:r>
            <a:endParaRPr lang="en-US"/>
          </a:p>
        </c:rich>
      </c:tx>
      <c:layout>
        <c:manualLayout>
          <c:xMode val="edge"/>
          <c:yMode val="edge"/>
          <c:x val="0.39345783506168358"/>
          <c:y val="2.8340091056280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591834285661537"/>
          <c:y val="0.15016194331983806"/>
          <c:w val="0.87501860040062396"/>
          <c:h val="0.67006758264528676"/>
        </c:manualLayout>
      </c:layout>
      <c:lineChart>
        <c:grouping val="standard"/>
        <c:varyColors val="0"/>
        <c:ser>
          <c:idx val="3"/>
          <c:order val="0"/>
          <c:tx>
            <c:v>duży rozmiar problemu, 4x10^10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'Big 4x10^10'!$L$3:$L$14</c:f>
              <c:numCache>
                <c:formatCode>General</c:formatCode>
                <c:ptCount val="12"/>
                <c:pt idx="0">
                  <c:v>1</c:v>
                </c:pt>
                <c:pt idx="1">
                  <c:v>0.96978551639279487</c:v>
                </c:pt>
                <c:pt idx="2">
                  <c:v>0.9986795049991769</c:v>
                </c:pt>
                <c:pt idx="3">
                  <c:v>0.99544662925529548</c:v>
                </c:pt>
                <c:pt idx="4">
                  <c:v>0.99548737872748982</c:v>
                </c:pt>
                <c:pt idx="5">
                  <c:v>0.97999494433270684</c:v>
                </c:pt>
                <c:pt idx="6">
                  <c:v>0.98490574374079531</c:v>
                </c:pt>
                <c:pt idx="7">
                  <c:v>0.982653888879093</c:v>
                </c:pt>
                <c:pt idx="8">
                  <c:v>0.98516683471562183</c:v>
                </c:pt>
                <c:pt idx="9">
                  <c:v>0.99218235653899112</c:v>
                </c:pt>
                <c:pt idx="10">
                  <c:v>0.9776289948464959</c:v>
                </c:pt>
                <c:pt idx="11">
                  <c:v>0.98756752182871688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D9-4C82-AC3E-31D0FDBCEF29}"/>
            </c:ext>
          </c:extLst>
        </c:ser>
        <c:ser>
          <c:idx val="0"/>
          <c:order val="1"/>
          <c:tx>
            <c:v>średni rozmiar problemu, 10^9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'Medium 10^9'!$L$3:$L$14</c:f>
              <c:numCache>
                <c:formatCode>General</c:formatCode>
                <c:ptCount val="12"/>
                <c:pt idx="0">
                  <c:v>1</c:v>
                </c:pt>
                <c:pt idx="1">
                  <c:v>0.99842813967093258</c:v>
                </c:pt>
                <c:pt idx="2">
                  <c:v>0.99808393983720201</c:v>
                </c:pt>
                <c:pt idx="3">
                  <c:v>0.98323557217452817</c:v>
                </c:pt>
                <c:pt idx="4">
                  <c:v>0.99585507953605457</c:v>
                </c:pt>
                <c:pt idx="5">
                  <c:v>0.99379134660581825</c:v>
                </c:pt>
                <c:pt idx="6">
                  <c:v>0.9800284801258442</c:v>
                </c:pt>
                <c:pt idx="7">
                  <c:v>0.99043130449604988</c:v>
                </c:pt>
                <c:pt idx="8">
                  <c:v>0.99741111376347524</c:v>
                </c:pt>
                <c:pt idx="9">
                  <c:v>0.98710817219777502</c:v>
                </c:pt>
                <c:pt idx="10">
                  <c:v>0.97397120088561617</c:v>
                </c:pt>
                <c:pt idx="11">
                  <c:v>0.95616149218799995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9-4C82-AC3E-31D0FDBCEF29}"/>
            </c:ext>
          </c:extLst>
        </c:ser>
        <c:ser>
          <c:idx val="1"/>
          <c:order val="2"/>
          <c:tx>
            <c:v>mały rozmiar problemu, 10^7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'Small 10^7'!$L$3:$L$14</c:f>
              <c:numCache>
                <c:formatCode>General</c:formatCode>
                <c:ptCount val="12"/>
                <c:pt idx="0">
                  <c:v>1</c:v>
                </c:pt>
                <c:pt idx="1">
                  <c:v>0.99966955228038545</c:v>
                </c:pt>
                <c:pt idx="2">
                  <c:v>1.0040667576939322</c:v>
                </c:pt>
                <c:pt idx="3">
                  <c:v>0.99919574857589732</c:v>
                </c:pt>
                <c:pt idx="4">
                  <c:v>0.99098720610734092</c:v>
                </c:pt>
                <c:pt idx="5">
                  <c:v>0.98841277627454172</c:v>
                </c:pt>
                <c:pt idx="6">
                  <c:v>0.97938216169367642</c:v>
                </c:pt>
                <c:pt idx="7">
                  <c:v>0.99431051091912626</c:v>
                </c:pt>
                <c:pt idx="8">
                  <c:v>0.98467462645524029</c:v>
                </c:pt>
                <c:pt idx="9">
                  <c:v>0.98253879943140776</c:v>
                </c:pt>
                <c:pt idx="10">
                  <c:v>0.9834086175130724</c:v>
                </c:pt>
                <c:pt idx="11">
                  <c:v>0.97841655876251343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9-4C82-AC3E-31D0FDBCEF29}"/>
            </c:ext>
          </c:extLst>
        </c:ser>
        <c:ser>
          <c:idx val="2"/>
          <c:order val="3"/>
          <c:tx>
            <c:v>idealna efektywność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'Big 4x10^10'!$M$3:$M$14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9-4C82-AC3E-31D0FDBCE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907520"/>
        <c:axId val="1007905224"/>
      </c:lineChart>
      <c:catAx>
        <c:axId val="100790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procesorów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905224"/>
        <c:crosses val="autoZero"/>
        <c:auto val="1"/>
        <c:lblAlgn val="ctr"/>
        <c:lblOffset val="100"/>
        <c:noMultiLvlLbl val="0"/>
      </c:catAx>
      <c:valAx>
        <c:axId val="100790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Efektywność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9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106582858698859"/>
          <c:y val="0.54634515588890575"/>
          <c:w val="0.28928997708139509"/>
          <c:h val="0.25483470102265332"/>
        </c:manualLayout>
      </c:layout>
      <c:overlay val="0"/>
      <c:spPr>
        <a:noFill/>
        <a:ln>
          <a:noFill/>
          <a:prstDash val="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Skalowane:</a:t>
            </a:r>
            <a:r>
              <a:rPr lang="pl-PL" baseline="0"/>
              <a:t> efektywność</a:t>
            </a:r>
            <a:r>
              <a:rPr lang="pl-PL"/>
              <a:t> </a:t>
            </a:r>
            <a:endParaRPr lang="en-US"/>
          </a:p>
        </c:rich>
      </c:tx>
      <c:layout>
        <c:manualLayout>
          <c:xMode val="edge"/>
          <c:yMode val="edge"/>
          <c:x val="0.39345783506168358"/>
          <c:y val="2.8340091056280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591834285661537"/>
          <c:y val="0.15016194331983806"/>
          <c:w val="0.87501860040062396"/>
          <c:h val="0.67006758264528676"/>
        </c:manualLayout>
      </c:layout>
      <c:lineChart>
        <c:grouping val="standard"/>
        <c:varyColors val="0"/>
        <c:ser>
          <c:idx val="3"/>
          <c:order val="0"/>
          <c:tx>
            <c:v>duży rozmiar problemu, 4x10^10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'Big 4x10^10'!$L$17:$L$28</c:f>
              <c:numCache>
                <c:formatCode>General</c:formatCode>
                <c:ptCount val="12"/>
                <c:pt idx="0">
                  <c:v>0.99968720114535958</c:v>
                </c:pt>
                <c:pt idx="1">
                  <c:v>1.0000343936548193</c:v>
                </c:pt>
                <c:pt idx="2">
                  <c:v>0.98512046808435416</c:v>
                </c:pt>
                <c:pt idx="3">
                  <c:v>0.99710077076706194</c:v>
                </c:pt>
                <c:pt idx="4">
                  <c:v>0.99773821477112867</c:v>
                </c:pt>
                <c:pt idx="5">
                  <c:v>0.95731354244131406</c:v>
                </c:pt>
                <c:pt idx="6">
                  <c:v>0.94804743277999359</c:v>
                </c:pt>
                <c:pt idx="7">
                  <c:v>0.9988010671286659</c:v>
                </c:pt>
                <c:pt idx="8">
                  <c:v>0.98495578935895856</c:v>
                </c:pt>
                <c:pt idx="9">
                  <c:v>0.99872238396730018</c:v>
                </c:pt>
                <c:pt idx="10">
                  <c:v>0.98772928208619926</c:v>
                </c:pt>
                <c:pt idx="11">
                  <c:v>0.99940297436824743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36-4CED-A563-D89F0BC5769B}"/>
            </c:ext>
          </c:extLst>
        </c:ser>
        <c:ser>
          <c:idx val="0"/>
          <c:order val="1"/>
          <c:tx>
            <c:v>średni rozmiar problemu, 10^9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'Medium 10^9'!$L$17:$L$28</c:f>
              <c:numCache>
                <c:formatCode>General</c:formatCode>
                <c:ptCount val="12"/>
                <c:pt idx="0">
                  <c:v>0.99474807399657583</c:v>
                </c:pt>
                <c:pt idx="1">
                  <c:v>0.97573639919126187</c:v>
                </c:pt>
                <c:pt idx="2">
                  <c:v>0.99939381994959453</c:v>
                </c:pt>
                <c:pt idx="3">
                  <c:v>0.98541810510447292</c:v>
                </c:pt>
                <c:pt idx="4">
                  <c:v>0.98405994079721615</c:v>
                </c:pt>
                <c:pt idx="5">
                  <c:v>0.99685690776614078</c:v>
                </c:pt>
                <c:pt idx="6">
                  <c:v>0.99878241303056803</c:v>
                </c:pt>
                <c:pt idx="7">
                  <c:v>0.99618706877563545</c:v>
                </c:pt>
                <c:pt idx="8">
                  <c:v>0.99214200857168067</c:v>
                </c:pt>
                <c:pt idx="9">
                  <c:v>0.99376670692536151</c:v>
                </c:pt>
                <c:pt idx="10">
                  <c:v>0.98252376450970824</c:v>
                </c:pt>
                <c:pt idx="11">
                  <c:v>1.0001920107107609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36-4CED-A563-D89F0BC5769B}"/>
            </c:ext>
          </c:extLst>
        </c:ser>
        <c:ser>
          <c:idx val="1"/>
          <c:order val="2"/>
          <c:tx>
            <c:v>mały rozmiar problemu, 10^7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'Small 10^7'!$L$17:$L$28</c:f>
              <c:numCache>
                <c:formatCode>General</c:formatCode>
                <c:ptCount val="12"/>
                <c:pt idx="0">
                  <c:v>0.99046996814024157</c:v>
                </c:pt>
                <c:pt idx="1">
                  <c:v>1.0051223142490624</c:v>
                </c:pt>
                <c:pt idx="2">
                  <c:v>0.99517179727744232</c:v>
                </c:pt>
                <c:pt idx="3">
                  <c:v>0.98259318059338441</c:v>
                </c:pt>
                <c:pt idx="4">
                  <c:v>0.98242933982054337</c:v>
                </c:pt>
                <c:pt idx="5">
                  <c:v>1.0076234289000248</c:v>
                </c:pt>
                <c:pt idx="6">
                  <c:v>1.0042679441222355</c:v>
                </c:pt>
                <c:pt idx="7">
                  <c:v>0.99296436997993809</c:v>
                </c:pt>
                <c:pt idx="8">
                  <c:v>0.99867951817216882</c:v>
                </c:pt>
                <c:pt idx="9">
                  <c:v>1.0031255715468903</c:v>
                </c:pt>
                <c:pt idx="10">
                  <c:v>0.99950663158269026</c:v>
                </c:pt>
                <c:pt idx="11">
                  <c:v>0.99538177112765946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36-4CED-A563-D89F0BC5769B}"/>
            </c:ext>
          </c:extLst>
        </c:ser>
        <c:ser>
          <c:idx val="2"/>
          <c:order val="3"/>
          <c:tx>
            <c:v>idealna efektywność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'Big 4x10^10'!$M$3:$M$14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36-4CED-A563-D89F0BC57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907520"/>
        <c:axId val="1007905224"/>
      </c:lineChart>
      <c:catAx>
        <c:axId val="100790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procesorów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905224"/>
        <c:crosses val="autoZero"/>
        <c:auto val="1"/>
        <c:lblAlgn val="ctr"/>
        <c:lblOffset val="100"/>
        <c:noMultiLvlLbl val="0"/>
      </c:catAx>
      <c:valAx>
        <c:axId val="100790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Efektywność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9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106584068164047"/>
          <c:y val="0.51179930130400941"/>
          <c:w val="0.28928997708139509"/>
          <c:h val="0.26537951648838271"/>
        </c:manualLayout>
      </c:layout>
      <c:overlay val="0"/>
      <c:spPr>
        <a:noFill/>
        <a:ln>
          <a:noFill/>
          <a:prstDash val="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Nieskalowane:</a:t>
            </a:r>
            <a:r>
              <a:rPr lang="pl-PL" baseline="0"/>
              <a:t> część sekwencyjna </a:t>
            </a:r>
            <a:r>
              <a:rPr lang="pl-PL"/>
              <a:t> </a:t>
            </a:r>
            <a:endParaRPr lang="en-US"/>
          </a:p>
        </c:rich>
      </c:tx>
      <c:layout>
        <c:manualLayout>
          <c:xMode val="edge"/>
          <c:yMode val="edge"/>
          <c:x val="0.39345783506168358"/>
          <c:y val="2.8340091056280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591834285661537"/>
          <c:y val="0.15016194331983806"/>
          <c:w val="0.87501860040062396"/>
          <c:h val="0.67006758264528676"/>
        </c:manualLayout>
      </c:layout>
      <c:lineChart>
        <c:grouping val="standard"/>
        <c:varyColors val="0"/>
        <c:ser>
          <c:idx val="3"/>
          <c:order val="0"/>
          <c:tx>
            <c:v>duży rozmiar problemu, 4x10^10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'Big 4x10^10'!$O$3:$O$14</c15:sqref>
                  </c15:fullRef>
                </c:ext>
              </c:extLst>
              <c:f>'Big 4x10^10'!$O$4:$O$14</c:f>
              <c:numCache>
                <c:formatCode>General</c:formatCode>
                <c:ptCount val="11"/>
                <c:pt idx="0">
                  <c:v>3.1155841262293427E-2</c:v>
                </c:pt>
                <c:pt idx="1">
                  <c:v>6.611205067356406E-4</c:v>
                </c:pt>
                <c:pt idx="2">
                  <c:v>1.5247329225177204E-3</c:v>
                </c:pt>
                <c:pt idx="3">
                  <c:v>1.1332693334290336E-3</c:v>
                </c:pt>
                <c:pt idx="4">
                  <c:v>4.0826854838347916E-3</c:v>
                </c:pt>
                <c:pt idx="5">
                  <c:v>2.5542640933122565E-3</c:v>
                </c:pt>
                <c:pt idx="6">
                  <c:v>2.5217585789457813E-3</c:v>
                </c:pt>
                <c:pt idx="7">
                  <c:v>1.8820626062615049E-3</c:v>
                </c:pt>
                <c:pt idx="8">
                  <c:v>8.7547117271186137E-4</c:v>
                </c:pt>
                <c:pt idx="9">
                  <c:v>2.2882919053578989E-3</c:v>
                </c:pt>
                <c:pt idx="10">
                  <c:v>1.1444536837396102E-3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8-40F5-8D0F-36A264712CAC}"/>
            </c:ext>
          </c:extLst>
        </c:ser>
        <c:ser>
          <c:idx val="0"/>
          <c:order val="1"/>
          <c:tx>
            <c:v>średni rozmiar problemu, 10^9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'Medium 10^9'!$N$3:$N$14</c15:sqref>
                  </c15:fullRef>
                </c:ext>
              </c:extLst>
              <c:f>'Medium 10^9'!$N$4:$N$14</c:f>
              <c:numCache>
                <c:formatCode>General</c:formatCode>
                <c:ptCount val="11"/>
                <c:pt idx="0">
                  <c:v>1.5743349637415971E-3</c:v>
                </c:pt>
                <c:pt idx="1">
                  <c:v>9.5986924862781476E-4</c:v>
                </c:pt>
                <c:pt idx="2">
                  <c:v>5.6834219251566216E-3</c:v>
                </c:pt>
                <c:pt idx="3">
                  <c:v>1.0405430843100916E-3</c:v>
                </c:pt>
                <c:pt idx="4">
                  <c:v>1.2494883187274097E-3</c:v>
                </c:pt>
                <c:pt idx="5">
                  <c:v>3.3964182808903782E-3</c:v>
                </c:pt>
                <c:pt idx="6">
                  <c:v>1.3801628587051251E-3</c:v>
                </c:pt>
                <c:pt idx="7">
                  <c:v>3.2445074563540628E-4</c:v>
                </c:pt>
                <c:pt idx="8">
                  <c:v>1.4511330690020043E-3</c:v>
                </c:pt>
                <c:pt idx="9">
                  <c:v>2.6724403237710012E-3</c:v>
                </c:pt>
                <c:pt idx="10">
                  <c:v>4.1680395252901622E-3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8-40F5-8D0F-36A264712CAC}"/>
            </c:ext>
          </c:extLst>
        </c:ser>
        <c:ser>
          <c:idx val="1"/>
          <c:order val="2"/>
          <c:tx>
            <c:v>mały rozmiar problemu, 10^7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'Small 10^7'!$N$3:$N$14</c15:sqref>
                  </c15:fullRef>
                </c:ext>
              </c:extLst>
              <c:f>'Small 10^7'!$N$4:$N$14</c:f>
              <c:numCache>
                <c:formatCode>General</c:formatCode>
                <c:ptCount val="11"/>
                <c:pt idx="0">
                  <c:v>3.3055695140538077E-4</c:v>
                </c:pt>
                <c:pt idx="1">
                  <c:v>-2.0251430807610988E-3</c:v>
                </c:pt>
                <c:pt idx="2">
                  <c:v>2.6829958836027679E-4</c:v>
                </c:pt>
                <c:pt idx="3">
                  <c:v>2.273690779536347E-3</c:v>
                </c:pt>
                <c:pt idx="4">
                  <c:v>2.3446122922716858E-3</c:v>
                </c:pt>
                <c:pt idx="5">
                  <c:v>3.5086471030315218E-3</c:v>
                </c:pt>
                <c:pt idx="6">
                  <c:v>8.1743494158500617E-4</c:v>
                </c:pt>
                <c:pt idx="7">
                  <c:v>1.9454870082224549E-3</c:v>
                </c:pt>
                <c:pt idx="8">
                  <c:v>1.9746125014431944E-3</c:v>
                </c:pt>
                <c:pt idx="9">
                  <c:v>1.6871300689722828E-3</c:v>
                </c:pt>
                <c:pt idx="10">
                  <c:v>2.0054147735105469E-3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C8-40F5-8D0F-36A264712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907520"/>
        <c:axId val="1007905224"/>
      </c:lineChart>
      <c:catAx>
        <c:axId val="100790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procesorów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905224"/>
        <c:crosses val="autoZero"/>
        <c:auto val="1"/>
        <c:lblAlgn val="ctr"/>
        <c:lblOffset val="100"/>
        <c:noMultiLvlLbl val="0"/>
      </c:catAx>
      <c:valAx>
        <c:axId val="100790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Część</a:t>
                </a:r>
                <a:r>
                  <a:rPr lang="pl-PL" baseline="0"/>
                  <a:t> sekwencyjna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9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74978631993765"/>
          <c:y val="0.149157106679767"/>
          <c:w val="0.28928997708139509"/>
          <c:h val="0.25483470102265332"/>
        </c:manualLayout>
      </c:layout>
      <c:overlay val="0"/>
      <c:spPr>
        <a:noFill/>
        <a:ln>
          <a:noFill/>
          <a:prstDash val="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Skalowane:</a:t>
            </a:r>
            <a:r>
              <a:rPr lang="pl-PL" baseline="0"/>
              <a:t> część sekwencyjna </a:t>
            </a:r>
            <a:r>
              <a:rPr lang="pl-PL"/>
              <a:t> </a:t>
            </a:r>
            <a:endParaRPr lang="en-US"/>
          </a:p>
        </c:rich>
      </c:tx>
      <c:layout>
        <c:manualLayout>
          <c:xMode val="edge"/>
          <c:yMode val="edge"/>
          <c:x val="0.39345783506168358"/>
          <c:y val="2.8340091056280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591834285661537"/>
          <c:y val="0.15016194331983806"/>
          <c:w val="0.87501860040062396"/>
          <c:h val="0.67006758264528676"/>
        </c:manualLayout>
      </c:layout>
      <c:lineChart>
        <c:grouping val="standard"/>
        <c:varyColors val="0"/>
        <c:ser>
          <c:idx val="3"/>
          <c:order val="0"/>
          <c:tx>
            <c:v>duży rozmiar problemu, 4x10^10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'Big 4x10^10'!$O$17:$O$28</c15:sqref>
                  </c15:fullRef>
                </c:ext>
              </c:extLst>
              <c:f>'Big 4x10^10'!$O$18:$O$28</c:f>
              <c:numCache>
                <c:formatCode>General</c:formatCode>
                <c:ptCount val="11"/>
                <c:pt idx="0">
                  <c:v>-3.4392471936484093E-5</c:v>
                </c:pt>
                <c:pt idx="1">
                  <c:v>7.5521382397933092E-3</c:v>
                </c:pt>
                <c:pt idx="2">
                  <c:v>9.6921973450007448E-4</c:v>
                </c:pt>
                <c:pt idx="3">
                  <c:v>5.6672812451863397E-4</c:v>
                </c:pt>
                <c:pt idx="4">
                  <c:v>8.9179679731320131E-3</c:v>
                </c:pt>
                <c:pt idx="5">
                  <c:v>9.1332573708300946E-3</c:v>
                </c:pt>
                <c:pt idx="6">
                  <c:v>1.71481719546713E-4</c:v>
                </c:pt>
                <c:pt idx="7">
                  <c:v>1.9092494814961156E-3</c:v>
                </c:pt>
                <c:pt idx="8">
                  <c:v>1.4213893595008747E-4</c:v>
                </c:pt>
                <c:pt idx="9">
                  <c:v>1.2423158993407056E-3</c:v>
                </c:pt>
                <c:pt idx="10">
                  <c:v>5.4307480389839934E-5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358-96C7-481CAE4118C6}"/>
            </c:ext>
          </c:extLst>
        </c:ser>
        <c:ser>
          <c:idx val="0"/>
          <c:order val="1"/>
          <c:tx>
            <c:v>średni rozmiar problemu, 10^9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'Medium 10^9'!$N$17:$N$28</c15:sqref>
                  </c15:fullRef>
                </c:ext>
              </c:extLst>
              <c:f>'Medium 10^9'!$N$18:$N$28</c:f>
              <c:numCache>
                <c:formatCode>General</c:formatCode>
                <c:ptCount val="11"/>
                <c:pt idx="0">
                  <c:v>2.4866962869120268E-2</c:v>
                </c:pt>
                <c:pt idx="1">
                  <c:v>3.0327386376879922E-4</c:v>
                </c:pt>
                <c:pt idx="2">
                  <c:v>4.932557669342863E-3</c:v>
                </c:pt>
                <c:pt idx="3">
                  <c:v>4.0495651082672612E-3</c:v>
                </c:pt>
                <c:pt idx="4">
                  <c:v>6.3060048225028749E-4</c:v>
                </c:pt>
                <c:pt idx="5">
                  <c:v>2.0317854912589581E-4</c:v>
                </c:pt>
                <c:pt idx="6">
                  <c:v>5.4678933073581959E-4</c:v>
                </c:pt>
                <c:pt idx="7">
                  <c:v>9.9002856451366715E-4</c:v>
                </c:pt>
                <c:pt idx="8">
                  <c:v>6.9693230270017855E-4</c:v>
                </c:pt>
                <c:pt idx="9">
                  <c:v>1.7787086808035285E-3</c:v>
                </c:pt>
                <c:pt idx="10">
                  <c:v>-1.7452168156870876E-5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358-96C7-481CAE4118C6}"/>
            </c:ext>
          </c:extLst>
        </c:ser>
        <c:ser>
          <c:idx val="1"/>
          <c:order val="2"/>
          <c:tx>
            <c:v>mały rozmiar problemu, 10^7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'Small 10^7'!$N$17:$N$28</c15:sqref>
                  </c15:fullRef>
                </c:ext>
              </c:extLst>
              <c:f>'Small 10^7'!$N$18:$N$28</c:f>
              <c:numCache>
                <c:formatCode>General</c:formatCode>
                <c:ptCount val="11"/>
                <c:pt idx="0">
                  <c:v>-5.0962098606768258E-3</c:v>
                </c:pt>
                <c:pt idx="1">
                  <c:v>2.4258136815003268E-3</c:v>
                </c:pt>
                <c:pt idx="2">
                  <c:v>5.9050614742049605E-3</c:v>
                </c:pt>
                <c:pt idx="3">
                  <c:v>4.4712274632051699E-3</c:v>
                </c:pt>
                <c:pt idx="4">
                  <c:v>-1.5131503856250727E-3</c:v>
                </c:pt>
                <c:pt idx="5">
                  <c:v>-7.0830103114989662E-4</c:v>
                </c:pt>
                <c:pt idx="6">
                  <c:v>1.0122115488255495E-3</c:v>
                </c:pt>
                <c:pt idx="7">
                  <c:v>1.6527847570259498E-4</c:v>
                </c:pt>
                <c:pt idx="8">
                  <c:v>-3.4620364317572118E-4</c:v>
                </c:pt>
                <c:pt idx="9">
                  <c:v>4.9361194985624025E-5</c:v>
                </c:pt>
                <c:pt idx="10">
                  <c:v>4.217868968194619E-4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358-96C7-481CAE411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907520"/>
        <c:axId val="1007905224"/>
      </c:lineChart>
      <c:catAx>
        <c:axId val="100790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procesorów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905224"/>
        <c:crosses val="autoZero"/>
        <c:auto val="1"/>
        <c:lblAlgn val="ctr"/>
        <c:lblOffset val="100"/>
        <c:noMultiLvlLbl val="0"/>
      </c:catAx>
      <c:valAx>
        <c:axId val="100790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Część</a:t>
                </a:r>
                <a:r>
                  <a:rPr lang="pl-PL" baseline="0"/>
                  <a:t> sekwencyjna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9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74978631993765"/>
          <c:y val="0.149157106679767"/>
          <c:w val="0.28928997708139509"/>
          <c:h val="0.25483470102265332"/>
        </c:manualLayout>
      </c:layout>
      <c:overlay val="0"/>
      <c:spPr>
        <a:noFill/>
        <a:ln>
          <a:noFill/>
          <a:prstDash val="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114300</xdr:rowOff>
    </xdr:from>
    <xdr:to>
      <xdr:col>8</xdr:col>
      <xdr:colOff>6350</xdr:colOff>
      <xdr:row>45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F24FD1-DFC4-4515-99D4-B8FBEEA5C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8</xdr:col>
      <xdr:colOff>342900</xdr:colOff>
      <xdr:row>45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82AA19-178E-47A5-A89E-9D718EC09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8</xdr:col>
      <xdr:colOff>342900</xdr:colOff>
      <xdr:row>45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A67E24-FDA9-4783-BEB7-485289890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152400</xdr:rowOff>
    </xdr:from>
    <xdr:to>
      <xdr:col>11</xdr:col>
      <xdr:colOff>6350</xdr:colOff>
      <xdr:row>20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38FC52-D3DC-47D1-B1DA-98E1EA20E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22</xdr:col>
      <xdr:colOff>514350</xdr:colOff>
      <xdr:row>20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C7EAED-7A38-42E0-B1B8-86478C1E7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10</xdr:col>
      <xdr:colOff>514350</xdr:colOff>
      <xdr:row>40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4A4134-3D8E-40E7-9213-9C4948D8D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-1</xdr:colOff>
      <xdr:row>21</xdr:row>
      <xdr:rowOff>0</xdr:rowOff>
    </xdr:from>
    <xdr:to>
      <xdr:col>22</xdr:col>
      <xdr:colOff>560294</xdr:colOff>
      <xdr:row>40</xdr:row>
      <xdr:rowOff>177427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158041-02D2-455D-BE39-DD8382B79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10</xdr:col>
      <xdr:colOff>514350</xdr:colOff>
      <xdr:row>61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AD11F6-5C75-4C27-99F6-C2601BDC5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22</xdr:col>
      <xdr:colOff>514350</xdr:colOff>
      <xdr:row>61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C2DBFD-7B2D-4A1D-85AE-E0A901251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10</xdr:col>
      <xdr:colOff>514350</xdr:colOff>
      <xdr:row>81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3D192C-F618-4737-97DA-3779CC7D7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62</xdr:row>
      <xdr:rowOff>0</xdr:rowOff>
    </xdr:from>
    <xdr:to>
      <xdr:col>22</xdr:col>
      <xdr:colOff>514350</xdr:colOff>
      <xdr:row>81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D31363E-7CC3-4FE5-83FB-6F183561D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8E5DF23-C6F3-42FE-A788-AAFE50E211B6}" autoFormatId="16" applyNumberFormats="0" applyBorderFormats="0" applyFontFormats="0" applyPatternFormats="0" applyAlignmentFormats="0" applyWidthHeightFormats="0">
  <queryTableRefresh nextId="7" unboundColumnsRight="5">
    <queryTableFields count="6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  <queryTableDeletedFields count="2">
      <deletedField name="Column2"/>
      <deletedField name="Column3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14975F2-9E51-4F77-9B1A-6C3D8F9EF3F5}" autoFormatId="16" applyNumberFormats="0" applyBorderFormats="0" applyFontFormats="0" applyPatternFormats="0" applyAlignmentFormats="0" applyWidthHeightFormats="0">
  <queryTableRefresh nextId="7" unboundColumnsRight="4">
    <queryTableFields count="6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  <queryTableDeletedFields count="1">
      <deletedField name="Column3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BC0618D-687E-4FAF-9915-C8B3FA506754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45B33A-CEFD-419F-A770-C3A408083840}" name="small___Copy" displayName="small___Copy" ref="A1:F28" tableType="queryTable" totalsRowShown="0">
  <autoFilter ref="A1:F28" xr:uid="{2B384AB8-9DB6-4E98-A589-CEB0B0C5A6A9}"/>
  <tableColumns count="6">
    <tableColumn id="1" xr3:uid="{CDCBD1B6-A678-436E-9619-D9030FE11D14}" uniqueName="1" name="Liczba procesorów (p)" queryTableFieldId="1"/>
    <tableColumn id="2" xr3:uid="{D182644C-EDB5-44D3-BFCC-C2F0F87F80C0}" uniqueName="2" name="Czas [s]" queryTableFieldId="2" dataDxfId="16"/>
    <tableColumn id="3" xr3:uid="{029A5875-C684-464D-88E5-0E2B6B27D594}" uniqueName="3" name="Czas [s]2" queryTableFieldId="3" dataDxfId="15"/>
    <tableColumn id="4" xr3:uid="{6E900146-BB9B-4FDA-A83A-9C470B03B64E}" uniqueName="4" name="Czas [s]22" queryTableFieldId="4" dataDxfId="14"/>
    <tableColumn id="5" xr3:uid="{0C2BA332-E655-442E-A048-39FDF8F8B694}" uniqueName="5" name="rozmiar problemu" queryTableFieldId="5" dataDxfId="13"/>
    <tableColumn id="6" xr3:uid="{059DC504-8472-4665-B229-B4CBBADF42A7}" uniqueName="6" name="T(1) Czas sekwencyjny (1 procesor)" queryTableFieldId="6" dataDxfId="12">
      <calculatedColumnFormula>H2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0AE078-D520-404F-9C02-A614D72AC11C}" name="medium___Copy" displayName="medium___Copy" ref="A1:F28" tableType="queryTable" totalsRowShown="0">
  <autoFilter ref="A1:F28" xr:uid="{D93C4598-1F8E-463B-8DA5-EE601CAA4909}"/>
  <tableColumns count="6">
    <tableColumn id="1" xr3:uid="{E865A59A-BC0B-4DA2-868C-F18ADE022BF3}" uniqueName="1" name="Liczba procesorów (p)" queryTableFieldId="1" dataDxfId="11"/>
    <tableColumn id="2" xr3:uid="{DCED7445-A0F2-41EB-BE07-3139573B502A}" uniqueName="2" name="Czas [s]" queryTableFieldId="2" dataDxfId="10"/>
    <tableColumn id="3" xr3:uid="{7AD6BD6F-F291-4D38-A5A2-BD1936D0DCEB}" uniqueName="3" name="Czas [s]2" queryTableFieldId="3" dataDxfId="9"/>
    <tableColumn id="4" xr3:uid="{A85D62AB-0B3E-4469-9793-D134258A0A8A}" uniqueName="4" name="Column1" queryTableFieldId="4" dataDxfId="8"/>
    <tableColumn id="5" xr3:uid="{AD1AEF0D-F724-4920-8A12-44ED0E0112C4}" uniqueName="5" name="Rozmiar problemu" queryTableFieldId="5" dataDxfId="7"/>
    <tableColumn id="6" xr3:uid="{2F0F756C-7667-42B4-B7DE-00C73435184A}" uniqueName="6" name="T(1) Czas sekwencyjny (1 procesor)" queryTableFieldId="6" dataDxfId="6">
      <calculatedColumnFormula>$H$3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02C8C2-A484-45ED-B9A3-CB1205947199}" name="medium___Copy4" displayName="medium___Copy4" ref="A1:F28" tableType="queryTable" totalsRowShown="0">
  <autoFilter ref="A1:F28" xr:uid="{364F4EDB-BBB9-4565-826A-85F7941155AA}"/>
  <tableColumns count="6">
    <tableColumn id="1" xr3:uid="{9FD5962D-1905-4018-A8C9-9FAE6BDC2CA5}" uniqueName="1" name="Liczba procesorów (p)" queryTableFieldId="1" dataDxfId="5"/>
    <tableColumn id="2" xr3:uid="{8D8A38A0-782D-457B-AFDA-57801CDD03E0}" uniqueName="2" name="Czas [s]" queryTableFieldId="2" dataDxfId="4"/>
    <tableColumn id="3" xr3:uid="{992BFE1D-CC94-47EE-BD1A-21CA8C7634F2}" uniqueName="3" name="Czas [s]2" queryTableFieldId="3" dataDxfId="3"/>
    <tableColumn id="4" xr3:uid="{EDAFBAFA-5D2F-42B8-8016-1CB5A78B5A9B}" uniqueName="4" name="Czas [s]22" queryTableFieldId="4" dataDxfId="2"/>
    <tableColumn id="5" xr3:uid="{15875FB8-5C1E-443E-9733-4DA3DCBFD096}" uniqueName="5" name="Rozmiar problemu" queryTableFieldId="5" dataDxfId="1"/>
    <tableColumn id="6" xr3:uid="{C7F1C78D-1E7B-4F58-8852-683B0FCE1FF1}" uniqueName="6" name="T(1) Czas sekwencyjny (1 procesor)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97AF-F794-46A3-8B4B-EA189C775CC4}">
  <dimension ref="A1:N28"/>
  <sheetViews>
    <sheetView topLeftCell="A13" workbookViewId="0">
      <selection activeCell="M45" sqref="M45"/>
    </sheetView>
  </sheetViews>
  <sheetFormatPr defaultRowHeight="14.5" x14ac:dyDescent="0.35"/>
  <cols>
    <col min="1" max="1" width="23.36328125" customWidth="1"/>
    <col min="2" max="3" width="10.54296875" bestFit="1" customWidth="1"/>
    <col min="5" max="5" width="10.81640625" customWidth="1"/>
    <col min="6" max="6" width="11.36328125" customWidth="1"/>
    <col min="7" max="7" width="13.1796875" bestFit="1" customWidth="1"/>
    <col min="8" max="9" width="10.54296875" bestFit="1" customWidth="1"/>
    <col min="11" max="11" width="13" customWidth="1"/>
  </cols>
  <sheetData>
    <row r="1" spans="1:14" x14ac:dyDescent="0.35">
      <c r="A1" t="s">
        <v>26</v>
      </c>
      <c r="B1" t="s">
        <v>14</v>
      </c>
      <c r="C1" t="s">
        <v>15</v>
      </c>
      <c r="D1" t="s">
        <v>16</v>
      </c>
      <c r="E1" s="1" t="s">
        <v>17</v>
      </c>
      <c r="F1" s="1" t="s">
        <v>21</v>
      </c>
      <c r="H1" t="s">
        <v>22</v>
      </c>
      <c r="I1" t="s">
        <v>29</v>
      </c>
      <c r="J1" t="s">
        <v>25</v>
      </c>
      <c r="L1" t="s">
        <v>24</v>
      </c>
      <c r="N1" t="s">
        <v>30</v>
      </c>
    </row>
    <row r="2" spans="1:14" x14ac:dyDescent="0.35">
      <c r="A2" t="s">
        <v>33</v>
      </c>
      <c r="D2" s="1"/>
      <c r="E2" s="1"/>
      <c r="F2" s="1">
        <f t="shared" ref="F2" si="0">H2</f>
        <v>0</v>
      </c>
      <c r="J2" t="s">
        <v>18</v>
      </c>
      <c r="L2" t="s">
        <v>27</v>
      </c>
      <c r="N2" t="s">
        <v>31</v>
      </c>
    </row>
    <row r="3" spans="1:14" x14ac:dyDescent="0.35">
      <c r="A3">
        <v>1</v>
      </c>
      <c r="B3" s="1">
        <v>0.22768099999999999</v>
      </c>
      <c r="C3">
        <v>0.22311400000000001</v>
      </c>
      <c r="D3" s="1">
        <v>0.223824</v>
      </c>
      <c r="E3" s="1">
        <v>10000000</v>
      </c>
      <c r="F3" s="1">
        <f>$H$3</f>
        <v>0.22487299999999999</v>
      </c>
      <c r="H3">
        <f>(small___Copy[[#This Row],[Czas '[s']]]+small___Copy[[#This Row],[Czas '[s']2]]+small___Copy[[#This Row],[Czas '[s']22]])/3</f>
        <v>0.22487299999999999</v>
      </c>
      <c r="I3">
        <f>$H$3/small___Copy[[#This Row],[Liczba procesorów (p)]]</f>
        <v>0.22487299999999999</v>
      </c>
      <c r="J3">
        <f>$H$3/H3</f>
        <v>1</v>
      </c>
      <c r="L3">
        <f>J3/small___Copy[[#This Row],[Liczba procesorów (p)]]</f>
        <v>1</v>
      </c>
    </row>
    <row r="4" spans="1:14" x14ac:dyDescent="0.35">
      <c r="A4">
        <v>2</v>
      </c>
      <c r="B4" s="1">
        <v>0.113001</v>
      </c>
      <c r="C4">
        <v>0.11181000000000001</v>
      </c>
      <c r="D4">
        <v>0.11261</v>
      </c>
      <c r="E4" s="1">
        <f>$E$3</f>
        <v>10000000</v>
      </c>
      <c r="F4" s="1">
        <f t="shared" ref="F4:F14" si="1">$H$3</f>
        <v>0.22487299999999999</v>
      </c>
      <c r="H4">
        <f>(small___Copy[[#This Row],[Czas '[s']]]+small___Copy[[#This Row],[Czas '[s']2]]+small___Copy[[#This Row],[Czas '[s']22]])/3</f>
        <v>0.11247366666666668</v>
      </c>
      <c r="I4">
        <f>$H$3/small___Copy[[#This Row],[Liczba procesorów (p)]]</f>
        <v>0.11243649999999999</v>
      </c>
      <c r="J4">
        <f t="shared" ref="J4:J14" si="2">$H$3/H4</f>
        <v>1.9993391045607709</v>
      </c>
      <c r="L4">
        <f>J4/small___Copy[[#This Row],[Liczba procesorów (p)]]</f>
        <v>0.99966955228038545</v>
      </c>
      <c r="N4">
        <f>(1/J4-1/small___Copy[[#This Row],[Liczba procesorów (p)]])/(1-1/small___Copy[[#This Row],[Liczba procesorów (p)]])</f>
        <v>3.3055695140538077E-4</v>
      </c>
    </row>
    <row r="5" spans="1:14" x14ac:dyDescent="0.35">
      <c r="A5">
        <v>3</v>
      </c>
      <c r="B5" s="1">
        <v>7.4553499999999995E-2</v>
      </c>
      <c r="C5">
        <v>7.46367E-2</v>
      </c>
      <c r="D5">
        <v>7.4772000000000005E-2</v>
      </c>
      <c r="E5" s="1">
        <f t="shared" ref="E5:E14" si="3">$E$3</f>
        <v>10000000</v>
      </c>
      <c r="F5" s="1">
        <f t="shared" si="1"/>
        <v>0.22487299999999999</v>
      </c>
      <c r="H5">
        <f>(small___Copy[[#This Row],[Czas '[s']]]+small___Copy[[#This Row],[Czas '[s']2]]+small___Copy[[#This Row],[Czas '[s']22]])/3</f>
        <v>7.4654066666666671E-2</v>
      </c>
      <c r="I5">
        <f>$H$3/small___Copy[[#This Row],[Liczba procesorów (p)]]</f>
        <v>7.4957666666666659E-2</v>
      </c>
      <c r="J5">
        <f t="shared" si="2"/>
        <v>3.0122002730817967</v>
      </c>
      <c r="L5">
        <f>J5/small___Copy[[#This Row],[Liczba procesorów (p)]]</f>
        <v>1.0040667576939322</v>
      </c>
      <c r="N5">
        <f>(1/J5-1/small___Copy[[#This Row],[Liczba procesorów (p)]])/(1-1/small___Copy[[#This Row],[Liczba procesorów (p)]])</f>
        <v>-2.0251430807610988E-3</v>
      </c>
    </row>
    <row r="6" spans="1:14" x14ac:dyDescent="0.35">
      <c r="A6">
        <v>4</v>
      </c>
      <c r="B6" s="1">
        <v>5.6376700000000002E-2</v>
      </c>
      <c r="C6">
        <v>5.6415800000000002E-2</v>
      </c>
      <c r="D6">
        <v>5.5997999999999999E-2</v>
      </c>
      <c r="E6" s="1">
        <f t="shared" si="3"/>
        <v>10000000</v>
      </c>
      <c r="F6" s="1">
        <f t="shared" si="1"/>
        <v>0.22487299999999999</v>
      </c>
      <c r="H6">
        <f>(small___Copy[[#This Row],[Czas '[s']]]+small___Copy[[#This Row],[Czas '[s']2]]+small___Copy[[#This Row],[Czas '[s']22]])/3</f>
        <v>5.6263500000000001E-2</v>
      </c>
      <c r="I6">
        <f>$H$3/small___Copy[[#This Row],[Liczba procesorów (p)]]</f>
        <v>5.6218249999999997E-2</v>
      </c>
      <c r="J6">
        <f t="shared" si="2"/>
        <v>3.9967829943035893</v>
      </c>
      <c r="L6">
        <f>J6/small___Copy[[#This Row],[Liczba procesorów (p)]]</f>
        <v>0.99919574857589732</v>
      </c>
      <c r="N6">
        <f>(1/J6-1/small___Copy[[#This Row],[Liczba procesorów (p)]])/(1-1/small___Copy[[#This Row],[Liczba procesorów (p)]])</f>
        <v>2.6829958836027679E-4</v>
      </c>
    </row>
    <row r="7" spans="1:14" x14ac:dyDescent="0.35">
      <c r="A7">
        <v>5</v>
      </c>
      <c r="B7" s="1">
        <v>4.5973100000000003E-2</v>
      </c>
      <c r="C7">
        <v>4.5287800000000003E-2</v>
      </c>
      <c r="D7" s="1">
        <v>4.4889999999999999E-2</v>
      </c>
      <c r="E7" s="1">
        <f t="shared" si="3"/>
        <v>10000000</v>
      </c>
      <c r="F7" s="1">
        <f t="shared" si="1"/>
        <v>0.22487299999999999</v>
      </c>
      <c r="H7">
        <f>(small___Copy[[#This Row],[Czas '[s']]]+small___Copy[[#This Row],[Czas '[s']2]]+small___Copy[[#This Row],[Czas '[s']22]])/3</f>
        <v>4.538363333333334E-2</v>
      </c>
      <c r="I7">
        <f>$H$3/small___Copy[[#This Row],[Liczba procesorów (p)]]</f>
        <v>4.4974599999999997E-2</v>
      </c>
      <c r="J7">
        <f t="shared" si="2"/>
        <v>4.9549360305367047</v>
      </c>
      <c r="L7">
        <f>J7/small___Copy[[#This Row],[Liczba procesorów (p)]]</f>
        <v>0.99098720610734092</v>
      </c>
      <c r="N7">
        <f>(1/J7-1/small___Copy[[#This Row],[Liczba procesorów (p)]])/(1-1/small___Copy[[#This Row],[Liczba procesorów (p)]])</f>
        <v>2.273690779536347E-3</v>
      </c>
    </row>
    <row r="8" spans="1:14" x14ac:dyDescent="0.35">
      <c r="A8">
        <v>6</v>
      </c>
      <c r="B8" s="1">
        <v>3.8021600000000003E-2</v>
      </c>
      <c r="C8">
        <v>3.7901999999999998E-2</v>
      </c>
      <c r="D8" s="1">
        <v>3.7830999999999997E-2</v>
      </c>
      <c r="E8" s="1">
        <f t="shared" si="3"/>
        <v>10000000</v>
      </c>
      <c r="F8" s="1">
        <f t="shared" si="1"/>
        <v>0.22487299999999999</v>
      </c>
      <c r="H8">
        <f>(small___Copy[[#This Row],[Czas '[s']]]+small___Copy[[#This Row],[Czas '[s']2]]+small___Copy[[#This Row],[Czas '[s']22]])/3</f>
        <v>3.7918200000000006E-2</v>
      </c>
      <c r="I8">
        <f>$H$3/small___Copy[[#This Row],[Liczba procesorów (p)]]</f>
        <v>3.7478833333333329E-2</v>
      </c>
      <c r="J8">
        <f t="shared" si="2"/>
        <v>5.9304766576472501</v>
      </c>
      <c r="L8">
        <f>J8/small___Copy[[#This Row],[Liczba procesorów (p)]]</f>
        <v>0.98841277627454172</v>
      </c>
      <c r="N8">
        <f>(1/J8-1/small___Copy[[#This Row],[Liczba procesorów (p)]])/(1-1/small___Copy[[#This Row],[Liczba procesorów (p)]])</f>
        <v>2.3446122922716858E-3</v>
      </c>
    </row>
    <row r="9" spans="1:14" x14ac:dyDescent="0.35">
      <c r="A9">
        <v>7</v>
      </c>
      <c r="B9" s="1">
        <v>3.2466200000000001E-2</v>
      </c>
      <c r="C9">
        <v>3.3174799999999997E-2</v>
      </c>
      <c r="D9" s="1">
        <v>3.2761999999999999E-2</v>
      </c>
      <c r="E9" s="1">
        <f t="shared" si="3"/>
        <v>10000000</v>
      </c>
      <c r="F9" s="1">
        <f t="shared" si="1"/>
        <v>0.22487299999999999</v>
      </c>
      <c r="H9">
        <f>(small___Copy[[#This Row],[Czas '[s']]]+small___Copy[[#This Row],[Czas '[s']2]]+small___Copy[[#This Row],[Czas '[s']22]])/3</f>
        <v>3.2801000000000004E-2</v>
      </c>
      <c r="I9">
        <f>$H$3/small___Copy[[#This Row],[Liczba procesorów (p)]]</f>
        <v>3.2124714285714284E-2</v>
      </c>
      <c r="J9">
        <f t="shared" si="2"/>
        <v>6.855675131855735</v>
      </c>
      <c r="L9">
        <f>J9/small___Copy[[#This Row],[Liczba procesorów (p)]]</f>
        <v>0.97938216169367642</v>
      </c>
      <c r="N9">
        <f>(1/J9-1/small___Copy[[#This Row],[Liczba procesorów (p)]])/(1-1/small___Copy[[#This Row],[Liczba procesorów (p)]])</f>
        <v>3.5086471030315218E-3</v>
      </c>
    </row>
    <row r="10" spans="1:14" x14ac:dyDescent="0.35">
      <c r="A10">
        <v>8</v>
      </c>
      <c r="B10" s="1">
        <v>2.8265200000000001E-2</v>
      </c>
      <c r="C10">
        <v>2.84097E-2</v>
      </c>
      <c r="D10" s="1">
        <v>2.8135E-2</v>
      </c>
      <c r="E10" s="1">
        <f t="shared" si="3"/>
        <v>10000000</v>
      </c>
      <c r="F10" s="1">
        <f t="shared" si="1"/>
        <v>0.22487299999999999</v>
      </c>
      <c r="H10">
        <f>(small___Copy[[#This Row],[Czas '[s']]]+small___Copy[[#This Row],[Czas '[s']2]]+small___Copy[[#This Row],[Czas '[s']22]])/3</f>
        <v>2.8269966666666663E-2</v>
      </c>
      <c r="I10">
        <f>$H$3/small___Copy[[#This Row],[Liczba procesorów (p)]]</f>
        <v>2.8109124999999999E-2</v>
      </c>
      <c r="J10">
        <f t="shared" si="2"/>
        <v>7.95448408735301</v>
      </c>
      <c r="L10">
        <f>J10/small___Copy[[#This Row],[Liczba procesorów (p)]]</f>
        <v>0.99431051091912626</v>
      </c>
      <c r="N10">
        <f>(1/J10-1/small___Copy[[#This Row],[Liczba procesorów (p)]])/(1-1/small___Copy[[#This Row],[Liczba procesorów (p)]])</f>
        <v>8.1743494158500617E-4</v>
      </c>
    </row>
    <row r="11" spans="1:14" x14ac:dyDescent="0.35">
      <c r="A11">
        <v>9</v>
      </c>
      <c r="B11" s="1">
        <v>2.61049E-2</v>
      </c>
      <c r="C11">
        <v>2.5127400000000001E-2</v>
      </c>
      <c r="D11" s="1">
        <v>2.4892000000000001E-2</v>
      </c>
      <c r="E11" s="1">
        <f t="shared" si="3"/>
        <v>10000000</v>
      </c>
      <c r="F11" s="1">
        <f t="shared" si="1"/>
        <v>0.22487299999999999</v>
      </c>
      <c r="H11">
        <f>(small___Copy[[#This Row],[Czas '[s']]]+small___Copy[[#This Row],[Czas '[s']2]]+small___Copy[[#This Row],[Czas '[s']22]])/3</f>
        <v>2.537476666666667E-2</v>
      </c>
      <c r="I11">
        <f>$H$3/small___Copy[[#This Row],[Liczba procesorów (p)]]</f>
        <v>2.4985888888888887E-2</v>
      </c>
      <c r="J11">
        <f t="shared" si="2"/>
        <v>8.8620716380971629</v>
      </c>
      <c r="L11">
        <f>J11/small___Copy[[#This Row],[Liczba procesorów (p)]]</f>
        <v>0.98467462645524029</v>
      </c>
      <c r="N11">
        <f>(1/J11-1/small___Copy[[#This Row],[Liczba procesorów (p)]])/(1-1/small___Copy[[#This Row],[Liczba procesorów (p)]])</f>
        <v>1.9454870082224549E-3</v>
      </c>
    </row>
    <row r="12" spans="1:14" x14ac:dyDescent="0.35">
      <c r="A12">
        <v>10</v>
      </c>
      <c r="B12" s="1">
        <v>2.26483E-2</v>
      </c>
      <c r="C12">
        <v>2.3546500000000001E-2</v>
      </c>
      <c r="D12" s="1">
        <v>2.2466E-2</v>
      </c>
      <c r="E12" s="1">
        <f t="shared" si="3"/>
        <v>10000000</v>
      </c>
      <c r="F12" s="1">
        <f t="shared" si="1"/>
        <v>0.22487299999999999</v>
      </c>
      <c r="H12">
        <f>(small___Copy[[#This Row],[Czas '[s']]]+small___Copy[[#This Row],[Czas '[s']2]]+small___Copy[[#This Row],[Czas '[s']22]])/3</f>
        <v>2.2886933333333331E-2</v>
      </c>
      <c r="I12">
        <f>$H$3/small___Copy[[#This Row],[Liczba procesorów (p)]]</f>
        <v>2.2487299999999998E-2</v>
      </c>
      <c r="J12">
        <f t="shared" si="2"/>
        <v>9.8253879943140774</v>
      </c>
      <c r="L12">
        <f>J12/small___Copy[[#This Row],[Liczba procesorów (p)]]</f>
        <v>0.98253879943140776</v>
      </c>
      <c r="N12">
        <f>(1/J12-1/small___Copy[[#This Row],[Liczba procesorów (p)]])/(1-1/small___Copy[[#This Row],[Liczba procesorów (p)]])</f>
        <v>1.9746125014431944E-3</v>
      </c>
    </row>
    <row r="13" spans="1:14" x14ac:dyDescent="0.35">
      <c r="A13">
        <v>11</v>
      </c>
      <c r="B13" s="1">
        <v>2.0852300000000001E-2</v>
      </c>
      <c r="C13">
        <v>2.1484400000000001E-2</v>
      </c>
      <c r="D13" s="1">
        <v>2.0027E-2</v>
      </c>
      <c r="E13" s="1">
        <f t="shared" si="3"/>
        <v>10000000</v>
      </c>
      <c r="F13" s="1">
        <f t="shared" si="1"/>
        <v>0.22487299999999999</v>
      </c>
      <c r="H13">
        <f>(small___Copy[[#This Row],[Czas '[s']]]+small___Copy[[#This Row],[Czas '[s']2]]+small___Copy[[#This Row],[Czas '[s']22]])/3</f>
        <v>2.0787900000000002E-2</v>
      </c>
      <c r="I13">
        <f>$H$3/small___Copy[[#This Row],[Liczba procesorów (p)]]</f>
        <v>2.0442999999999999E-2</v>
      </c>
      <c r="J13">
        <f t="shared" si="2"/>
        <v>10.817494792643796</v>
      </c>
      <c r="L13">
        <f>J13/small___Copy[[#This Row],[Liczba procesorów (p)]]</f>
        <v>0.9834086175130724</v>
      </c>
      <c r="N13">
        <f>(1/J13-1/small___Copy[[#This Row],[Liczba procesorów (p)]])/(1-1/small___Copy[[#This Row],[Liczba procesorów (p)]])</f>
        <v>1.6871300689722828E-3</v>
      </c>
    </row>
    <row r="14" spans="1:14" x14ac:dyDescent="0.35">
      <c r="A14">
        <v>12</v>
      </c>
      <c r="B14" s="1">
        <v>1.9178899999999999E-2</v>
      </c>
      <c r="C14">
        <v>1.9058499999999999E-2</v>
      </c>
      <c r="D14" s="1">
        <v>1.9220999999999999E-2</v>
      </c>
      <c r="E14" s="1">
        <f t="shared" si="3"/>
        <v>10000000</v>
      </c>
      <c r="F14" s="1">
        <f t="shared" si="1"/>
        <v>0.22487299999999999</v>
      </c>
      <c r="H14">
        <f>(small___Copy[[#This Row],[Czas '[s']]]+small___Copy[[#This Row],[Czas '[s']2]]+small___Copy[[#This Row],[Czas '[s']22]])/3</f>
        <v>1.9152799999999998E-2</v>
      </c>
      <c r="I14">
        <f>$H$3/small___Copy[[#This Row],[Liczba procesorów (p)]]</f>
        <v>1.8739416666666665E-2</v>
      </c>
      <c r="J14">
        <f t="shared" si="2"/>
        <v>11.740998705150162</v>
      </c>
      <c r="L14">
        <f>J14/small___Copy[[#This Row],[Liczba procesorów (p)]]</f>
        <v>0.97841655876251343</v>
      </c>
      <c r="N14">
        <f>(1/J14-1/small___Copy[[#This Row],[Liczba procesorów (p)]])/(1-1/small___Copy[[#This Row],[Liczba procesorów (p)]])</f>
        <v>2.0054147735105469E-3</v>
      </c>
    </row>
    <row r="15" spans="1:14" x14ac:dyDescent="0.35">
      <c r="D15" s="1"/>
      <c r="E15" s="1"/>
      <c r="F15" s="1"/>
    </row>
    <row r="16" spans="1:14" x14ac:dyDescent="0.35">
      <c r="A16" t="s">
        <v>32</v>
      </c>
      <c r="B16" s="1" t="s">
        <v>1</v>
      </c>
      <c r="D16" s="1"/>
      <c r="E16" s="1"/>
      <c r="F16" t="s">
        <v>23</v>
      </c>
      <c r="J16" t="s">
        <v>19</v>
      </c>
      <c r="L16" t="s">
        <v>28</v>
      </c>
    </row>
    <row r="17" spans="1:14" x14ac:dyDescent="0.35">
      <c r="A17">
        <v>1</v>
      </c>
      <c r="B17" s="1">
        <v>0.23483699999999999</v>
      </c>
      <c r="C17">
        <v>0.222995</v>
      </c>
      <c r="D17" s="1">
        <v>0.223278</v>
      </c>
      <c r="E17" s="1">
        <v>10000000</v>
      </c>
      <c r="F17" s="1">
        <f>$H$3 *small___Copy[[#This Row],[Liczba procesorów (p)]]</f>
        <v>0.22487299999999999</v>
      </c>
      <c r="H17">
        <f>(small___Copy[[#This Row],[Czas '[s']]]+small___Copy[[#This Row],[Czas '[s']2]]+small___Copy[[#This Row],[Czas '[s']22]])/3</f>
        <v>0.22703666666666666</v>
      </c>
      <c r="J17">
        <f>small___Copy[[#This Row],[T(1) Czas sekwencyjny (1 procesor)]]/H17</f>
        <v>0.99046996814024157</v>
      </c>
      <c r="L17">
        <f>J17/small___Copy[[#This Row],[Liczba procesorów (p)]]</f>
        <v>0.99046996814024157</v>
      </c>
    </row>
    <row r="18" spans="1:14" x14ac:dyDescent="0.35">
      <c r="A18">
        <v>2</v>
      </c>
      <c r="B18" s="1">
        <v>0.223192</v>
      </c>
      <c r="C18">
        <v>0.22358600000000001</v>
      </c>
      <c r="D18" s="1">
        <v>0.22440299999999999</v>
      </c>
      <c r="E18" s="1">
        <f>E17*small___Copy[[#This Row],[Liczba procesorów (p)]]</f>
        <v>20000000</v>
      </c>
      <c r="F18" s="1">
        <f>$H$3 *small___Copy[[#This Row],[Liczba procesorów (p)]]</f>
        <v>0.44974599999999998</v>
      </c>
      <c r="H18">
        <f>(small___Copy[[#This Row],[Czas '[s']]]+small___Copy[[#This Row],[Czas '[s']2]]+small___Copy[[#This Row],[Czas '[s']22]])/3</f>
        <v>0.22372700000000001</v>
      </c>
      <c r="J18">
        <f>small___Copy[[#This Row],[T(1) Czas sekwencyjny (1 procesor)]]/H18</f>
        <v>2.0102446284981248</v>
      </c>
      <c r="L18">
        <f>J18/small___Copy[[#This Row],[Liczba procesorów (p)]]</f>
        <v>1.0051223142490624</v>
      </c>
      <c r="N18">
        <f>(1/J18-1/small___Copy[[#This Row],[Liczba procesorów (p)]])/(1-1/small___Copy[[#This Row],[Liczba procesorów (p)]])</f>
        <v>-5.0962098606768258E-3</v>
      </c>
    </row>
    <row r="19" spans="1:14" x14ac:dyDescent="0.35">
      <c r="A19">
        <v>3</v>
      </c>
      <c r="B19" s="1">
        <v>0.230716</v>
      </c>
      <c r="C19">
        <v>0.22334200000000001</v>
      </c>
      <c r="D19" s="1">
        <v>0.22383400000000001</v>
      </c>
      <c r="E19" s="1">
        <f>E18*small___Copy[[#This Row],[Liczba procesorów (p)]]</f>
        <v>60000000</v>
      </c>
      <c r="F19" s="1">
        <f>$H$3 *small___Copy[[#This Row],[Liczba procesorów (p)]]</f>
        <v>0.67461899999999997</v>
      </c>
      <c r="H19">
        <f>(small___Copy[[#This Row],[Czas '[s']]]+small___Copy[[#This Row],[Czas '[s']2]]+small___Copy[[#This Row],[Czas '[s']22]])/3</f>
        <v>0.22596400000000003</v>
      </c>
      <c r="J19">
        <f>small___Copy[[#This Row],[T(1) Czas sekwencyjny (1 procesor)]]/H19</f>
        <v>2.9855153918323269</v>
      </c>
      <c r="L19">
        <f>J19/small___Copy[[#This Row],[Liczba procesorów (p)]]</f>
        <v>0.99517179727744232</v>
      </c>
      <c r="N19">
        <f>(1/J19-1/small___Copy[[#This Row],[Liczba procesorów (p)]])/(1-1/small___Copy[[#This Row],[Liczba procesorów (p)]])</f>
        <v>2.4258136815003268E-3</v>
      </c>
    </row>
    <row r="20" spans="1:14" x14ac:dyDescent="0.35">
      <c r="A20">
        <v>4</v>
      </c>
      <c r="B20" s="1">
        <v>0.233595</v>
      </c>
      <c r="C20">
        <v>0.22871900000000001</v>
      </c>
      <c r="D20" s="1">
        <v>0.22425600000000001</v>
      </c>
      <c r="E20" s="1">
        <f>E19*small___Copy[[#This Row],[Liczba procesorów (p)]]</f>
        <v>240000000</v>
      </c>
      <c r="F20" s="1">
        <f>$H$3 *small___Copy[[#This Row],[Liczba procesorów (p)]]</f>
        <v>0.89949199999999996</v>
      </c>
      <c r="H20">
        <f>(small___Copy[[#This Row],[Czas '[s']]]+small___Copy[[#This Row],[Czas '[s']2]]+small___Copy[[#This Row],[Czas '[s']22]])/3</f>
        <v>0.22885666666666668</v>
      </c>
      <c r="J20">
        <f>small___Copy[[#This Row],[T(1) Czas sekwencyjny (1 procesor)]]/H20</f>
        <v>3.9303727223735376</v>
      </c>
      <c r="L20">
        <f>J20/small___Copy[[#This Row],[Liczba procesorów (p)]]</f>
        <v>0.98259318059338441</v>
      </c>
      <c r="N20">
        <f>(1/J20-1/small___Copy[[#This Row],[Liczba procesorów (p)]])/(1-1/small___Copy[[#This Row],[Liczba procesorów (p)]])</f>
        <v>5.9050614742049605E-3</v>
      </c>
    </row>
    <row r="21" spans="1:14" x14ac:dyDescent="0.35">
      <c r="A21">
        <v>5</v>
      </c>
      <c r="B21" s="1">
        <v>0.23464099999999999</v>
      </c>
      <c r="C21">
        <v>0.22392500000000001</v>
      </c>
      <c r="D21" s="1">
        <v>0.2281185</v>
      </c>
      <c r="E21" s="1">
        <f>E20*small___Copy[[#This Row],[Liczba procesorów (p)]]</f>
        <v>1200000000</v>
      </c>
      <c r="F21" s="1">
        <f>$H$3 *small___Copy[[#This Row],[Liczba procesorów (p)]]</f>
        <v>1.1243650000000001</v>
      </c>
      <c r="H21">
        <f>(small___Copy[[#This Row],[Czas '[s']]]+small___Copy[[#This Row],[Czas '[s']2]]+small___Copy[[#This Row],[Czas '[s']22]])/3</f>
        <v>0.22889483333333335</v>
      </c>
      <c r="J21">
        <f>small___Copy[[#This Row],[T(1) Czas sekwencyjny (1 procesor)]]/H21</f>
        <v>4.912146699102717</v>
      </c>
      <c r="L21">
        <f>J21/small___Copy[[#This Row],[Liczba procesorów (p)]]</f>
        <v>0.98242933982054337</v>
      </c>
      <c r="N21">
        <f>(1/J21-1/small___Copy[[#This Row],[Liczba procesorów (p)]])/(1-1/small___Copy[[#This Row],[Liczba procesorów (p)]])</f>
        <v>4.4712274632051699E-3</v>
      </c>
    </row>
    <row r="22" spans="1:14" x14ac:dyDescent="0.35">
      <c r="A22">
        <v>6</v>
      </c>
      <c r="B22" s="1">
        <v>0.223806</v>
      </c>
      <c r="C22">
        <v>0.223885</v>
      </c>
      <c r="D22" s="1">
        <v>0.22182399999999999</v>
      </c>
      <c r="E22" s="1">
        <f>E21*small___Copy[[#This Row],[Liczba procesorów (p)]]</f>
        <v>7200000000</v>
      </c>
      <c r="F22" s="1">
        <f>$H$3 *small___Copy[[#This Row],[Liczba procesorów (p)]]</f>
        <v>1.3492379999999999</v>
      </c>
      <c r="H22">
        <f>(small___Copy[[#This Row],[Czas '[s']]]+small___Copy[[#This Row],[Czas '[s']2]]+small___Copy[[#This Row],[Czas '[s']22]])/3</f>
        <v>0.22317166666666666</v>
      </c>
      <c r="J22">
        <f>small___Copy[[#This Row],[T(1) Czas sekwencyjny (1 procesor)]]/H22</f>
        <v>6.0457405734001481</v>
      </c>
      <c r="L22">
        <f>J22/small___Copy[[#This Row],[Liczba procesorów (p)]]</f>
        <v>1.0076234289000248</v>
      </c>
      <c r="N22">
        <f>(1/J22-1/small___Copy[[#This Row],[Liczba procesorów (p)]])/(1-1/small___Copy[[#This Row],[Liczba procesorów (p)]])</f>
        <v>-1.5131503856250727E-3</v>
      </c>
    </row>
    <row r="23" spans="1:14" x14ac:dyDescent="0.35">
      <c r="A23">
        <v>7</v>
      </c>
      <c r="B23" s="1">
        <v>0.22429299999999999</v>
      </c>
      <c r="C23">
        <v>0.22552</v>
      </c>
      <c r="D23" s="1">
        <v>0.221939</v>
      </c>
      <c r="E23" s="1">
        <f>E22*small___Copy[[#This Row],[Liczba procesorów (p)]]</f>
        <v>50400000000</v>
      </c>
      <c r="F23" s="1">
        <f>$H$3 *small___Copy[[#This Row],[Liczba procesorów (p)]]</f>
        <v>1.5741109999999998</v>
      </c>
      <c r="H23">
        <f>(small___Copy[[#This Row],[Czas '[s']]]+small___Copy[[#This Row],[Czas '[s']2]]+small___Copy[[#This Row],[Czas '[s']22]])/3</f>
        <v>0.22391733333333333</v>
      </c>
      <c r="J23">
        <f>small___Copy[[#This Row],[T(1) Czas sekwencyjny (1 procesor)]]/H23</f>
        <v>7.0298756088556482</v>
      </c>
      <c r="L23">
        <f>J23/small___Copy[[#This Row],[Liczba procesorów (p)]]</f>
        <v>1.0042679441222355</v>
      </c>
      <c r="N23">
        <f>(1/J23-1/small___Copy[[#This Row],[Liczba procesorów (p)]])/(1-1/small___Copy[[#This Row],[Liczba procesorów (p)]])</f>
        <v>-7.0830103114989662E-4</v>
      </c>
    </row>
    <row r="24" spans="1:14" x14ac:dyDescent="0.35">
      <c r="A24">
        <v>8</v>
      </c>
      <c r="B24" s="1">
        <v>0.22512399999999999</v>
      </c>
      <c r="C24">
        <v>0.232594</v>
      </c>
      <c r="D24" s="1">
        <v>0.22168099999999999</v>
      </c>
      <c r="E24" s="1">
        <f>E23*small___Copy[[#This Row],[Liczba procesorów (p)]]</f>
        <v>403200000000</v>
      </c>
      <c r="F24" s="1">
        <f>$H$3 *small___Copy[[#This Row],[Liczba procesorów (p)]]</f>
        <v>1.7989839999999999</v>
      </c>
      <c r="H24">
        <f>(small___Copy[[#This Row],[Czas '[s']]]+small___Copy[[#This Row],[Czas '[s']2]]+small___Copy[[#This Row],[Czas '[s']22]])/3</f>
        <v>0.22646633333333333</v>
      </c>
      <c r="J24">
        <f>small___Copy[[#This Row],[T(1) Czas sekwencyjny (1 procesor)]]/H24</f>
        <v>7.9437149598395047</v>
      </c>
      <c r="L24">
        <f>J24/small___Copy[[#This Row],[Liczba procesorów (p)]]</f>
        <v>0.99296436997993809</v>
      </c>
      <c r="N24">
        <f>(1/J24-1/small___Copy[[#This Row],[Liczba procesorów (p)]])/(1-1/small___Copy[[#This Row],[Liczba procesorów (p)]])</f>
        <v>1.0122115488255495E-3</v>
      </c>
    </row>
    <row r="25" spans="1:14" x14ac:dyDescent="0.35">
      <c r="A25">
        <v>9</v>
      </c>
      <c r="B25" s="1">
        <v>0.22545999999999999</v>
      </c>
      <c r="C25">
        <v>0.228099</v>
      </c>
      <c r="D25" s="1">
        <v>0.22195200000000001</v>
      </c>
      <c r="E25" s="1">
        <f>E24*small___Copy[[#This Row],[Liczba procesorów (p)]]</f>
        <v>3628800000000</v>
      </c>
      <c r="F25" s="1">
        <f>$H$3 *small___Copy[[#This Row],[Liczba procesorów (p)]]</f>
        <v>2.023857</v>
      </c>
      <c r="H25">
        <f>(small___Copy[[#This Row],[Czas '[s']]]+small___Copy[[#This Row],[Czas '[s']2]]+small___Copy[[#This Row],[Czas '[s']22]])/3</f>
        <v>0.22517033333333333</v>
      </c>
      <c r="J25">
        <f>small___Copy[[#This Row],[T(1) Czas sekwencyjny (1 procesor)]]/H25</f>
        <v>8.9881156635495199</v>
      </c>
      <c r="L25">
        <f>J25/small___Copy[[#This Row],[Liczba procesorów (p)]]</f>
        <v>0.99867951817216882</v>
      </c>
      <c r="N25">
        <f>(1/J25-1/small___Copy[[#This Row],[Liczba procesorów (p)]])/(1-1/small___Copy[[#This Row],[Liczba procesorów (p)]])</f>
        <v>1.6527847570259498E-4</v>
      </c>
    </row>
    <row r="26" spans="1:14" x14ac:dyDescent="0.35">
      <c r="A26">
        <v>10</v>
      </c>
      <c r="B26" s="1">
        <v>0.226661</v>
      </c>
      <c r="C26">
        <v>0.223742</v>
      </c>
      <c r="D26" s="1">
        <v>0.22211400000000001</v>
      </c>
      <c r="E26" s="1">
        <f>E25*small___Copy[[#This Row],[Liczba procesorów (p)]]</f>
        <v>36288000000000</v>
      </c>
      <c r="F26" s="1">
        <f>$H$3 *small___Copy[[#This Row],[Liczba procesorów (p)]]</f>
        <v>2.2487300000000001</v>
      </c>
      <c r="H26">
        <f>(small___Copy[[#This Row],[Czas '[s']]]+small___Copy[[#This Row],[Czas '[s']2]]+small___Copy[[#This Row],[Czas '[s']22]])/3</f>
        <v>0.22417233333333333</v>
      </c>
      <c r="J26">
        <f>small___Copy[[#This Row],[T(1) Czas sekwencyjny (1 procesor)]]/H26</f>
        <v>10.031255715468903</v>
      </c>
      <c r="L26">
        <f>J26/small___Copy[[#This Row],[Liczba procesorów (p)]]</f>
        <v>1.0031255715468903</v>
      </c>
      <c r="N26">
        <f>(1/J26-1/small___Copy[[#This Row],[Liczba procesorów (p)]])/(1-1/small___Copy[[#This Row],[Liczba procesorów (p)]])</f>
        <v>-3.4620364317572118E-4</v>
      </c>
    </row>
    <row r="27" spans="1:14" x14ac:dyDescent="0.35">
      <c r="A27">
        <v>11</v>
      </c>
      <c r="B27" s="1">
        <v>0.228487</v>
      </c>
      <c r="C27">
        <v>0.22487199999999999</v>
      </c>
      <c r="D27" s="1">
        <v>0.22159300000000001</v>
      </c>
      <c r="E27" s="1">
        <f>E26*small___Copy[[#This Row],[Liczba procesorów (p)]]</f>
        <v>399168000000000</v>
      </c>
      <c r="F27" s="1">
        <f>$H$3 *small___Copy[[#This Row],[Liczba procesorów (p)]]</f>
        <v>2.4736029999999998</v>
      </c>
      <c r="H27">
        <f>(small___Copy[[#This Row],[Czas '[s']]]+small___Copy[[#This Row],[Czas '[s']2]]+small___Copy[[#This Row],[Czas '[s']22]])/3</f>
        <v>0.22498399999999999</v>
      </c>
      <c r="J27">
        <f>small___Copy[[#This Row],[T(1) Czas sekwencyjny (1 procesor)]]/H27</f>
        <v>10.994572947409592</v>
      </c>
      <c r="L27">
        <f>J27/small___Copy[[#This Row],[Liczba procesorów (p)]]</f>
        <v>0.99950663158269026</v>
      </c>
      <c r="N27">
        <f>(1/J27-1/small___Copy[[#This Row],[Liczba procesorów (p)]])/(1-1/small___Copy[[#This Row],[Liczba procesorów (p)]])</f>
        <v>4.9361194985624025E-5</v>
      </c>
    </row>
    <row r="28" spans="1:14" x14ac:dyDescent="0.35">
      <c r="A28">
        <v>12</v>
      </c>
      <c r="B28" s="1">
        <v>0.225323</v>
      </c>
      <c r="C28">
        <v>0.228437</v>
      </c>
      <c r="D28" s="1">
        <v>0.22398899999999999</v>
      </c>
      <c r="E28" s="1">
        <f>E27*small___Copy[[#This Row],[Liczba procesorów (p)]]</f>
        <v>4790016000000000</v>
      </c>
      <c r="F28" s="1">
        <f>$H$3 *small___Copy[[#This Row],[Liczba procesorów (p)]]</f>
        <v>2.6984759999999999</v>
      </c>
      <c r="H28">
        <f>(small___Copy[[#This Row],[Czas '[s']]]+small___Copy[[#This Row],[Czas '[s']2]]+small___Copy[[#This Row],[Czas '[s']22]])/3</f>
        <v>0.2259163333333333</v>
      </c>
      <c r="J28">
        <f>small___Copy[[#This Row],[T(1) Czas sekwencyjny (1 procesor)]]/H28</f>
        <v>11.944581253531913</v>
      </c>
      <c r="L28">
        <f>J28/small___Copy[[#This Row],[Liczba procesorów (p)]]</f>
        <v>0.99538177112765946</v>
      </c>
      <c r="N28">
        <f>(1/J28-1/small___Copy[[#This Row],[Liczba procesorów (p)]])/(1-1/small___Copy[[#This Row],[Liczba procesorów (p)]])</f>
        <v>4.217868968194619E-4</v>
      </c>
    </row>
  </sheetData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A5B05-847B-47B4-AD93-85B0AD6C410A}">
  <dimension ref="A1:N28"/>
  <sheetViews>
    <sheetView tabSelected="1" topLeftCell="A9" workbookViewId="0">
      <selection activeCell="N18" sqref="N18"/>
    </sheetView>
  </sheetViews>
  <sheetFormatPr defaultRowHeight="14.5" x14ac:dyDescent="0.35"/>
  <cols>
    <col min="1" max="1" width="19" customWidth="1"/>
    <col min="2" max="3" width="10.54296875" bestFit="1" customWidth="1"/>
    <col min="5" max="5" width="10" customWidth="1"/>
    <col min="6" max="6" width="13.81640625" customWidth="1"/>
    <col min="7" max="7" width="13.26953125" bestFit="1" customWidth="1"/>
    <col min="8" max="9" width="10.54296875" bestFit="1" customWidth="1"/>
  </cols>
  <sheetData>
    <row r="1" spans="1:14" x14ac:dyDescent="0.35">
      <c r="A1" t="s">
        <v>26</v>
      </c>
      <c r="B1" t="s">
        <v>14</v>
      </c>
      <c r="C1" t="s">
        <v>15</v>
      </c>
      <c r="D1" t="s">
        <v>0</v>
      </c>
      <c r="E1" t="s">
        <v>20</v>
      </c>
      <c r="F1" t="s">
        <v>21</v>
      </c>
      <c r="H1" t="s">
        <v>22</v>
      </c>
      <c r="J1" t="s">
        <v>25</v>
      </c>
      <c r="L1" t="s">
        <v>24</v>
      </c>
      <c r="N1" t="s">
        <v>30</v>
      </c>
    </row>
    <row r="2" spans="1:14" x14ac:dyDescent="0.35">
      <c r="A2" s="1" t="s">
        <v>33</v>
      </c>
      <c r="B2" s="1" t="s">
        <v>1</v>
      </c>
      <c r="D2" s="1"/>
      <c r="E2" s="1"/>
      <c r="F2" s="1"/>
      <c r="J2" t="s">
        <v>18</v>
      </c>
      <c r="L2" t="s">
        <v>27</v>
      </c>
      <c r="N2" t="s">
        <v>31</v>
      </c>
    </row>
    <row r="3" spans="1:14" x14ac:dyDescent="0.35">
      <c r="A3" s="1" t="s">
        <v>2</v>
      </c>
      <c r="B3" s="1">
        <v>22.2927</v>
      </c>
      <c r="C3">
        <v>22.3123</v>
      </c>
      <c r="D3" s="1">
        <v>22.331199999999999</v>
      </c>
      <c r="E3" s="1">
        <v>1000000000</v>
      </c>
      <c r="F3" s="1">
        <f t="shared" ref="F3:F14" si="0">$H$3</f>
        <v>22.312066666666666</v>
      </c>
      <c r="H3">
        <f>(medium___Copy[[#This Row],[Czas '[s']]]+medium___Copy[[#This Row],[Czas '[s']2]]+medium___Copy[[#This Row],[Column1]])/3</f>
        <v>22.312066666666666</v>
      </c>
      <c r="I3">
        <f>$H$3/medium___Copy[[#This Row],[Liczba procesorów (p)]]</f>
        <v>22.312066666666666</v>
      </c>
      <c r="J3">
        <f>$H$3/H3</f>
        <v>1</v>
      </c>
      <c r="L3">
        <f>J3/medium___Copy[[#This Row],[Liczba procesorów (p)]]</f>
        <v>1</v>
      </c>
    </row>
    <row r="4" spans="1:14" x14ac:dyDescent="0.35">
      <c r="A4" s="1" t="s">
        <v>3</v>
      </c>
      <c r="B4" s="1">
        <v>11.1533</v>
      </c>
      <c r="C4">
        <v>11.152900000000001</v>
      </c>
      <c r="D4" s="1">
        <v>11.214589999999999</v>
      </c>
      <c r="E4" s="1">
        <f>$E$3</f>
        <v>1000000000</v>
      </c>
      <c r="F4" s="1">
        <f t="shared" si="0"/>
        <v>22.312066666666666</v>
      </c>
      <c r="H4">
        <f>(medium___Copy[[#This Row],[Czas '[s']]]+medium___Copy[[#This Row],[Czas '[s']2]]+medium___Copy[[#This Row],[Column1]])/3</f>
        <v>11.173596666666667</v>
      </c>
      <c r="I4">
        <f>$H$3/medium___Copy[[#This Row],[Liczba procesorów (p)]]</f>
        <v>11.156033333333333</v>
      </c>
      <c r="J4">
        <f t="shared" ref="J4:J14" si="1">$H$3/H4</f>
        <v>1.9968562793418652</v>
      </c>
      <c r="L4">
        <f>J4/medium___Copy[[#This Row],[Liczba procesorów (p)]]</f>
        <v>0.99842813967093258</v>
      </c>
      <c r="N4">
        <f>(1/J4-1/medium___Copy[[#This Row],[Liczba procesorów (p)]])/(1-1/medium___Copy[[#This Row],[Liczba procesorów (p)]])</f>
        <v>1.5743349637415971E-3</v>
      </c>
    </row>
    <row r="5" spans="1:14" x14ac:dyDescent="0.35">
      <c r="A5" s="1" t="s">
        <v>4</v>
      </c>
      <c r="B5" s="1">
        <v>7.4383499999999998</v>
      </c>
      <c r="C5">
        <v>7.4443400000000004</v>
      </c>
      <c r="D5" s="1">
        <v>7.4722099999999996</v>
      </c>
      <c r="E5" s="1">
        <f t="shared" ref="E5:E14" si="2">$E$3</f>
        <v>1000000000</v>
      </c>
      <c r="F5" s="1">
        <f t="shared" si="0"/>
        <v>22.312066666666666</v>
      </c>
      <c r="H5">
        <f>(medium___Copy[[#This Row],[Czas '[s']]]+medium___Copy[[#This Row],[Czas '[s']2]]+medium___Copy[[#This Row],[Column1]])/3</f>
        <v>7.4516333333333336</v>
      </c>
      <c r="I5">
        <f>$H$3/medium___Copy[[#This Row],[Liczba procesorów (p)]]</f>
        <v>7.4373555555555555</v>
      </c>
      <c r="J5">
        <f t="shared" si="1"/>
        <v>2.9942518195116059</v>
      </c>
      <c r="L5">
        <f>J5/medium___Copy[[#This Row],[Liczba procesorów (p)]]</f>
        <v>0.99808393983720201</v>
      </c>
      <c r="N5">
        <f>(1/J5-1/medium___Copy[[#This Row],[Liczba procesorów (p)]])/(1-1/medium___Copy[[#This Row],[Liczba procesorów (p)]])</f>
        <v>9.5986924862781476E-4</v>
      </c>
    </row>
    <row r="6" spans="1:14" x14ac:dyDescent="0.35">
      <c r="A6" s="1" t="s">
        <v>5</v>
      </c>
      <c r="B6" s="1">
        <v>5.7646100000000002</v>
      </c>
      <c r="C6">
        <v>5.5866400000000001</v>
      </c>
      <c r="D6" s="1">
        <v>5.66812</v>
      </c>
      <c r="E6" s="1">
        <f t="shared" si="2"/>
        <v>1000000000</v>
      </c>
      <c r="F6" s="1">
        <f t="shared" si="0"/>
        <v>22.312066666666666</v>
      </c>
      <c r="H6">
        <f>(medium___Copy[[#This Row],[Czas '[s']]]+medium___Copy[[#This Row],[Czas '[s']2]]+medium___Copy[[#This Row],[Column1]])/3</f>
        <v>5.6731233333333337</v>
      </c>
      <c r="I6">
        <f>$H$3/medium___Copy[[#This Row],[Liczba procesorów (p)]]</f>
        <v>5.5780166666666666</v>
      </c>
      <c r="J6">
        <f t="shared" si="1"/>
        <v>3.9329422886981127</v>
      </c>
      <c r="L6">
        <f>J6/medium___Copy[[#This Row],[Liczba procesorów (p)]]</f>
        <v>0.98323557217452817</v>
      </c>
      <c r="N6">
        <f>(1/J6-1/medium___Copy[[#This Row],[Liczba procesorów (p)]])/(1-1/medium___Copy[[#This Row],[Liczba procesorów (p)]])</f>
        <v>5.6834219251566216E-3</v>
      </c>
    </row>
    <row r="7" spans="1:14" x14ac:dyDescent="0.35">
      <c r="A7" s="1" t="s">
        <v>6</v>
      </c>
      <c r="B7" s="1">
        <v>4.4720000000000004</v>
      </c>
      <c r="C7">
        <v>4.47079</v>
      </c>
      <c r="D7" s="1">
        <v>4.5001699999999998</v>
      </c>
      <c r="E7" s="1">
        <f t="shared" si="2"/>
        <v>1000000000</v>
      </c>
      <c r="F7" s="1">
        <f t="shared" si="0"/>
        <v>22.312066666666666</v>
      </c>
      <c r="H7">
        <f>(medium___Copy[[#This Row],[Czas '[s']]]+medium___Copy[[#This Row],[Czas '[s']2]]+medium___Copy[[#This Row],[Column1]])/3</f>
        <v>4.4809866666666665</v>
      </c>
      <c r="I7">
        <f>$H$3/medium___Copy[[#This Row],[Liczba procesorów (p)]]</f>
        <v>4.4624133333333331</v>
      </c>
      <c r="J7">
        <f t="shared" si="1"/>
        <v>4.9792753976802731</v>
      </c>
      <c r="L7">
        <f>J7/medium___Copy[[#This Row],[Liczba procesorów (p)]]</f>
        <v>0.99585507953605457</v>
      </c>
      <c r="N7">
        <f>(1/J7-1/medium___Copy[[#This Row],[Liczba procesorów (p)]])/(1-1/medium___Copy[[#This Row],[Liczba procesorów (p)]])</f>
        <v>1.0405430843100916E-3</v>
      </c>
    </row>
    <row r="8" spans="1:14" x14ac:dyDescent="0.35">
      <c r="A8" s="1" t="s">
        <v>7</v>
      </c>
      <c r="B8" s="1">
        <v>3.7256499999999999</v>
      </c>
      <c r="C8">
        <v>3.74905</v>
      </c>
      <c r="D8" s="1">
        <v>3.7510300000000001</v>
      </c>
      <c r="E8" s="1">
        <f t="shared" si="2"/>
        <v>1000000000</v>
      </c>
      <c r="F8" s="1">
        <f t="shared" si="0"/>
        <v>22.312066666666666</v>
      </c>
      <c r="H8">
        <f>(medium___Copy[[#This Row],[Czas '[s']]]+medium___Copy[[#This Row],[Czas '[s']2]]+medium___Copy[[#This Row],[Column1]])/3</f>
        <v>3.7419100000000003</v>
      </c>
      <c r="I8">
        <f>$H$3/medium___Copy[[#This Row],[Liczba procesorów (p)]]</f>
        <v>3.7186777777777777</v>
      </c>
      <c r="J8">
        <f t="shared" si="1"/>
        <v>5.9627480796349097</v>
      </c>
      <c r="L8">
        <f>J8/medium___Copy[[#This Row],[Liczba procesorów (p)]]</f>
        <v>0.99379134660581825</v>
      </c>
      <c r="N8">
        <f>(1/J8-1/medium___Copy[[#This Row],[Liczba procesorów (p)]])/(1-1/medium___Copy[[#This Row],[Liczba procesorów (p)]])</f>
        <v>1.2494883187274097E-3</v>
      </c>
    </row>
    <row r="9" spans="1:14" x14ac:dyDescent="0.35">
      <c r="A9" s="1" t="s">
        <v>8</v>
      </c>
      <c r="B9" s="1">
        <v>3.34321</v>
      </c>
      <c r="C9">
        <v>3.19306</v>
      </c>
      <c r="D9" s="1">
        <v>3.2209099999999999</v>
      </c>
      <c r="E9" s="1">
        <f t="shared" si="2"/>
        <v>1000000000</v>
      </c>
      <c r="F9" s="1">
        <f t="shared" si="0"/>
        <v>22.312066666666666</v>
      </c>
      <c r="H9">
        <f>(medium___Copy[[#This Row],[Czas '[s']]]+medium___Copy[[#This Row],[Czas '[s']2]]+medium___Copy[[#This Row],[Column1]])/3</f>
        <v>3.2523933333333335</v>
      </c>
      <c r="I9">
        <f>$H$3/medium___Copy[[#This Row],[Liczba procesorów (p)]]</f>
        <v>3.1874380952380954</v>
      </c>
      <c r="J9">
        <f t="shared" si="1"/>
        <v>6.8601993608809098</v>
      </c>
      <c r="L9">
        <f>J9/medium___Copy[[#This Row],[Liczba procesorów (p)]]</f>
        <v>0.9800284801258442</v>
      </c>
      <c r="N9">
        <f>(1/J9-1/medium___Copy[[#This Row],[Liczba procesorów (p)]])/(1-1/medium___Copy[[#This Row],[Liczba procesorów (p)]])</f>
        <v>3.3964182808903782E-3</v>
      </c>
    </row>
    <row r="10" spans="1:14" x14ac:dyDescent="0.35">
      <c r="A10" s="1" t="s">
        <v>9</v>
      </c>
      <c r="B10" s="1">
        <v>2.8428900000000001</v>
      </c>
      <c r="C10">
        <v>2.7902200000000001</v>
      </c>
      <c r="D10" s="1">
        <v>2.8147500000000001</v>
      </c>
      <c r="E10" s="1">
        <f t="shared" si="2"/>
        <v>1000000000</v>
      </c>
      <c r="F10" s="1">
        <f t="shared" si="0"/>
        <v>22.312066666666666</v>
      </c>
      <c r="H10">
        <f>(medium___Copy[[#This Row],[Czas '[s']]]+medium___Copy[[#This Row],[Czas '[s']2]]+medium___Copy[[#This Row],[Column1]])/3</f>
        <v>2.8159533333333333</v>
      </c>
      <c r="I10">
        <f>$H$3/medium___Copy[[#This Row],[Liczba procesorów (p)]]</f>
        <v>2.7890083333333333</v>
      </c>
      <c r="J10">
        <f t="shared" si="1"/>
        <v>7.923450435968399</v>
      </c>
      <c r="L10">
        <f>J10/medium___Copy[[#This Row],[Liczba procesorów (p)]]</f>
        <v>0.99043130449604988</v>
      </c>
      <c r="N10">
        <f>(1/J10-1/medium___Copy[[#This Row],[Liczba procesorów (p)]])/(1-1/medium___Copy[[#This Row],[Liczba procesorów (p)]])</f>
        <v>1.3801628587051251E-3</v>
      </c>
    </row>
    <row r="11" spans="1:14" x14ac:dyDescent="0.35">
      <c r="A11" s="1" t="s">
        <v>10</v>
      </c>
      <c r="B11" s="1">
        <v>2.4820799999999998</v>
      </c>
      <c r="C11">
        <v>2.4891299999999998</v>
      </c>
      <c r="D11" s="1">
        <v>2.4854500000000002</v>
      </c>
      <c r="E11" s="1">
        <f t="shared" si="2"/>
        <v>1000000000</v>
      </c>
      <c r="F11" s="1">
        <f t="shared" si="0"/>
        <v>22.312066666666666</v>
      </c>
      <c r="H11">
        <f>(medium___Copy[[#This Row],[Czas '[s']]]+medium___Copy[[#This Row],[Czas '[s']2]]+medium___Copy[[#This Row],[Column1]])/3</f>
        <v>2.4855533333333333</v>
      </c>
      <c r="I11">
        <f>$H$3/medium___Copy[[#This Row],[Liczba procesorów (p)]]</f>
        <v>2.4791185185185185</v>
      </c>
      <c r="J11">
        <f t="shared" si="1"/>
        <v>8.9767000238712775</v>
      </c>
      <c r="L11">
        <f>J11/medium___Copy[[#This Row],[Liczba procesorów (p)]]</f>
        <v>0.99741111376347524</v>
      </c>
      <c r="N11">
        <f>(1/J11-1/medium___Copy[[#This Row],[Liczba procesorów (p)]])/(1-1/medium___Copy[[#This Row],[Liczba procesorów (p)]])</f>
        <v>3.2445074563540628E-4</v>
      </c>
    </row>
    <row r="12" spans="1:14" x14ac:dyDescent="0.35">
      <c r="A12" s="1" t="s">
        <v>11</v>
      </c>
      <c r="B12" s="1">
        <v>2.26492</v>
      </c>
      <c r="C12">
        <v>2.2740999999999998</v>
      </c>
      <c r="D12" s="1">
        <v>2.2420200000000001</v>
      </c>
      <c r="E12" s="1">
        <f t="shared" si="2"/>
        <v>1000000000</v>
      </c>
      <c r="F12" s="1">
        <f t="shared" si="0"/>
        <v>22.312066666666666</v>
      </c>
      <c r="H12">
        <f>(medium___Copy[[#This Row],[Czas '[s']]]+medium___Copy[[#This Row],[Czas '[s']2]]+medium___Copy[[#This Row],[Column1]])/3</f>
        <v>2.2603466666666665</v>
      </c>
      <c r="I12">
        <f>$H$3/medium___Copy[[#This Row],[Liczba procesorów (p)]]</f>
        <v>2.2312066666666666</v>
      </c>
      <c r="J12">
        <f t="shared" si="1"/>
        <v>9.8710817219777507</v>
      </c>
      <c r="L12">
        <f>J12/medium___Copy[[#This Row],[Liczba procesorów (p)]]</f>
        <v>0.98710817219777502</v>
      </c>
      <c r="N12">
        <f>(1/J12-1/medium___Copy[[#This Row],[Liczba procesorów (p)]])/(1-1/medium___Copy[[#This Row],[Liczba procesorów (p)]])</f>
        <v>1.4511330690020043E-3</v>
      </c>
    </row>
    <row r="13" spans="1:14" x14ac:dyDescent="0.35">
      <c r="A13" s="1" t="s">
        <v>12</v>
      </c>
      <c r="B13" s="1">
        <v>2.1027499999999999</v>
      </c>
      <c r="C13">
        <v>2.0438299999999998</v>
      </c>
      <c r="D13" s="1">
        <v>2.1011500000000001</v>
      </c>
      <c r="E13" s="1">
        <f t="shared" si="2"/>
        <v>1000000000</v>
      </c>
      <c r="F13" s="1">
        <f t="shared" si="0"/>
        <v>22.312066666666666</v>
      </c>
      <c r="H13">
        <f>(medium___Copy[[#This Row],[Czas '[s']]]+medium___Copy[[#This Row],[Czas '[s']2]]+medium___Copy[[#This Row],[Column1]])/3</f>
        <v>2.0825766666666667</v>
      </c>
      <c r="I13">
        <f>$H$3/medium___Copy[[#This Row],[Liczba procesorów (p)]]</f>
        <v>2.0283696969696972</v>
      </c>
      <c r="J13">
        <f t="shared" si="1"/>
        <v>10.713683209741777</v>
      </c>
      <c r="L13">
        <f>J13/medium___Copy[[#This Row],[Liczba procesorów (p)]]</f>
        <v>0.97397120088561617</v>
      </c>
      <c r="N13">
        <f>(1/J13-1/medium___Copy[[#This Row],[Liczba procesorów (p)]])/(1-1/medium___Copy[[#This Row],[Liczba procesorów (p)]])</f>
        <v>2.6724403237710012E-3</v>
      </c>
    </row>
    <row r="14" spans="1:14" x14ac:dyDescent="0.35">
      <c r="A14" s="1" t="s">
        <v>13</v>
      </c>
      <c r="B14" s="1">
        <v>1.9366300000000001</v>
      </c>
      <c r="C14">
        <v>1.9515899999999999</v>
      </c>
      <c r="D14" s="1">
        <v>1.94554</v>
      </c>
      <c r="E14" s="1">
        <f t="shared" si="2"/>
        <v>1000000000</v>
      </c>
      <c r="F14" s="1">
        <f t="shared" si="0"/>
        <v>22.312066666666666</v>
      </c>
      <c r="H14">
        <f>(medium___Copy[[#This Row],[Czas '[s']]]+medium___Copy[[#This Row],[Czas '[s']2]]+medium___Copy[[#This Row],[Column1]])/3</f>
        <v>1.9445866666666667</v>
      </c>
      <c r="I14">
        <f>$H$3/medium___Copy[[#This Row],[Liczba procesorów (p)]]</f>
        <v>1.8593388888888889</v>
      </c>
      <c r="J14">
        <f t="shared" si="1"/>
        <v>11.473937906255999</v>
      </c>
      <c r="L14">
        <f>J14/medium___Copy[[#This Row],[Liczba procesorów (p)]]</f>
        <v>0.95616149218799995</v>
      </c>
      <c r="N14">
        <f>(1/J14-1/medium___Copy[[#This Row],[Liczba procesorów (p)]])/(1-1/medium___Copy[[#This Row],[Liczba procesorów (p)]])</f>
        <v>4.1680395252901622E-3</v>
      </c>
    </row>
    <row r="15" spans="1:14" x14ac:dyDescent="0.35">
      <c r="A15" s="1" t="s">
        <v>1</v>
      </c>
      <c r="B15" s="1" t="s">
        <v>1</v>
      </c>
      <c r="D15" s="1"/>
      <c r="E15" s="1"/>
      <c r="F15" s="1"/>
    </row>
    <row r="16" spans="1:14" x14ac:dyDescent="0.35">
      <c r="A16" s="1" t="s">
        <v>32</v>
      </c>
      <c r="B16" s="1" t="s">
        <v>1</v>
      </c>
      <c r="D16" s="1"/>
      <c r="E16" s="1"/>
      <c r="F16" t="s">
        <v>23</v>
      </c>
      <c r="J16" t="s">
        <v>19</v>
      </c>
      <c r="L16" t="s">
        <v>28</v>
      </c>
    </row>
    <row r="17" spans="1:14" x14ac:dyDescent="0.35">
      <c r="A17" s="1" t="s">
        <v>2</v>
      </c>
      <c r="B17" s="1">
        <v>22.2865</v>
      </c>
      <c r="C17">
        <v>22.7149</v>
      </c>
      <c r="D17" s="1">
        <v>22.2882</v>
      </c>
      <c r="E17" s="1">
        <f>E3</f>
        <v>1000000000</v>
      </c>
      <c r="F17" s="1">
        <f>$H$3 * medium___Copy[[#This Row],[Liczba procesorów (p)]]</f>
        <v>22.312066666666666</v>
      </c>
      <c r="H17">
        <f>(medium___Copy[[#This Row],[Czas '[s']]]+medium___Copy[[#This Row],[Czas '[s']2]]+medium___Copy[[#This Row],[Column1]])/3</f>
        <v>22.429866666666669</v>
      </c>
      <c r="J17">
        <f>medium___Copy[[#This Row],[T(1) Czas sekwencyjny (1 procesor)]]/H17</f>
        <v>0.99474807399657583</v>
      </c>
      <c r="L17">
        <f>J17/medium___Copy[[#This Row],[Liczba procesorów (p)]]</f>
        <v>0.99474807399657583</v>
      </c>
    </row>
    <row r="18" spans="1:14" x14ac:dyDescent="0.35">
      <c r="A18" s="1" t="s">
        <v>3</v>
      </c>
      <c r="B18" s="1">
        <v>24.003</v>
      </c>
      <c r="C18">
        <v>22.308599999999998</v>
      </c>
      <c r="D18" s="1">
        <v>22.289100000000001</v>
      </c>
      <c r="E18" s="1">
        <f>medium___Copy[[#This Row],[Liczba procesorów (p)]]*$E$17</f>
        <v>2000000000</v>
      </c>
      <c r="F18" s="1">
        <f>$H$3 * medium___Copy[[#This Row],[Liczba procesorów (p)]]</f>
        <v>44.624133333333333</v>
      </c>
      <c r="H18">
        <f>(medium___Copy[[#This Row],[Czas '[s']]]+medium___Copy[[#This Row],[Czas '[s']2]]+medium___Copy[[#This Row],[Column1]])/3</f>
        <v>22.866900000000001</v>
      </c>
      <c r="J18">
        <f>medium___Copy[[#This Row],[T(1) Czas sekwencyjny (1 procesor)]]/H18</f>
        <v>1.9514727983825237</v>
      </c>
      <c r="L18">
        <f>J18/medium___Copy[[#This Row],[Liczba procesorów (p)]]</f>
        <v>0.97573639919126187</v>
      </c>
      <c r="N18">
        <f>(1/J18-1/medium___Copy[[#This Row],[Liczba procesorów (p)]])/(1-1/medium___Copy[[#This Row],[Liczba procesorów (p)]])</f>
        <v>2.4866962869120268E-2</v>
      </c>
    </row>
    <row r="19" spans="1:14" x14ac:dyDescent="0.35">
      <c r="A19" s="1" t="s">
        <v>4</v>
      </c>
      <c r="B19" s="1">
        <v>22.317399999999999</v>
      </c>
      <c r="C19">
        <v>22.327000000000002</v>
      </c>
      <c r="D19" s="1">
        <v>22.3324</v>
      </c>
      <c r="E19" s="1">
        <f>medium___Copy[[#This Row],[Liczba procesorów (p)]]*$E$17</f>
        <v>3000000000</v>
      </c>
      <c r="F19" s="1">
        <f>$H$3 * medium___Copy[[#This Row],[Liczba procesorów (p)]]</f>
        <v>66.936199999999999</v>
      </c>
      <c r="H19">
        <f>(medium___Copy[[#This Row],[Czas '[s']]]+medium___Copy[[#This Row],[Czas '[s']2]]+medium___Copy[[#This Row],[Column1]])/3</f>
        <v>22.325599999999998</v>
      </c>
      <c r="J19">
        <f>medium___Copy[[#This Row],[T(1) Czas sekwencyjny (1 procesor)]]/H19</f>
        <v>2.9981814598487837</v>
      </c>
      <c r="L19">
        <f>J19/medium___Copy[[#This Row],[Liczba procesorów (p)]]</f>
        <v>0.99939381994959453</v>
      </c>
      <c r="N19">
        <f>(1/J19-1/medium___Copy[[#This Row],[Liczba procesorów (p)]])/(1-1/medium___Copy[[#This Row],[Liczba procesorów (p)]])</f>
        <v>3.0327386376879922E-4</v>
      </c>
    </row>
    <row r="20" spans="1:14" x14ac:dyDescent="0.35">
      <c r="A20" s="1" t="s">
        <v>5</v>
      </c>
      <c r="B20" s="1">
        <v>22.375299999999999</v>
      </c>
      <c r="C20">
        <v>22.4678</v>
      </c>
      <c r="D20" s="1">
        <v>23.083600000000001</v>
      </c>
      <c r="E20" s="1">
        <f>medium___Copy[[#This Row],[Liczba procesorów (p)]]*$E$17</f>
        <v>4000000000</v>
      </c>
      <c r="F20" s="1">
        <f>$H$3 * medium___Copy[[#This Row],[Liczba procesorów (p)]]</f>
        <v>89.248266666666666</v>
      </c>
      <c r="H20">
        <f>(medium___Copy[[#This Row],[Czas '[s']]]+medium___Copy[[#This Row],[Czas '[s']2]]+medium___Copy[[#This Row],[Column1]])/3</f>
        <v>22.642233333333333</v>
      </c>
      <c r="J20">
        <f>medium___Copy[[#This Row],[T(1) Czas sekwencyjny (1 procesor)]]/H20</f>
        <v>3.9416724204178917</v>
      </c>
      <c r="L20">
        <f>J20/medium___Copy[[#This Row],[Liczba procesorów (p)]]</f>
        <v>0.98541810510447292</v>
      </c>
      <c r="N20">
        <f>(1/J20-1/medium___Copy[[#This Row],[Liczba procesorów (p)]])/(1-1/medium___Copy[[#This Row],[Liczba procesorów (p)]])</f>
        <v>4.932557669342863E-3</v>
      </c>
    </row>
    <row r="21" spans="1:14" x14ac:dyDescent="0.35">
      <c r="A21" s="1" t="s">
        <v>6</v>
      </c>
      <c r="B21" s="1">
        <v>23.360900000000001</v>
      </c>
      <c r="C21">
        <v>22.342700000000001</v>
      </c>
      <c r="D21" s="1">
        <v>22.316849999999999</v>
      </c>
      <c r="E21" s="1">
        <f>medium___Copy[[#This Row],[Liczba procesorów (p)]]*$E$17</f>
        <v>5000000000</v>
      </c>
      <c r="F21" s="1">
        <f>$H$3 * medium___Copy[[#This Row],[Liczba procesorów (p)]]</f>
        <v>111.56033333333333</v>
      </c>
      <c r="H21">
        <f>(medium___Copy[[#This Row],[Czas '[s']]]+medium___Copy[[#This Row],[Czas '[s']2]]+medium___Copy[[#This Row],[Column1]])/3</f>
        <v>22.673483333333333</v>
      </c>
      <c r="J21">
        <f>medium___Copy[[#This Row],[T(1) Czas sekwencyjny (1 procesor)]]/H21</f>
        <v>4.920299703986081</v>
      </c>
      <c r="L21">
        <f>J21/medium___Copy[[#This Row],[Liczba procesorów (p)]]</f>
        <v>0.98405994079721615</v>
      </c>
      <c r="N21">
        <f>(1/J21-1/medium___Copy[[#This Row],[Liczba procesorów (p)]])/(1-1/medium___Copy[[#This Row],[Liczba procesorów (p)]])</f>
        <v>4.0495651082672612E-3</v>
      </c>
    </row>
    <row r="22" spans="1:14" x14ac:dyDescent="0.35">
      <c r="A22" s="1" t="s">
        <v>7</v>
      </c>
      <c r="B22" s="1">
        <v>22.3461</v>
      </c>
      <c r="C22">
        <v>22.345300000000002</v>
      </c>
      <c r="D22" s="1">
        <v>22.455850000000002</v>
      </c>
      <c r="E22" s="1">
        <f>medium___Copy[[#This Row],[Liczba procesorów (p)]]*$E$17</f>
        <v>6000000000</v>
      </c>
      <c r="F22" s="1">
        <f>$H$3 * medium___Copy[[#This Row],[Liczba procesorów (p)]]</f>
        <v>133.8724</v>
      </c>
      <c r="H22">
        <f>(medium___Copy[[#This Row],[Czas '[s']]]+medium___Copy[[#This Row],[Czas '[s']2]]+medium___Copy[[#This Row],[Column1]])/3</f>
        <v>22.382416666666668</v>
      </c>
      <c r="J22">
        <f>medium___Copy[[#This Row],[T(1) Czas sekwencyjny (1 procesor)]]/H22</f>
        <v>5.9811414465968449</v>
      </c>
      <c r="L22">
        <f>J22/medium___Copy[[#This Row],[Liczba procesorów (p)]]</f>
        <v>0.99685690776614078</v>
      </c>
      <c r="N22">
        <f>(1/J22-1/medium___Copy[[#This Row],[Liczba procesorów (p)]])/(1-1/medium___Copy[[#This Row],[Liczba procesorów (p)]])</f>
        <v>6.3060048225028749E-4</v>
      </c>
    </row>
    <row r="23" spans="1:14" x14ac:dyDescent="0.35">
      <c r="A23" s="1" t="s">
        <v>8</v>
      </c>
      <c r="B23" s="1">
        <v>22.341999999999999</v>
      </c>
      <c r="C23">
        <v>22.3567</v>
      </c>
      <c r="D23" s="1">
        <v>22.319099999999999</v>
      </c>
      <c r="E23" s="1">
        <f>medium___Copy[[#This Row],[Liczba procesorów (p)]]*$E$17</f>
        <v>7000000000</v>
      </c>
      <c r="F23" s="1">
        <f>$H$3 * medium___Copy[[#This Row],[Liczba procesorów (p)]]</f>
        <v>156.18446666666665</v>
      </c>
      <c r="H23">
        <f>(medium___Copy[[#This Row],[Czas '[s']]]+medium___Copy[[#This Row],[Czas '[s']2]]+medium___Copy[[#This Row],[Column1]])/3</f>
        <v>22.339266666666663</v>
      </c>
      <c r="J23">
        <f>medium___Copy[[#This Row],[T(1) Czas sekwencyjny (1 procesor)]]/H23</f>
        <v>6.991476891213976</v>
      </c>
      <c r="L23">
        <f>J23/medium___Copy[[#This Row],[Liczba procesorów (p)]]</f>
        <v>0.99878241303056803</v>
      </c>
      <c r="N23">
        <f>(1/J23-1/medium___Copy[[#This Row],[Liczba procesorów (p)]])/(1-1/medium___Copy[[#This Row],[Liczba procesorów (p)]])</f>
        <v>2.0317854912589581E-4</v>
      </c>
    </row>
    <row r="24" spans="1:14" x14ac:dyDescent="0.35">
      <c r="A24" s="1" t="s">
        <v>9</v>
      </c>
      <c r="B24" s="1">
        <v>22.973400000000002</v>
      </c>
      <c r="C24">
        <v>22.329599999999999</v>
      </c>
      <c r="D24" s="1">
        <v>21.889399999999998</v>
      </c>
      <c r="E24" s="1">
        <f>medium___Copy[[#This Row],[Liczba procesorów (p)]]*$E$17</f>
        <v>8000000000</v>
      </c>
      <c r="F24" s="1">
        <f>$H$3 * medium___Copy[[#This Row],[Liczba procesorów (p)]]</f>
        <v>178.49653333333333</v>
      </c>
      <c r="H24">
        <f>(medium___Copy[[#This Row],[Czas '[s']]]+medium___Copy[[#This Row],[Czas '[s']2]]+medium___Copy[[#This Row],[Column1]])/3</f>
        <v>22.397466666666663</v>
      </c>
      <c r="J24">
        <f>medium___Copy[[#This Row],[T(1) Czas sekwencyjny (1 procesor)]]/H24</f>
        <v>7.9694965502050836</v>
      </c>
      <c r="L24">
        <f>J24/medium___Copy[[#This Row],[Liczba procesorów (p)]]</f>
        <v>0.99618706877563545</v>
      </c>
      <c r="N24">
        <f>(1/J24-1/medium___Copy[[#This Row],[Liczba procesorów (p)]])/(1-1/medium___Copy[[#This Row],[Liczba procesorów (p)]])</f>
        <v>5.4678933073581959E-4</v>
      </c>
    </row>
    <row r="25" spans="1:14" x14ac:dyDescent="0.35">
      <c r="A25" s="1" t="s">
        <v>10</v>
      </c>
      <c r="B25" s="1">
        <v>22.657900000000001</v>
      </c>
      <c r="C25">
        <v>23.420500000000001</v>
      </c>
      <c r="D25" s="1">
        <v>21.38795</v>
      </c>
      <c r="E25" s="1">
        <f>medium___Copy[[#This Row],[Liczba procesorów (p)]]*$E$17</f>
        <v>9000000000</v>
      </c>
      <c r="F25" s="1">
        <f>$H$3 * medium___Copy[[#This Row],[Liczba procesorów (p)]]</f>
        <v>200.80860000000001</v>
      </c>
      <c r="H25">
        <f>(medium___Copy[[#This Row],[Czas '[s']]]+medium___Copy[[#This Row],[Czas '[s']2]]+medium___Copy[[#This Row],[Column1]])/3</f>
        <v>22.488783333333334</v>
      </c>
      <c r="J25">
        <f>medium___Copy[[#This Row],[T(1) Czas sekwencyjny (1 procesor)]]/H25</f>
        <v>8.9292780771451259</v>
      </c>
      <c r="L25">
        <f>J25/medium___Copy[[#This Row],[Liczba procesorów (p)]]</f>
        <v>0.99214200857168067</v>
      </c>
      <c r="N25">
        <f>(1/J25-1/medium___Copy[[#This Row],[Liczba procesorów (p)]])/(1-1/medium___Copy[[#This Row],[Liczba procesorów (p)]])</f>
        <v>9.9002856451366715E-4</v>
      </c>
    </row>
    <row r="26" spans="1:14" x14ac:dyDescent="0.35">
      <c r="A26" s="1" t="s">
        <v>11</v>
      </c>
      <c r="B26" s="1">
        <v>22.3599</v>
      </c>
      <c r="C26">
        <v>22.684200000000001</v>
      </c>
      <c r="D26" s="1">
        <v>22.31195</v>
      </c>
      <c r="E26" s="1">
        <f>medium___Copy[[#This Row],[Liczba procesorów (p)]]*$E$17</f>
        <v>10000000000</v>
      </c>
      <c r="F26" s="1">
        <f>$H$3 * medium___Copy[[#This Row],[Liczba procesorów (p)]]</f>
        <v>223.12066666666666</v>
      </c>
      <c r="H26">
        <f>(medium___Copy[[#This Row],[Czas '[s']]]+medium___Copy[[#This Row],[Czas '[s']2]]+medium___Copy[[#This Row],[Column1]])/3</f>
        <v>22.452016666666665</v>
      </c>
      <c r="J26">
        <f>medium___Copy[[#This Row],[T(1) Czas sekwencyjny (1 procesor)]]/H26</f>
        <v>9.9376670692536155</v>
      </c>
      <c r="L26">
        <f>J26/medium___Copy[[#This Row],[Liczba procesorów (p)]]</f>
        <v>0.99376670692536151</v>
      </c>
      <c r="N26">
        <f>(1/J26-1/medium___Copy[[#This Row],[Liczba procesorów (p)]])/(1-1/medium___Copy[[#This Row],[Liczba procesorów (p)]])</f>
        <v>6.9693230270017855E-4</v>
      </c>
    </row>
    <row r="27" spans="1:14" x14ac:dyDescent="0.35">
      <c r="A27" s="1" t="s">
        <v>12</v>
      </c>
      <c r="B27" s="1">
        <v>23.116700000000002</v>
      </c>
      <c r="C27">
        <v>22.704599999999999</v>
      </c>
      <c r="D27" s="1">
        <v>22.305499999999999</v>
      </c>
      <c r="E27" s="1">
        <f>medium___Copy[[#This Row],[Liczba procesorów (p)]]*$E$17</f>
        <v>11000000000</v>
      </c>
      <c r="F27" s="1">
        <f>$H$3 * medium___Copy[[#This Row],[Liczba procesorów (p)]]</f>
        <v>245.43273333333332</v>
      </c>
      <c r="H27">
        <f>(medium___Copy[[#This Row],[Czas '[s']]]+medium___Copy[[#This Row],[Czas '[s']2]]+medium___Copy[[#This Row],[Column1]])/3</f>
        <v>22.708933333333334</v>
      </c>
      <c r="J27">
        <f>medium___Copy[[#This Row],[T(1) Czas sekwencyjny (1 procesor)]]/H27</f>
        <v>10.80776140960679</v>
      </c>
      <c r="L27">
        <f>J27/medium___Copy[[#This Row],[Liczba procesorów (p)]]</f>
        <v>0.98252376450970824</v>
      </c>
      <c r="N27">
        <f>(1/J27-1/medium___Copy[[#This Row],[Liczba procesorów (p)]])/(1-1/medium___Copy[[#This Row],[Liczba procesorów (p)]])</f>
        <v>1.7787086808035285E-3</v>
      </c>
    </row>
    <row r="28" spans="1:14" x14ac:dyDescent="0.35">
      <c r="A28" s="1" t="s">
        <v>13</v>
      </c>
      <c r="B28" s="1">
        <v>22.320599999999999</v>
      </c>
      <c r="C28">
        <v>22.325600000000001</v>
      </c>
      <c r="D28" s="1">
        <v>22.277149999999999</v>
      </c>
      <c r="E28" s="1">
        <f>medium___Copy[[#This Row],[Liczba procesorów (p)]]*$E$17</f>
        <v>12000000000</v>
      </c>
      <c r="F28" s="1">
        <f>$H$3 * medium___Copy[[#This Row],[Liczba procesorów (p)]]</f>
        <v>267.7448</v>
      </c>
      <c r="H28">
        <f>(medium___Copy[[#This Row],[Czas '[s']]]+medium___Copy[[#This Row],[Czas '[s']2]]+medium___Copy[[#This Row],[Column1]])/3</f>
        <v>22.307783333333333</v>
      </c>
      <c r="J28">
        <f>medium___Copy[[#This Row],[T(1) Czas sekwencyjny (1 procesor)]]/H28</f>
        <v>12.002304128529131</v>
      </c>
      <c r="L28">
        <f>J28/medium___Copy[[#This Row],[Liczba procesorów (p)]]</f>
        <v>1.0001920107107609</v>
      </c>
      <c r="N28">
        <f>(1/J28-1/medium___Copy[[#This Row],[Liczba procesorów (p)]])/(1-1/medium___Copy[[#This Row],[Liczba procesorów (p)]])</f>
        <v>-1.7452168156870876E-5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6549F-261A-4082-A8CA-7FD19ED96F3E}">
  <dimension ref="A1:P30"/>
  <sheetViews>
    <sheetView topLeftCell="B7" workbookViewId="0">
      <selection activeCell="O18" sqref="O18"/>
    </sheetView>
  </sheetViews>
  <sheetFormatPr defaultRowHeight="14.5" x14ac:dyDescent="0.35"/>
  <cols>
    <col min="1" max="1" width="19" customWidth="1"/>
    <col min="2" max="3" width="10.54296875" bestFit="1" customWidth="1"/>
    <col min="5" max="5" width="12.453125" customWidth="1"/>
    <col min="6" max="6" width="13.26953125" customWidth="1"/>
    <col min="7" max="7" width="14.7265625" customWidth="1"/>
  </cols>
  <sheetData>
    <row r="1" spans="1:16" x14ac:dyDescent="0.35">
      <c r="A1" t="s">
        <v>26</v>
      </c>
      <c r="B1" t="s">
        <v>14</v>
      </c>
      <c r="C1" t="s">
        <v>15</v>
      </c>
      <c r="D1" t="s">
        <v>16</v>
      </c>
      <c r="E1" t="s">
        <v>20</v>
      </c>
      <c r="F1" t="s">
        <v>21</v>
      </c>
      <c r="H1" t="s">
        <v>22</v>
      </c>
      <c r="J1" t="s">
        <v>25</v>
      </c>
      <c r="K1" t="s">
        <v>29</v>
      </c>
      <c r="L1" t="s">
        <v>24</v>
      </c>
      <c r="M1" t="s">
        <v>29</v>
      </c>
      <c r="O1" t="s">
        <v>30</v>
      </c>
      <c r="P1" t="s">
        <v>29</v>
      </c>
    </row>
    <row r="2" spans="1:16" x14ac:dyDescent="0.35">
      <c r="A2" s="1" t="s">
        <v>33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/>
      <c r="H2" s="1"/>
      <c r="I2" s="1"/>
      <c r="J2" t="s">
        <v>18</v>
      </c>
      <c r="L2" t="s">
        <v>27</v>
      </c>
      <c r="O2" t="s">
        <v>31</v>
      </c>
    </row>
    <row r="3" spans="1:16" x14ac:dyDescent="0.35">
      <c r="A3" s="1" t="s">
        <v>2</v>
      </c>
      <c r="B3" s="1">
        <v>892.20299999999997</v>
      </c>
      <c r="C3" s="1">
        <v>891.34100000000001</v>
      </c>
      <c r="D3" s="1">
        <v>891.46</v>
      </c>
      <c r="E3" s="1">
        <f>40000000000</f>
        <v>40000000000</v>
      </c>
      <c r="F3" s="1">
        <f>$H$3</f>
        <v>891.66800000000001</v>
      </c>
      <c r="G3" s="1"/>
      <c r="H3" s="1">
        <f>(medium___Copy4[[#This Row],[Czas '[s']]]+medium___Copy4[[#This Row],[Czas '[s']2]]+medium___Copy4[[#This Row],[Czas '[s']22]])/3</f>
        <v>891.66800000000001</v>
      </c>
      <c r="I3" s="1">
        <f>$H$3/medium___Copy4[[#This Row],[Liczba procesorów (p)]]</f>
        <v>891.66800000000001</v>
      </c>
      <c r="J3">
        <f>medium___Copy4[[#This Row],[T(1) Czas sekwencyjny (1 procesor)]]/H3</f>
        <v>1</v>
      </c>
      <c r="K3" t="str">
        <f>medium___Copy4[[#This Row],[Liczba procesorów (p)]]</f>
        <v>1</v>
      </c>
      <c r="L3">
        <f>J3/medium___Copy4[[#This Row],[Liczba procesorów (p)]]</f>
        <v>1</v>
      </c>
      <c r="M3">
        <f>medium___Copy4[[#This Row],[Liczba procesorów (p)]]/medium___Copy4[[#This Row],[Liczba procesorów (p)]]</f>
        <v>1</v>
      </c>
      <c r="P3" t="e">
        <f>(1/K3 - 1/medium___Copy4[[#This Row],[Liczba procesorów (p)]])/(1-1/medium___Copy4[[#This Row],[Liczba procesorów (p)]])</f>
        <v>#DIV/0!</v>
      </c>
    </row>
    <row r="4" spans="1:16" x14ac:dyDescent="0.35">
      <c r="A4" s="1" t="s">
        <v>3</v>
      </c>
      <c r="B4" s="1">
        <v>469.40600000000001</v>
      </c>
      <c r="C4" s="1">
        <v>464.08199999999999</v>
      </c>
      <c r="D4" s="1">
        <v>445.685</v>
      </c>
      <c r="E4" s="1">
        <f>$E$3</f>
        <v>40000000000</v>
      </c>
      <c r="F4" s="1">
        <f t="shared" ref="F4:F14" si="0">$H$3</f>
        <v>891.66800000000001</v>
      </c>
      <c r="G4" s="1"/>
      <c r="H4" s="1">
        <f>(medium___Copy4[[#This Row],[Czas '[s']]]+medium___Copy4[[#This Row],[Czas '[s']2]]+medium___Copy4[[#This Row],[Czas '[s']22]])/3</f>
        <v>459.72433333333333</v>
      </c>
      <c r="I4" s="1">
        <f>$H$3/medium___Copy4[[#This Row],[Liczba procesorów (p)]]</f>
        <v>445.834</v>
      </c>
      <c r="J4">
        <f>medium___Copy4[[#This Row],[T(1) Czas sekwencyjny (1 procesor)]]/H4</f>
        <v>1.9395710327855897</v>
      </c>
      <c r="K4" t="str">
        <f>medium___Copy4[[#This Row],[Liczba procesorów (p)]]</f>
        <v>2</v>
      </c>
      <c r="L4">
        <f>J4/medium___Copy4[[#This Row],[Liczba procesorów (p)]]</f>
        <v>0.96978551639279487</v>
      </c>
      <c r="M4">
        <f>medium___Copy4[[#This Row],[Liczba procesorów (p)]]/medium___Copy4[[#This Row],[Liczba procesorów (p)]]</f>
        <v>1</v>
      </c>
      <c r="O4">
        <f>(1/J4 - 1/medium___Copy4[[#This Row],[Liczba procesorów (p)]])/(1-1/medium___Copy4[[#This Row],[Liczba procesorów (p)]])</f>
        <v>3.1155841262293427E-2</v>
      </c>
      <c r="P4">
        <f>(1/K4 - 1/medium___Copy4[[#This Row],[Liczba procesorów (p)]])/(1-1/medium___Copy4[[#This Row],[Liczba procesorów (p)]])</f>
        <v>0</v>
      </c>
    </row>
    <row r="5" spans="1:16" x14ac:dyDescent="0.35">
      <c r="A5" s="1" t="s">
        <v>4</v>
      </c>
      <c r="B5" s="1">
        <v>297.74900000000002</v>
      </c>
      <c r="C5" s="1">
        <v>297.64999999999998</v>
      </c>
      <c r="D5" s="1">
        <v>297.44799999999998</v>
      </c>
      <c r="E5" s="1">
        <f t="shared" ref="E5:E14" si="1">$E$3</f>
        <v>40000000000</v>
      </c>
      <c r="F5" s="1">
        <f t="shared" si="0"/>
        <v>891.66800000000001</v>
      </c>
      <c r="G5" s="1"/>
      <c r="H5" s="1">
        <f>(medium___Copy4[[#This Row],[Czas '[s']]]+medium___Copy4[[#This Row],[Czas '[s']2]]+medium___Copy4[[#This Row],[Czas '[s']22]])/3</f>
        <v>297.61566666666664</v>
      </c>
      <c r="I5" s="1">
        <f>$H$3/medium___Copy4[[#This Row],[Liczba procesorów (p)]]</f>
        <v>297.22266666666667</v>
      </c>
      <c r="J5">
        <f>medium___Copy4[[#This Row],[T(1) Czas sekwencyjny (1 procesor)]]/H5</f>
        <v>2.9960385149975308</v>
      </c>
      <c r="K5" t="str">
        <f>medium___Copy4[[#This Row],[Liczba procesorów (p)]]</f>
        <v>3</v>
      </c>
      <c r="L5">
        <f>J5/medium___Copy4[[#This Row],[Liczba procesorów (p)]]</f>
        <v>0.9986795049991769</v>
      </c>
      <c r="M5">
        <f>medium___Copy4[[#This Row],[Liczba procesorów (p)]]/medium___Copy4[[#This Row],[Liczba procesorów (p)]]</f>
        <v>1</v>
      </c>
      <c r="O5">
        <f>(1/J5 - 1/medium___Copy4[[#This Row],[Liczba procesorów (p)]])/(1-1/medium___Copy4[[#This Row],[Liczba procesorów (p)]])</f>
        <v>6.611205067356406E-4</v>
      </c>
      <c r="P5">
        <f>(1/K5 - 1/medium___Copy4[[#This Row],[Liczba procesorów (p)]])/(1-1/medium___Copy4[[#This Row],[Liczba procesorów (p)]])</f>
        <v>0</v>
      </c>
    </row>
    <row r="6" spans="1:16" x14ac:dyDescent="0.35">
      <c r="A6" s="1" t="s">
        <v>5</v>
      </c>
      <c r="B6" s="1">
        <v>223.43299999999999</v>
      </c>
      <c r="C6" s="1">
        <v>224.852</v>
      </c>
      <c r="D6" s="1">
        <v>223.52500000000001</v>
      </c>
      <c r="E6" s="1">
        <f t="shared" si="1"/>
        <v>40000000000</v>
      </c>
      <c r="F6" s="1">
        <f t="shared" si="0"/>
        <v>891.66800000000001</v>
      </c>
      <c r="G6" s="1"/>
      <c r="H6" s="1">
        <f>(medium___Copy4[[#This Row],[Czas '[s']]]+medium___Copy4[[#This Row],[Czas '[s']2]]+medium___Copy4[[#This Row],[Czas '[s']22]])/3</f>
        <v>223.93666666666664</v>
      </c>
      <c r="I6" s="1">
        <f>$H$3/medium___Copy4[[#This Row],[Liczba procesorów (p)]]</f>
        <v>222.917</v>
      </c>
      <c r="J6">
        <f>medium___Copy4[[#This Row],[T(1) Czas sekwencyjny (1 procesor)]]/H6</f>
        <v>3.9817865170211819</v>
      </c>
      <c r="K6" t="str">
        <f>medium___Copy4[[#This Row],[Liczba procesorów (p)]]</f>
        <v>4</v>
      </c>
      <c r="L6">
        <f>J6/medium___Copy4[[#This Row],[Liczba procesorów (p)]]</f>
        <v>0.99544662925529548</v>
      </c>
      <c r="M6">
        <f>medium___Copy4[[#This Row],[Liczba procesorów (p)]]/medium___Copy4[[#This Row],[Liczba procesorów (p)]]</f>
        <v>1</v>
      </c>
      <c r="O6">
        <f>(1/J6 - 1/medium___Copy4[[#This Row],[Liczba procesorów (p)]])/(1-1/medium___Copy4[[#This Row],[Liczba procesorów (p)]])</f>
        <v>1.5247329225177204E-3</v>
      </c>
      <c r="P6">
        <f>(1/K6 - 1/medium___Copy4[[#This Row],[Liczba procesorów (p)]])/(1-1/medium___Copy4[[#This Row],[Liczba procesorów (p)]])</f>
        <v>0</v>
      </c>
    </row>
    <row r="7" spans="1:16" x14ac:dyDescent="0.35">
      <c r="A7" s="1" t="s">
        <v>6</v>
      </c>
      <c r="B7" s="1">
        <v>179.559</v>
      </c>
      <c r="C7" s="1">
        <v>178.84800000000001</v>
      </c>
      <c r="D7" s="1">
        <v>179.01900000000001</v>
      </c>
      <c r="E7" s="1">
        <f t="shared" si="1"/>
        <v>40000000000</v>
      </c>
      <c r="F7" s="1">
        <f t="shared" si="0"/>
        <v>891.66800000000001</v>
      </c>
      <c r="G7" s="1"/>
      <c r="H7" s="1">
        <f>(medium___Copy4[[#This Row],[Czas '[s']]]+medium___Copy4[[#This Row],[Czas '[s']2]]+medium___Copy4[[#This Row],[Czas '[s']22]])/3</f>
        <v>179.14200000000002</v>
      </c>
      <c r="I7" s="1">
        <f>$H$3/medium___Copy4[[#This Row],[Liczba procesorów (p)]]</f>
        <v>178.33359999999999</v>
      </c>
      <c r="J7">
        <f>medium___Copy4[[#This Row],[T(1) Czas sekwencyjny (1 procesor)]]/H7</f>
        <v>4.9774368936374493</v>
      </c>
      <c r="K7" t="str">
        <f>medium___Copy4[[#This Row],[Liczba procesorów (p)]]</f>
        <v>5</v>
      </c>
      <c r="L7">
        <f>J7/medium___Copy4[[#This Row],[Liczba procesorów (p)]]</f>
        <v>0.99548737872748982</v>
      </c>
      <c r="M7">
        <f>medium___Copy4[[#This Row],[Liczba procesorów (p)]]/medium___Copy4[[#This Row],[Liczba procesorów (p)]]</f>
        <v>1</v>
      </c>
      <c r="O7">
        <f>(1/J7 - 1/medium___Copy4[[#This Row],[Liczba procesorów (p)]])/(1-1/medium___Copy4[[#This Row],[Liczba procesorów (p)]])</f>
        <v>1.1332693334290336E-3</v>
      </c>
      <c r="P7">
        <f>(1/K7 - 1/medium___Copy4[[#This Row],[Liczba procesorów (p)]])/(1-1/medium___Copy4[[#This Row],[Liczba procesorów (p)]])</f>
        <v>0</v>
      </c>
    </row>
    <row r="8" spans="1:16" x14ac:dyDescent="0.35">
      <c r="A8" s="1" t="s">
        <v>7</v>
      </c>
      <c r="B8" s="1">
        <v>157.01</v>
      </c>
      <c r="C8" s="1">
        <v>148.965</v>
      </c>
      <c r="D8" s="1">
        <v>148.96</v>
      </c>
      <c r="E8" s="1">
        <f t="shared" si="1"/>
        <v>40000000000</v>
      </c>
      <c r="F8" s="1">
        <f t="shared" si="0"/>
        <v>891.66800000000001</v>
      </c>
      <c r="G8" s="1"/>
      <c r="H8" s="1">
        <f>(medium___Copy4[[#This Row],[Czas '[s']]]+medium___Copy4[[#This Row],[Czas '[s']2]]+medium___Copy4[[#This Row],[Czas '[s']22]])/3</f>
        <v>151.64500000000001</v>
      </c>
      <c r="I8" s="1">
        <f>$H$3/medium___Copy4[[#This Row],[Liczba procesorów (p)]]</f>
        <v>148.61133333333333</v>
      </c>
      <c r="J8">
        <f>medium___Copy4[[#This Row],[T(1) Czas sekwencyjny (1 procesor)]]/H8</f>
        <v>5.8799696659962413</v>
      </c>
      <c r="K8" t="str">
        <f>medium___Copy4[[#This Row],[Liczba procesorów (p)]]</f>
        <v>6</v>
      </c>
      <c r="L8">
        <f>J8/medium___Copy4[[#This Row],[Liczba procesorów (p)]]</f>
        <v>0.97999494433270684</v>
      </c>
      <c r="M8">
        <f>medium___Copy4[[#This Row],[Liczba procesorów (p)]]/medium___Copy4[[#This Row],[Liczba procesorów (p)]]</f>
        <v>1</v>
      </c>
      <c r="O8">
        <f>(1/J8 - 1/medium___Copy4[[#This Row],[Liczba procesorów (p)]])/(1-1/medium___Copy4[[#This Row],[Liczba procesorów (p)]])</f>
        <v>4.0826854838347916E-3</v>
      </c>
      <c r="P8">
        <f>(1/K8 - 1/medium___Copy4[[#This Row],[Liczba procesorów (p)]])/(1-1/medium___Copy4[[#This Row],[Liczba procesorów (p)]])</f>
        <v>0</v>
      </c>
    </row>
    <row r="9" spans="1:16" x14ac:dyDescent="0.35">
      <c r="A9" s="1" t="s">
        <v>8</v>
      </c>
      <c r="B9" s="1">
        <v>127.65300000000001</v>
      </c>
      <c r="C9" s="1">
        <v>129.755</v>
      </c>
      <c r="D9" s="1">
        <v>130.59200000000001</v>
      </c>
      <c r="E9" s="1">
        <f t="shared" si="1"/>
        <v>40000000000</v>
      </c>
      <c r="F9" s="1">
        <f t="shared" si="0"/>
        <v>891.66800000000001</v>
      </c>
      <c r="G9" s="1"/>
      <c r="H9" s="1">
        <f>(medium___Copy4[[#This Row],[Czas '[s']]]+medium___Copy4[[#This Row],[Czas '[s']2]]+medium___Copy4[[#This Row],[Czas '[s']22]])/3</f>
        <v>129.33333333333334</v>
      </c>
      <c r="I9" s="1">
        <f>$H$3/medium___Copy4[[#This Row],[Liczba procesorów (p)]]</f>
        <v>127.38114285714286</v>
      </c>
      <c r="J9">
        <f>medium___Copy4[[#This Row],[T(1) Czas sekwencyjny (1 procesor)]]/H9</f>
        <v>6.894340206185567</v>
      </c>
      <c r="K9" t="str">
        <f>medium___Copy4[[#This Row],[Liczba procesorów (p)]]</f>
        <v>7</v>
      </c>
      <c r="L9">
        <f>J9/medium___Copy4[[#This Row],[Liczba procesorów (p)]]</f>
        <v>0.98490574374079531</v>
      </c>
      <c r="M9">
        <f>medium___Copy4[[#This Row],[Liczba procesorów (p)]]/medium___Copy4[[#This Row],[Liczba procesorów (p)]]</f>
        <v>1</v>
      </c>
      <c r="O9">
        <f>(1/J9 - 1/medium___Copy4[[#This Row],[Liczba procesorów (p)]])/(1-1/medium___Copy4[[#This Row],[Liczba procesorów (p)]])</f>
        <v>2.5542640933122565E-3</v>
      </c>
      <c r="P9">
        <f>(1/K9 - 1/medium___Copy4[[#This Row],[Liczba procesorów (p)]])/(1-1/medium___Copy4[[#This Row],[Liczba procesorów (p)]])</f>
        <v>0</v>
      </c>
    </row>
    <row r="10" spans="1:16" x14ac:dyDescent="0.35">
      <c r="A10" s="1" t="s">
        <v>9</v>
      </c>
      <c r="B10" s="1">
        <v>111.554</v>
      </c>
      <c r="C10" s="1">
        <v>111.804</v>
      </c>
      <c r="D10" s="1">
        <v>116.92</v>
      </c>
      <c r="E10" s="1">
        <f t="shared" si="1"/>
        <v>40000000000</v>
      </c>
      <c r="F10" s="1">
        <f t="shared" si="0"/>
        <v>891.66800000000001</v>
      </c>
      <c r="G10" s="1"/>
      <c r="H10" s="1">
        <f>(medium___Copy4[[#This Row],[Czas '[s']]]+medium___Copy4[[#This Row],[Czas '[s']2]]+medium___Copy4[[#This Row],[Czas '[s']22]])/3</f>
        <v>113.426</v>
      </c>
      <c r="I10" s="1">
        <f>$H$3/medium___Copy4[[#This Row],[Liczba procesorów (p)]]</f>
        <v>111.4585</v>
      </c>
      <c r="J10">
        <f>medium___Copy4[[#This Row],[T(1) Czas sekwencyjny (1 procesor)]]/H10</f>
        <v>7.861231111032744</v>
      </c>
      <c r="K10" t="str">
        <f>medium___Copy4[[#This Row],[Liczba procesorów (p)]]</f>
        <v>8</v>
      </c>
      <c r="L10">
        <f>J10/medium___Copy4[[#This Row],[Liczba procesorów (p)]]</f>
        <v>0.982653888879093</v>
      </c>
      <c r="M10">
        <f>medium___Copy4[[#This Row],[Liczba procesorów (p)]]/medium___Copy4[[#This Row],[Liczba procesorów (p)]]</f>
        <v>1</v>
      </c>
      <c r="O10">
        <f>(1/J10 - 1/medium___Copy4[[#This Row],[Liczba procesorów (p)]])/(1-1/medium___Copy4[[#This Row],[Liczba procesorów (p)]])</f>
        <v>2.5217585789457813E-3</v>
      </c>
      <c r="P10">
        <f>(1/K10 - 1/medium___Copy4[[#This Row],[Liczba procesorów (p)]])/(1-1/medium___Copy4[[#This Row],[Liczba procesorów (p)]])</f>
        <v>0</v>
      </c>
    </row>
    <row r="11" spans="1:16" x14ac:dyDescent="0.35">
      <c r="A11" s="1" t="s">
        <v>10</v>
      </c>
      <c r="B11" s="1">
        <v>99.1387</v>
      </c>
      <c r="C11" s="1">
        <v>102.651</v>
      </c>
      <c r="D11" s="1">
        <v>99.908100000000005</v>
      </c>
      <c r="E11" s="1">
        <f t="shared" si="1"/>
        <v>40000000000</v>
      </c>
      <c r="F11" s="1">
        <f t="shared" si="0"/>
        <v>891.66800000000001</v>
      </c>
      <c r="G11" s="1"/>
      <c r="H11" s="1">
        <f>(medium___Copy4[[#This Row],[Czas '[s']]]+medium___Copy4[[#This Row],[Czas '[s']2]]+medium___Copy4[[#This Row],[Czas '[s']22]])/3</f>
        <v>100.56593333333332</v>
      </c>
      <c r="I11" s="1">
        <f>$H$3/medium___Copy4[[#This Row],[Liczba procesorów (p)]]</f>
        <v>99.074222222222218</v>
      </c>
      <c r="J11">
        <f>medium___Copy4[[#This Row],[T(1) Czas sekwencyjny (1 procesor)]]/H11</f>
        <v>8.8665015124405961</v>
      </c>
      <c r="K11" t="str">
        <f>medium___Copy4[[#This Row],[Liczba procesorów (p)]]</f>
        <v>9</v>
      </c>
      <c r="L11">
        <f>J11/medium___Copy4[[#This Row],[Liczba procesorów (p)]]</f>
        <v>0.98516683471562183</v>
      </c>
      <c r="M11">
        <f>medium___Copy4[[#This Row],[Liczba procesorów (p)]]/medium___Copy4[[#This Row],[Liczba procesorów (p)]]</f>
        <v>1</v>
      </c>
      <c r="O11">
        <f>(1/J11 - 1/medium___Copy4[[#This Row],[Liczba procesorów (p)]])/(1-1/medium___Copy4[[#This Row],[Liczba procesorów (p)]])</f>
        <v>1.8820626062615049E-3</v>
      </c>
      <c r="P11">
        <f>(1/K11 - 1/medium___Copy4[[#This Row],[Liczba procesorów (p)]])/(1-1/medium___Copy4[[#This Row],[Liczba procesorów (p)]])</f>
        <v>0</v>
      </c>
    </row>
    <row r="12" spans="1:16" x14ac:dyDescent="0.35">
      <c r="A12" s="1" t="s">
        <v>11</v>
      </c>
      <c r="B12" s="1">
        <v>89.309700000000007</v>
      </c>
      <c r="C12" s="1">
        <v>90.964299999999994</v>
      </c>
      <c r="D12" s="1">
        <v>89.334100000000007</v>
      </c>
      <c r="E12" s="1">
        <f t="shared" si="1"/>
        <v>40000000000</v>
      </c>
      <c r="F12" s="1">
        <f t="shared" si="0"/>
        <v>891.66800000000001</v>
      </c>
      <c r="G12" s="1"/>
      <c r="H12" s="1">
        <f>(medium___Copy4[[#This Row],[Czas '[s']]]+medium___Copy4[[#This Row],[Czas '[s']2]]+medium___Copy4[[#This Row],[Czas '[s']22]])/3</f>
        <v>89.869366666666679</v>
      </c>
      <c r="I12" s="1">
        <f>$H$3/medium___Copy4[[#This Row],[Liczba procesorów (p)]]</f>
        <v>89.166799999999995</v>
      </c>
      <c r="J12">
        <f>medium___Copy4[[#This Row],[T(1) Czas sekwencyjny (1 procesor)]]/H12</f>
        <v>9.9218235653899107</v>
      </c>
      <c r="K12" t="str">
        <f>medium___Copy4[[#This Row],[Liczba procesorów (p)]]</f>
        <v>10</v>
      </c>
      <c r="L12">
        <f>J12/medium___Copy4[[#This Row],[Liczba procesorów (p)]]</f>
        <v>0.99218235653899112</v>
      </c>
      <c r="M12">
        <f>medium___Copy4[[#This Row],[Liczba procesorów (p)]]/medium___Copy4[[#This Row],[Liczba procesorów (p)]]</f>
        <v>1</v>
      </c>
      <c r="O12">
        <f>(1/J12 - 1/medium___Copy4[[#This Row],[Liczba procesorów (p)]])/(1-1/medium___Copy4[[#This Row],[Liczba procesorów (p)]])</f>
        <v>8.7547117271186137E-4</v>
      </c>
      <c r="P12">
        <f>(1/K12 - 1/medium___Copy4[[#This Row],[Liczba procesorów (p)]])/(1-1/medium___Copy4[[#This Row],[Liczba procesorów (p)]])</f>
        <v>0</v>
      </c>
    </row>
    <row r="13" spans="1:16" x14ac:dyDescent="0.35">
      <c r="A13" s="1" t="s">
        <v>12</v>
      </c>
      <c r="B13" s="1">
        <v>83.000699999999995</v>
      </c>
      <c r="C13" s="1">
        <v>81.197699999999998</v>
      </c>
      <c r="D13" s="1">
        <v>84.548500000000004</v>
      </c>
      <c r="E13" s="1">
        <f t="shared" si="1"/>
        <v>40000000000</v>
      </c>
      <c r="F13" s="1">
        <f t="shared" si="0"/>
        <v>891.66800000000001</v>
      </c>
      <c r="G13" s="1"/>
      <c r="H13" s="1">
        <f>(medium___Copy4[[#This Row],[Czas '[s']]]+medium___Copy4[[#This Row],[Czas '[s']2]]+medium___Copy4[[#This Row],[Czas '[s']22]])/3</f>
        <v>82.915633333333332</v>
      </c>
      <c r="I13" s="1">
        <f>$H$3/medium___Copy4[[#This Row],[Liczba procesorów (p)]]</f>
        <v>81.060727272727277</v>
      </c>
      <c r="J13">
        <f>medium___Copy4[[#This Row],[T(1) Czas sekwencyjny (1 procesor)]]/H13</f>
        <v>10.753918943311454</v>
      </c>
      <c r="K13" t="str">
        <f>medium___Copy4[[#This Row],[Liczba procesorów (p)]]</f>
        <v>11</v>
      </c>
      <c r="L13">
        <f>J13/medium___Copy4[[#This Row],[Liczba procesorów (p)]]</f>
        <v>0.9776289948464959</v>
      </c>
      <c r="M13">
        <f>medium___Copy4[[#This Row],[Liczba procesorów (p)]]/medium___Copy4[[#This Row],[Liczba procesorów (p)]]</f>
        <v>1</v>
      </c>
      <c r="O13">
        <f>(1/J13 - 1/medium___Copy4[[#This Row],[Liczba procesorów (p)]])/(1-1/medium___Copy4[[#This Row],[Liczba procesorów (p)]])</f>
        <v>2.2882919053578989E-3</v>
      </c>
      <c r="P13">
        <f>(1/K13 - 1/medium___Copy4[[#This Row],[Liczba procesorów (p)]])/(1-1/medium___Copy4[[#This Row],[Liczba procesorów (p)]])</f>
        <v>0</v>
      </c>
    </row>
    <row r="14" spans="1:16" x14ac:dyDescent="0.35">
      <c r="A14" s="1" t="s">
        <v>13</v>
      </c>
      <c r="B14" s="1">
        <v>76.961399999999998</v>
      </c>
      <c r="C14" s="1">
        <v>74.391400000000004</v>
      </c>
      <c r="D14" s="1">
        <v>74.370500000000007</v>
      </c>
      <c r="E14" s="1">
        <f t="shared" si="1"/>
        <v>40000000000</v>
      </c>
      <c r="F14" s="1">
        <f t="shared" si="0"/>
        <v>891.66800000000001</v>
      </c>
      <c r="G14" s="1"/>
      <c r="H14" s="1">
        <f>(medium___Copy4[[#This Row],[Czas '[s']]]+medium___Copy4[[#This Row],[Czas '[s']2]]+medium___Copy4[[#This Row],[Czas '[s']22]])/3</f>
        <v>75.241100000000003</v>
      </c>
      <c r="I14" s="1">
        <f>$H$3/medium___Copy4[[#This Row],[Liczba procesorów (p)]]</f>
        <v>74.305666666666667</v>
      </c>
      <c r="J14">
        <f>medium___Copy4[[#This Row],[T(1) Czas sekwencyjny (1 procesor)]]/H14</f>
        <v>11.850810261944602</v>
      </c>
      <c r="K14" t="str">
        <f>medium___Copy4[[#This Row],[Liczba procesorów (p)]]</f>
        <v>12</v>
      </c>
      <c r="L14">
        <f>J14/medium___Copy4[[#This Row],[Liczba procesorów (p)]]</f>
        <v>0.98756752182871688</v>
      </c>
      <c r="M14">
        <f>medium___Copy4[[#This Row],[Liczba procesorów (p)]]/medium___Copy4[[#This Row],[Liczba procesorów (p)]]</f>
        <v>1</v>
      </c>
      <c r="O14">
        <f>(1/J14 - 1/medium___Copy4[[#This Row],[Liczba procesorów (p)]])/(1-1/medium___Copy4[[#This Row],[Liczba procesorów (p)]])</f>
        <v>1.1444536837396102E-3</v>
      </c>
      <c r="P14">
        <f>(1/K14 - 1/medium___Copy4[[#This Row],[Liczba procesorów (p)]])/(1-1/medium___Copy4[[#This Row],[Liczba procesorów (p)]])</f>
        <v>0</v>
      </c>
    </row>
    <row r="15" spans="1:16" x14ac:dyDescent="0.35">
      <c r="A15" s="1" t="s">
        <v>1</v>
      </c>
      <c r="B15" s="1" t="s">
        <v>1</v>
      </c>
      <c r="C15" s="1" t="s">
        <v>1</v>
      </c>
      <c r="D15" s="1" t="s">
        <v>1</v>
      </c>
      <c r="E15" s="1"/>
      <c r="F15" s="1"/>
      <c r="G15" s="1"/>
      <c r="H15" s="1"/>
      <c r="I15" s="1"/>
    </row>
    <row r="16" spans="1:16" x14ac:dyDescent="0.35">
      <c r="A16" s="1" t="s">
        <v>32</v>
      </c>
      <c r="B16" s="1" t="s">
        <v>1</v>
      </c>
      <c r="C16" s="1" t="s">
        <v>1</v>
      </c>
      <c r="D16" s="1" t="s">
        <v>1</v>
      </c>
      <c r="E16" s="1"/>
      <c r="F16" t="s">
        <v>23</v>
      </c>
      <c r="G16" s="1"/>
      <c r="H16" s="1"/>
      <c r="I16" s="1"/>
      <c r="J16" t="s">
        <v>19</v>
      </c>
      <c r="L16" t="s">
        <v>28</v>
      </c>
    </row>
    <row r="17" spans="1:15" x14ac:dyDescent="0.35">
      <c r="A17" s="1" t="s">
        <v>2</v>
      </c>
      <c r="B17">
        <v>892.39700000000005</v>
      </c>
      <c r="C17">
        <v>891.32600000000002</v>
      </c>
      <c r="D17" s="1">
        <v>892.11800000000005</v>
      </c>
      <c r="E17" s="1">
        <f>$E$3 *medium___Copy4[[#This Row],[Liczba procesorów (p)]]</f>
        <v>40000000000</v>
      </c>
      <c r="F17" s="1">
        <f>$H$3 *medium___Copy4[[#This Row],[Liczba procesorów (p)]]</f>
        <v>891.66800000000001</v>
      </c>
      <c r="G17" s="1"/>
      <c r="H17" s="1">
        <f>(medium___Copy4[[#This Row],[Czas '[s']]]+medium___Copy4[[#This Row],[Czas '[s']2]]+medium___Copy4[[#This Row],[Czas '[s']22]])/3</f>
        <v>891.947</v>
      </c>
      <c r="J17">
        <f>medium___Copy4[[#This Row],[T(1) Czas sekwencyjny (1 procesor)]]/H17</f>
        <v>0.99968720114535958</v>
      </c>
      <c r="L17">
        <f>J17/medium___Copy4[[#This Row],[Liczba procesorów (p)]]</f>
        <v>0.99968720114535958</v>
      </c>
    </row>
    <row r="18" spans="1:15" x14ac:dyDescent="0.35">
      <c r="A18" s="1" t="s">
        <v>3</v>
      </c>
      <c r="B18" s="1">
        <v>891.54899999999998</v>
      </c>
      <c r="C18" s="1">
        <v>892.12800000000004</v>
      </c>
      <c r="D18" s="1">
        <v>891.23500000000001</v>
      </c>
      <c r="E18" s="1">
        <f>$E$3 *medium___Copy4[[#This Row],[Liczba procesorów (p)]]</f>
        <v>80000000000</v>
      </c>
      <c r="F18" s="1">
        <f>$H$3 *medium___Copy4[[#This Row],[Liczba procesorów (p)]]</f>
        <v>1783.336</v>
      </c>
      <c r="G18" s="1"/>
      <c r="H18" s="1">
        <f>(medium___Copy4[[#This Row],[Czas '[s']]]+medium___Copy4[[#This Row],[Czas '[s']2]]+medium___Copy4[[#This Row],[Czas '[s']22]])/3</f>
        <v>891.63733333333346</v>
      </c>
      <c r="I18" s="1"/>
      <c r="J18">
        <f>medium___Copy4[[#This Row],[T(1) Czas sekwencyjny (1 procesor)]]/H18</f>
        <v>2.0000687873096386</v>
      </c>
      <c r="L18">
        <f>J18/medium___Copy4[[#This Row],[Liczba procesorów (p)]]</f>
        <v>1.0000343936548193</v>
      </c>
      <c r="O18">
        <f>(1/J18 - 1/medium___Copy4[[#This Row],[Liczba procesorów (p)]])/(1-1/medium___Copy4[[#This Row],[Liczba procesorów (p)]])</f>
        <v>-3.4392471936484093E-5</v>
      </c>
    </row>
    <row r="19" spans="1:15" x14ac:dyDescent="0.35">
      <c r="A19" s="1" t="s">
        <v>4</v>
      </c>
      <c r="B19" s="1">
        <v>892.43799999999999</v>
      </c>
      <c r="C19" s="1">
        <v>930.553</v>
      </c>
      <c r="D19" s="1">
        <v>892.41700000000003</v>
      </c>
      <c r="E19" s="1">
        <f>$E$3 *medium___Copy4[[#This Row],[Liczba procesorów (p)]]</f>
        <v>120000000000</v>
      </c>
      <c r="F19" s="1">
        <f>$H$3 *medium___Copy4[[#This Row],[Liczba procesorów (p)]]</f>
        <v>2675.0039999999999</v>
      </c>
      <c r="G19" s="1"/>
      <c r="H19" s="1">
        <f>(medium___Copy4[[#This Row],[Czas '[s']]]+medium___Copy4[[#This Row],[Czas '[s']2]]+medium___Copy4[[#This Row],[Czas '[s']22]])/3</f>
        <v>905.13599999999997</v>
      </c>
      <c r="I19" s="1"/>
      <c r="J19">
        <f>medium___Copy4[[#This Row],[T(1) Czas sekwencyjny (1 procesor)]]/H19</f>
        <v>2.9553614042530625</v>
      </c>
      <c r="L19">
        <f>J19/medium___Copy4[[#This Row],[Liczba procesorów (p)]]</f>
        <v>0.98512046808435416</v>
      </c>
      <c r="O19">
        <f>(1/J19 - 1/medium___Copy4[[#This Row],[Liczba procesorów (p)]])/(1-1/medium___Copy4[[#This Row],[Liczba procesorów (p)]])</f>
        <v>7.5521382397933092E-3</v>
      </c>
    </row>
    <row r="20" spans="1:15" x14ac:dyDescent="0.35">
      <c r="A20" s="1" t="s">
        <v>5</v>
      </c>
      <c r="B20" s="1">
        <v>894.70600000000002</v>
      </c>
      <c r="C20" s="1">
        <v>894.20500000000004</v>
      </c>
      <c r="D20" s="1">
        <v>893.87099999999998</v>
      </c>
      <c r="E20" s="1">
        <f>$E$3 *medium___Copy4[[#This Row],[Liczba procesorów (p)]]</f>
        <v>160000000000</v>
      </c>
      <c r="F20" s="1">
        <f>$H$3 *medium___Copy4[[#This Row],[Liczba procesorów (p)]]</f>
        <v>3566.672</v>
      </c>
      <c r="G20" s="1"/>
      <c r="H20" s="1">
        <f>(medium___Copy4[[#This Row],[Czas '[s']]]+medium___Copy4[[#This Row],[Czas '[s']2]]+medium___Copy4[[#This Row],[Czas '[s']22]])/3</f>
        <v>894.26066666666668</v>
      </c>
      <c r="I20" s="1"/>
      <c r="J20">
        <f>medium___Copy4[[#This Row],[T(1) Czas sekwencyjny (1 procesor)]]/H20</f>
        <v>3.9884030830682478</v>
      </c>
      <c r="L20">
        <f>J20/medium___Copy4[[#This Row],[Liczba procesorów (p)]]</f>
        <v>0.99710077076706194</v>
      </c>
      <c r="O20">
        <f>(1/J20 - 1/medium___Copy4[[#This Row],[Liczba procesorów (p)]])/(1-1/medium___Copy4[[#This Row],[Liczba procesorów (p)]])</f>
        <v>9.6921973450007448E-4</v>
      </c>
    </row>
    <row r="21" spans="1:15" x14ac:dyDescent="0.35">
      <c r="A21" s="1" t="s">
        <v>6</v>
      </c>
      <c r="B21" s="1">
        <v>894.74099999999999</v>
      </c>
      <c r="C21" s="1">
        <v>894.16899999999998</v>
      </c>
      <c r="D21" s="1">
        <v>892.15800000000002</v>
      </c>
      <c r="E21" s="1">
        <f>$E$3 *medium___Copy4[[#This Row],[Liczba procesorów (p)]]</f>
        <v>200000000000</v>
      </c>
      <c r="F21" s="1">
        <f>$H$3 *medium___Copy4[[#This Row],[Liczba procesorów (p)]]</f>
        <v>4458.34</v>
      </c>
      <c r="G21" s="1"/>
      <c r="H21" s="1">
        <f>(medium___Copy4[[#This Row],[Czas '[s']]]+medium___Copy4[[#This Row],[Czas '[s']2]]+medium___Copy4[[#This Row],[Czas '[s']22]])/3</f>
        <v>893.68933333333325</v>
      </c>
      <c r="I21" s="1"/>
      <c r="J21">
        <f>medium___Copy4[[#This Row],[T(1) Czas sekwencyjny (1 procesor)]]/H21</f>
        <v>4.9886910738556436</v>
      </c>
      <c r="L21">
        <f>J21/medium___Copy4[[#This Row],[Liczba procesorów (p)]]</f>
        <v>0.99773821477112867</v>
      </c>
      <c r="O21">
        <f>(1/J21 - 1/medium___Copy4[[#This Row],[Liczba procesorów (p)]])/(1-1/medium___Copy4[[#This Row],[Liczba procesorów (p)]])</f>
        <v>5.6672812451863397E-4</v>
      </c>
    </row>
    <row r="22" spans="1:15" x14ac:dyDescent="0.35">
      <c r="A22" s="1" t="s">
        <v>7</v>
      </c>
      <c r="B22" s="1">
        <v>930.18399999999997</v>
      </c>
      <c r="C22" s="1">
        <v>934.18299999999999</v>
      </c>
      <c r="D22" s="1">
        <v>929.91499999999996</v>
      </c>
      <c r="E22" s="1">
        <f>$E$3 *medium___Copy4[[#This Row],[Liczba procesorów (p)]]</f>
        <v>240000000000</v>
      </c>
      <c r="F22" s="1">
        <f>$H$3 *medium___Copy4[[#This Row],[Liczba procesorów (p)]]</f>
        <v>5350.0079999999998</v>
      </c>
      <c r="G22" s="1"/>
      <c r="H22" s="1">
        <f>(medium___Copy4[[#This Row],[Czas '[s']]]+medium___Copy4[[#This Row],[Czas '[s']2]]+medium___Copy4[[#This Row],[Czas '[s']22]])/3</f>
        <v>931.42733333333342</v>
      </c>
      <c r="I22" s="1"/>
      <c r="J22">
        <f>medium___Copy4[[#This Row],[T(1) Czas sekwencyjny (1 procesor)]]/H22</f>
        <v>5.7438812546478841</v>
      </c>
      <c r="L22">
        <f>J22/medium___Copy4[[#This Row],[Liczba procesorów (p)]]</f>
        <v>0.95731354244131406</v>
      </c>
      <c r="O22">
        <f>(1/J22 - 1/medium___Copy4[[#This Row],[Liczba procesorów (p)]])/(1-1/medium___Copy4[[#This Row],[Liczba procesorów (p)]])</f>
        <v>8.9179679731320131E-3</v>
      </c>
    </row>
    <row r="23" spans="1:15" x14ac:dyDescent="0.35">
      <c r="A23" s="1" t="s">
        <v>8</v>
      </c>
      <c r="B23" s="1">
        <v>935.35699999999997</v>
      </c>
      <c r="C23" s="1">
        <v>928.61800000000005</v>
      </c>
      <c r="D23" s="1">
        <v>957.61800000000005</v>
      </c>
      <c r="E23" s="1">
        <f>$E$3 *medium___Copy4[[#This Row],[Liczba procesorów (p)]]</f>
        <v>280000000000</v>
      </c>
      <c r="F23" s="1">
        <f>$H$3 *medium___Copy4[[#This Row],[Liczba procesorów (p)]]</f>
        <v>6241.6760000000004</v>
      </c>
      <c r="G23" s="1"/>
      <c r="H23" s="1">
        <f>(medium___Copy4[[#This Row],[Czas '[s']]]+medium___Copy4[[#This Row],[Czas '[s']2]]+medium___Copy4[[#This Row],[Czas '[s']22]])/3</f>
        <v>940.53099999999995</v>
      </c>
      <c r="I23" s="1"/>
      <c r="J23">
        <f>medium___Copy4[[#This Row],[T(1) Czas sekwencyjny (1 procesor)]]/H23</f>
        <v>6.6363320294599548</v>
      </c>
      <c r="L23">
        <f>J23/medium___Copy4[[#This Row],[Liczba procesorów (p)]]</f>
        <v>0.94804743277999359</v>
      </c>
      <c r="O23">
        <f>(1/J23 - 1/medium___Copy4[[#This Row],[Liczba procesorów (p)]])/(1-1/medium___Copy4[[#This Row],[Liczba procesorów (p)]])</f>
        <v>9.1332573708300946E-3</v>
      </c>
    </row>
    <row r="24" spans="1:15" x14ac:dyDescent="0.35">
      <c r="A24" s="1" t="s">
        <v>9</v>
      </c>
      <c r="B24" s="1">
        <v>893.44100000000003</v>
      </c>
      <c r="C24" s="1">
        <v>892.64599999999996</v>
      </c>
      <c r="D24" s="1">
        <v>892.12800000000004</v>
      </c>
      <c r="E24" s="1">
        <f>$E$3 *medium___Copy4[[#This Row],[Liczba procesorów (p)]]</f>
        <v>320000000000</v>
      </c>
      <c r="F24" s="1">
        <f>$H$3 *medium___Copy4[[#This Row],[Liczba procesorów (p)]]</f>
        <v>7133.3440000000001</v>
      </c>
      <c r="G24" s="1"/>
      <c r="H24" s="1">
        <f>(medium___Copy4[[#This Row],[Czas '[s']]]+medium___Copy4[[#This Row],[Czas '[s']2]]+medium___Copy4[[#This Row],[Czas '[s']22]])/3</f>
        <v>892.73833333333334</v>
      </c>
      <c r="I24" s="1"/>
      <c r="J24">
        <f>medium___Copy4[[#This Row],[T(1) Czas sekwencyjny (1 procesor)]]/H24</f>
        <v>7.9904085370293272</v>
      </c>
      <c r="L24">
        <f>J24/medium___Copy4[[#This Row],[Liczba procesorów (p)]]</f>
        <v>0.9988010671286659</v>
      </c>
      <c r="O24">
        <f>(1/J24 - 1/medium___Copy4[[#This Row],[Liczba procesorów (p)]])/(1-1/medium___Copy4[[#This Row],[Liczba procesorów (p)]])</f>
        <v>1.71481719546713E-4</v>
      </c>
    </row>
    <row r="25" spans="1:15" x14ac:dyDescent="0.35">
      <c r="A25" s="1" t="s">
        <v>10</v>
      </c>
      <c r="B25" s="1">
        <v>930.08699999999999</v>
      </c>
      <c r="C25" s="1">
        <v>893.09299999999996</v>
      </c>
      <c r="D25" s="1">
        <v>892.68200000000002</v>
      </c>
      <c r="E25" s="1">
        <f>$E$3 *medium___Copy4[[#This Row],[Liczba procesorów (p)]]</f>
        <v>360000000000</v>
      </c>
      <c r="F25" s="1">
        <f>$H$3 *medium___Copy4[[#This Row],[Liczba procesorów (p)]]</f>
        <v>8025.0119999999997</v>
      </c>
      <c r="G25" s="1"/>
      <c r="H25" s="1">
        <f>(medium___Copy4[[#This Row],[Czas '[s']]]+medium___Copy4[[#This Row],[Czas '[s']2]]+medium___Copy4[[#This Row],[Czas '[s']22]])/3</f>
        <v>905.28733333333332</v>
      </c>
      <c r="I25" s="1"/>
      <c r="J25">
        <f>medium___Copy4[[#This Row],[T(1) Czas sekwencyjny (1 procesor)]]/H25</f>
        <v>8.8646021042306273</v>
      </c>
      <c r="L25">
        <f>J25/medium___Copy4[[#This Row],[Liczba procesorów (p)]]</f>
        <v>0.98495578935895856</v>
      </c>
      <c r="O25">
        <f>(1/J25 - 1/medium___Copy4[[#This Row],[Liczba procesorów (p)]])/(1-1/medium___Copy4[[#This Row],[Liczba procesorów (p)]])</f>
        <v>1.9092494814961156E-3</v>
      </c>
    </row>
    <row r="26" spans="1:15" x14ac:dyDescent="0.35">
      <c r="A26" s="1" t="s">
        <v>11</v>
      </c>
      <c r="B26" s="1">
        <v>892.80100000000004</v>
      </c>
      <c r="C26" s="1">
        <v>893.13400000000001</v>
      </c>
      <c r="D26" s="1">
        <v>892.49099999999999</v>
      </c>
      <c r="E26" s="1">
        <f>$E$3 *medium___Copy4[[#This Row],[Liczba procesorów (p)]]</f>
        <v>400000000000</v>
      </c>
      <c r="F26" s="1">
        <f>$H$3 *medium___Copy4[[#This Row],[Liczba procesorów (p)]]</f>
        <v>8916.68</v>
      </c>
      <c r="G26" s="1"/>
      <c r="H26" s="1">
        <f>(medium___Copy4[[#This Row],[Czas '[s']]]+medium___Copy4[[#This Row],[Czas '[s']2]]+medium___Copy4[[#This Row],[Czas '[s']22]])/3</f>
        <v>892.80866666666668</v>
      </c>
      <c r="I26" s="1"/>
      <c r="J26">
        <f>medium___Copy4[[#This Row],[T(1) Czas sekwencyjny (1 procesor)]]/H26</f>
        <v>9.9872238396730015</v>
      </c>
      <c r="L26">
        <f>J26/medium___Copy4[[#This Row],[Liczba procesorów (p)]]</f>
        <v>0.99872238396730018</v>
      </c>
      <c r="O26">
        <f>(1/J26 - 1/medium___Copy4[[#This Row],[Liczba procesorów (p)]])/(1-1/medium___Copy4[[#This Row],[Liczba procesorów (p)]])</f>
        <v>1.4213893595008747E-4</v>
      </c>
    </row>
    <row r="27" spans="1:15" x14ac:dyDescent="0.35">
      <c r="A27" s="1" t="s">
        <v>12</v>
      </c>
      <c r="B27" s="1">
        <v>924.08</v>
      </c>
      <c r="C27" s="1">
        <v>892.00599999999997</v>
      </c>
      <c r="D27" s="2">
        <v>892.15</v>
      </c>
      <c r="E27" s="1">
        <f>$E$3 *medium___Copy4[[#This Row],[Liczba procesorów (p)]]</f>
        <v>440000000000</v>
      </c>
      <c r="F27" s="1">
        <f>$H$3 *medium___Copy4[[#This Row],[Liczba procesorów (p)]]</f>
        <v>9808.348</v>
      </c>
      <c r="G27" s="1"/>
      <c r="H27" s="1">
        <f>(medium___Copy4[[#This Row],[Czas '[s']]]+medium___Copy4[[#This Row],[Czas '[s']2]]+medium___Copy4[[#This Row],[Czas '[s']22]])/3</f>
        <v>902.74533333333329</v>
      </c>
      <c r="I27" s="1"/>
      <c r="J27">
        <f>medium___Copy4[[#This Row],[T(1) Czas sekwencyjny (1 procesor)]]/H27</f>
        <v>10.865022102948192</v>
      </c>
      <c r="L27">
        <f>J27/medium___Copy4[[#This Row],[Liczba procesorów (p)]]</f>
        <v>0.98772928208619926</v>
      </c>
      <c r="O27">
        <f>(1/J27 - 1/medium___Copy4[[#This Row],[Liczba procesorów (p)]])/(1-1/medium___Copy4[[#This Row],[Liczba procesorów (p)]])</f>
        <v>1.2423158993407056E-3</v>
      </c>
    </row>
    <row r="28" spans="1:15" x14ac:dyDescent="0.35">
      <c r="A28" s="1" t="s">
        <v>13</v>
      </c>
      <c r="B28" s="1">
        <v>892.52099999999996</v>
      </c>
      <c r="C28" s="1">
        <v>892.09699999999998</v>
      </c>
      <c r="D28" s="3">
        <v>891.98400000000004</v>
      </c>
      <c r="E28" s="1">
        <f>$E$3 *medium___Copy4[[#This Row],[Liczba procesorów (p)]]</f>
        <v>480000000000</v>
      </c>
      <c r="F28" s="1">
        <f>$H$3 *medium___Copy4[[#This Row],[Liczba procesorów (p)]]</f>
        <v>10700.016</v>
      </c>
      <c r="G28" s="1"/>
      <c r="H28" s="1">
        <f>(medium___Copy4[[#This Row],[Czas '[s']]]+medium___Copy4[[#This Row],[Czas '[s']2]]+medium___Copy4[[#This Row],[Czas '[s']22]])/3</f>
        <v>892.20066666666662</v>
      </c>
      <c r="I28" s="1"/>
      <c r="J28">
        <f>medium___Copy4[[#This Row],[T(1) Czas sekwencyjny (1 procesor)]]/H28</f>
        <v>11.99283569241897</v>
      </c>
      <c r="L28">
        <f>J28/medium___Copy4[[#This Row],[Liczba procesorów (p)]]</f>
        <v>0.99940297436824743</v>
      </c>
      <c r="O28">
        <f>(1/J28 - 1/medium___Copy4[[#This Row],[Liczba procesorów (p)]])/(1-1/medium___Copy4[[#This Row],[Liczba procesorów (p)]])</f>
        <v>5.4307480389839934E-5</v>
      </c>
    </row>
    <row r="30" spans="1:15" x14ac:dyDescent="0.35">
      <c r="B30" s="2"/>
      <c r="C30" s="3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4A433-459E-491F-81D0-AD4DD714FDD5}">
  <dimension ref="A1"/>
  <sheetViews>
    <sheetView topLeftCell="A63" zoomScaleNormal="100" workbookViewId="0">
      <selection activeCell="X66" sqref="X66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E A A B Q S w M E F A A C A A g A w p 5 4 U N X q l H C o A A A A + A A A A B I A H A B D b 2 5 m a W c v U G F j a 2 F n Z S 5 4 b W w g o h g A K K A U A A A A A A A A A A A A A A A A A A A A A A A A A A A A h Y 9 B D o I w F E S v Q r q n L R X U m E 9 Z u I W E x M S 4 J a V C I x R C i + V u L j y S V 5 B E U X c u Z / I m e f O 4 3 S G Z 2 s a 7 y s G o T s c o w B R 5 U o u u V L q K 0 W j P / h Y l H P J C X I p K e j O s z W 4 y K k a 1 t f 2 O E O c c d i v c D R V h l A b k l K U H U c u 2 8 J U 2 t t B C o s + q / L 9 C H I 4 v G c 7 w h u E o i t Y 4 D A M g S w 2 Z 0 l + E z c a Y A v k p Y T 8 2 d h w k 7 x s / T 4 E s E c j 7 B X 8 C U E s D B B Q A A g A I A M K e e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n n h Q 8 h W / y a A B A A C r C g A A E w A c A E Z v c m 1 1 b G F z L 1 N l Y 3 R p b 2 4 x L m 0 g o h g A K K A U A A A A A A A A A A A A A A A A A A A A A A A A A A A A 7 Z V N a 8 J A E I b v A f / D E i 8 K a a i x 7 U H J o c S W 9 l J a t P R g i q z J V B f 3 Q 3 Y 3 V Z H + 9 2 5 M g p + H f m A o 1 F y S v O + y M / s M s 6 M g 0 k R w 1 M 3 e j X b F q l h q j C X E q G o r h i l F Z y g Q 0 4 W N f E R B V y x k n q 5 I Z A R G C d S 7 2 x F R w o D r 2 i 2 h 4 A a C a / O j a n b Q C p 8 V S B U S L d h E z E h Y r F T h i 5 C T Q S w i F S q d x A S H U y x N L K D h Z k x X z 7 V d d / o d o I Q R D d K 3 H d s x F k 0 Y V 3 7 T Q T c 8 E j H h I 7 / h X Z 4 7 6 C k R G r p 6 Q c F f f 7 o P g s N r 3 c l S r 9 r B G P O R O V 9 v M Y X 0 V D 0 8 N I t 6 E n P 1 J i T L d k 9 N V c v O 6 S y X d q Y 2 T P R 7 r q 8 u 3 N T / c F B h e M b Q R k I a 5 n p D b 2 7 p H / W K R f j B P L b B M 4 h J w k o m v x X 0 T 6 I / R P i Y 5 F H N q 5 / o l 0 Z / 1 f p e m f e M d w B 0 + / e g H 6 V g x o v R H e D Y Z L a G n T u 5 X m B G / V y / p r Q b Y Y q l 8 r V M f l i 7 A / H T Q n I C a o K p m G H K F 6 2 9 u h U C T 9 g Q 5 E o a N H b E L 3 d R X s k S 2 + e Y 5 T x m 3 2 z g 3 u m c 7 z H P r o + y m i e P 9 n 9 x 7 w 2 K 5 m l Q H H l Q f A J Q S w E C L Q A U A A I A C A D C n n h Q 1 e q U c K g A A A D 4 A A A A E g A A A A A A A A A A A A A A A A A A A A A A Q 2 9 u Z m l n L 1 B h Y 2 t h Z 2 U u e G 1 s U E s B A i 0 A F A A C A A g A w p 5 4 U A / K 6 a u k A A A A 6 Q A A A B M A A A A A A A A A A A A A A A A A 9 A A A A F t D b 2 5 0 Z W 5 0 X 1 R 5 c G V z X S 5 4 b W x Q S w E C L Q A U A A I A C A D C n n h Q 8 h W / y a A B A A C r C g A A E w A A A A A A A A A A A A A A A A D l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1 N g A A A A A A A N M 2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b G w l M j A t J T I w Q 2 9 w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t Y W x s X 1 9 f Q 2 9 w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N F Q x N D o 1 M D o y N S 4 z O D k 0 O T Q x W i I g L z 4 8 R W 5 0 c n k g V H l w Z T 0 i R m l s b E N v b H V t b l R 5 c G V z I i B W Y W x 1 Z T 0 i c 0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W F s b C A t I E N v c H k v Q 2 h h b m d l Z C B U e X B l L n t D b 2 x 1 b W 4 x L D B 9 J n F 1 b 3 Q 7 L C Z x d W 9 0 O 1 N l Y 3 R p b 2 4 x L 3 N t Y W x s I C 0 g Q 2 9 w e S 9 D a G F u Z 2 V k I F R 5 c G U u e 0 N v b H V t b j I s M X 0 m c X V v d D s s J n F 1 b 3 Q 7 U 2 V j d G l v b j E v c 2 1 h b G w g L S B D b 3 B 5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b W F s b C A t I E N v c H k v Q 2 h h b m d l Z C B U e X B l L n t D b 2 x 1 b W 4 x L D B 9 J n F 1 b 3 Q 7 L C Z x d W 9 0 O 1 N l Y 3 R p b 2 4 x L 3 N t Y W x s I C 0 g Q 2 9 w e S 9 D a G F u Z 2 V k I F R 5 c G U u e 0 N v b H V t b j I s M X 0 m c X V v d D s s J n F 1 b 3 Q 7 U 2 V j d G l v b j E v c 2 1 h b G w g L S B D b 3 B 5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1 h b G w l M j A t J T I w Q 2 9 w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F s b C U y M C 0 l M j B D b 3 B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X V t J T I w L S U y M E N v c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W R p d W 1 f X 1 9 D b 3 B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0 V D E 0 O j U 1 O j A 3 L j Y w M j A 5 N z N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Z G l 1 b S A t I E N v c H k v Q 2 h h b m d l Z C B U e X B l L n t D b 2 x 1 b W 4 x L D B 9 J n F 1 b 3 Q 7 L C Z x d W 9 0 O 1 N l Y 3 R p b 2 4 x L 2 1 l Z G l 1 b S A t I E N v c H k v Q 2 h h b m d l Z C B U e X B l L n t D b 2 x 1 b W 4 y L D F 9 J n F 1 b 3 Q 7 L C Z x d W 9 0 O 1 N l Y 3 R p b 2 4 x L 2 1 l Z G l 1 b S A t I E N v c H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l Z G l 1 b S A t I E N v c H k v Q 2 h h b m d l Z C B U e X B l L n t D b 2 x 1 b W 4 x L D B 9 J n F 1 b 3 Q 7 L C Z x d W 9 0 O 1 N l Y 3 R p b 2 4 x L 2 1 l Z G l 1 b S A t I E N v c H k v Q 2 h h b m d l Z C B U e X B l L n t D b 2 x 1 b W 4 y L D F 9 J n F 1 b 3 Q 7 L C Z x d W 9 0 O 1 N l Y 3 R p b 2 4 x L 2 1 l Z G l 1 b S A t I E N v c H k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R p d W 0 l M j A t J T I w Q 2 9 w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d W 0 l M j A t J T I w Q 2 9 w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1 b S U y M C 0 l M j B D b 3 B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W V k a X V t X 1 9 f Q 2 9 w e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0 V D E 0 O j U 1 O j A 3 L j Y w M j A 5 N z N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y N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k a X V t I C 0 g Q 2 9 w e S 9 D a G F u Z 2 V k I F R 5 c G U u e 0 N v b H V t b j E s M H 0 m c X V v d D s s J n F 1 b 3 Q 7 U 2 V j d G l v b j E v b W V k a X V t I C 0 g Q 2 9 w e S 9 D a G F u Z 2 V k I F R 5 c G U u e 0 N v b H V t b j I s M X 0 m c X V v d D s s J n F 1 b 3 Q 7 U 2 V j d G l v b j E v b W V k a X V t I C 0 g Q 2 9 w e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W V k a X V t I C 0 g Q 2 9 w e S 9 D a G F u Z 2 V k I F R 5 c G U u e 0 N v b H V t b j E s M H 0 m c X V v d D s s J n F 1 b 3 Q 7 U 2 V j d G l v b j E v b W V k a X V t I C 0 g Q 2 9 w e S 9 D a G F u Z 2 V k I F R 5 c G U u e 0 N v b H V t b j I s M X 0 m c X V v d D s s J n F 1 b 3 Q 7 U 2 V j d G l v b j E v b W V k a X V t I C 0 g Q 2 9 w e S 9 D a G F u Z 2 V k I F R 5 c G U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W R p d W 0 l M j A t J T I w Q 2 9 w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d W 0 l M j A t J T I w Q 2 9 w e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W x s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0 V D E 2 O j I 2 O j A 0 L j M 2 M z g 1 N D B a I i A v P j x F b n R y e S B U e X B l P S J G a W x s Q 2 9 s d W 1 u V H l w Z X M i I F Z h b H V l P S J z Q m d V R i I g L z 4 8 R W 5 0 c n k g V H l w Z T 0 i R m l s b E N v b H V t b k 5 h b W V z I i B W Y W x 1 Z T 0 i c 1 s m c X V v d D t u a W V z a 2 F s b 3 d h b G 5 5 O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1 h b G w y L 0 N o Y W 5 n Z W Q g V H l w Z S 5 7 b m l l c 2 t h b G 9 3 Y W x u e T o s M H 0 m c X V v d D s s J n F 1 b 3 Q 7 U 2 V j d G l v b j E v c 2 1 h b G w y L 0 N o Y W 5 n Z W Q g V H l w Z S 5 7 L D F 9 J n F 1 b 3 Q 7 L C Z x d W 9 0 O 1 N l Y 3 R p b 2 4 x L 3 N t Y W x s M i 9 D a G F u Z 2 V k I F R 5 c G U u e 1 8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t Y W x s M i 9 D a G F u Z 2 V k I F R 5 c G U u e 2 5 p Z X N r Y W x v d 2 F s b n k 6 L D B 9 J n F 1 b 3 Q 7 L C Z x d W 9 0 O 1 N l Y 3 R p b 2 4 x L 3 N t Y W x s M i 9 D a G F u Z 2 V k I F R 5 c G U u e y w x f S Z x d W 9 0 O y w m c X V v d D t T Z W N 0 a W 9 u M S 9 z b W F s b D I v Q 2 h h b m d l Z C B U e X B l L n t f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1 h b G w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W x s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F s b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F s b D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b W F s b C A x M F 4 3 I i A v P j x F b n R y e S B U e X B l P S J S Z W N v d m V y e V R h c m d l d E N v b H V t b i I g V m F s d W U 9 I m w 1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0 V D E 2 O j I 2 O j U 5 L j I 1 N j c w M D V a I i A v P j x F b n R y e S B U e X B l P S J G a W x s Q 2 9 s d W 1 u V H l w Z X M i I F Z h b H V l P S J z Q m d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t Y W x s M i A o M i k v Q 2 h h b m d l Z C B U e X B l L n t D b 2 x 1 b W 4 x L D B 9 J n F 1 b 3 Q 7 L C Z x d W 9 0 O 1 N l Y 3 R p b 2 4 x L 3 N t Y W x s M i A o M i k v Q 2 h h b m d l Z C B U e X B l L n t D b 2 x 1 b W 4 y L D F 9 J n F 1 b 3 Q 7 L C Z x d W 9 0 O 1 N l Y 3 R p b 2 4 x L 3 N t Y W x s M i A o M i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t Y W x s M i A o M i k v Q 2 h h b m d l Z C B U e X B l L n t D b 2 x 1 b W 4 x L D B 9 J n F 1 b 3 Q 7 L C Z x d W 9 0 O 1 N l Y 3 R p b 2 4 x L 3 N t Y W x s M i A o M i k v Q 2 h h b m d l Z C B U e X B l L n t D b 2 x 1 b W 4 y L D F 9 J n F 1 b 3 Q 7 L C Z x d W 9 0 O 1 N l Y 3 R p b 2 4 x L 3 N t Y W x s M i A o M i k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W F s b D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b G w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X V t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1 l Z G l 1 b S A x M F 4 5 I i A v P j x F b n R y e S B U e X B l P S J S Z W N v d m V y e V R h c m d l d E N v b H V t b i I g V m F s d W U 9 I m w 1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0 V D E 2 O j M 0 O j Q w L j Q 4 O T E y N D V a I i A v P j x F b n R y e S B U e X B l P S J G a W x s Q 2 9 s d W 1 u V H l w Z X M i I F Z h b H V l P S J z Q m d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Z G l 1 b T I v Q 2 h h b m d l Z C B U e X B l L n t D b 2 x 1 b W 4 x L D B 9 J n F 1 b 3 Q 7 L C Z x d W 9 0 O 1 N l Y 3 R p b 2 4 x L 2 1 l Z G l 1 b T I v Q 2 h h b m d l Z C B U e X B l L n t D b 2 x 1 b W 4 y L D F 9 J n F 1 b 3 Q 7 L C Z x d W 9 0 O 1 N l Y 3 R p b 2 4 x L 2 1 l Z G l 1 b T I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l Z G l 1 b T I v Q 2 h h b m d l Z C B U e X B l L n t D b 2 x 1 b W 4 x L D B 9 J n F 1 b 3 Q 7 L C Z x d W 9 0 O 1 N l Y 3 R p b 2 4 x L 2 1 l Z G l 1 b T I v Q 2 h h b m d l Z C B U e X B l L n t D b 2 x 1 b W 4 y L D F 9 J n F 1 b 3 Q 7 L C Z x d W 9 0 O 1 N l Y 3 R p b 2 4 x L 2 1 l Z G l 1 b T I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R p d W 0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1 b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d W 0 l M j A t J T I w Q 2 9 w e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A t M D M t M j R U M T Q 6 N T U 6 M D c u N j A y M D k 3 M 1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I 3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Z G l 1 b S A t I E N v c H k v Q 2 h h b m d l Z C B U e X B l L n t D b 2 x 1 b W 4 x L D B 9 J n F 1 b 3 Q 7 L C Z x d W 9 0 O 1 N l Y 3 R p b 2 4 x L 2 1 l Z G l 1 b S A t I E N v c H k v Q 2 h h b m d l Z C B U e X B l L n t D b 2 x 1 b W 4 y L D F 9 J n F 1 b 3 Q 7 L C Z x d W 9 0 O 1 N l Y 3 R p b 2 4 x L 2 1 l Z G l 1 b S A t I E N v c H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l Z G l 1 b S A t I E N v c H k v Q 2 h h b m d l Z C B U e X B l L n t D b 2 x 1 b W 4 x L D B 9 J n F 1 b 3 Q 7 L C Z x d W 9 0 O 1 N l Y 3 R p b 2 4 x L 2 1 l Z G l 1 b S A t I E N v c H k v Q 2 h h b m d l Z C B U e X B l L n t D b 2 x 1 b W 4 y L D F 9 J n F 1 b 3 Q 7 L C Z x d W 9 0 O 1 N l Y 3 R p b 2 4 x L 2 1 l Z G l 1 b S A t I E N v c H k v Q 2 h h b m d l Z C B U e X B l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V k a X V t J T I w L S U y M E N v c H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X V t J T I w L S U y M E N v c H k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D I U I u I a + G E G H m u v w w 4 n C v Q A A A A A C A A A A A A A D Z g A A w A A A A B A A A A D p A y z W T t K h E T 8 l V 3 j Y R + 5 H A A A A A A S A A A C g A A A A E A A A A K H P W o J b Q g W 5 / L i e 1 P M l 6 Y h Q A A A A O E p 9 M I h p c F z S T r u S W d C h C J k Y o U Q W m p Y o e I l b B E 9 5 D B 2 I a j d z F 1 g O n S 2 r m 5 + 8 D 0 h 0 v Y F X A 6 D r X d T S F k G l u s 3 Y w + a + y V 2 O Y J m b H y W w r r b f J I k U A A A A B n s w 5 u r 9 + O m 8 6 w C D 5 A L l s 2 8 I P C I = < / D a t a M a s h u p > 
</file>

<file path=customXml/itemProps1.xml><?xml version="1.0" encoding="utf-8"?>
<ds:datastoreItem xmlns:ds="http://schemas.openxmlformats.org/officeDocument/2006/customXml" ds:itemID="{CAF10C6E-4092-4741-8A03-14799A0128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Small 10^7</vt:lpstr>
      <vt:lpstr>Medium 10^9</vt:lpstr>
      <vt:lpstr>Big 4x10^10</vt:lpstr>
      <vt:lpstr>Metryki - Wykresy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Tomkowicz, Ilona</dc:creator>
  <cp:lastModifiedBy>Tomkowicz, Ilona</cp:lastModifiedBy>
  <dcterms:created xsi:type="dcterms:W3CDTF">2020-03-24T14:49:25Z</dcterms:created>
  <dcterms:modified xsi:type="dcterms:W3CDTF">2020-03-27T13:49:35Z</dcterms:modified>
</cp:coreProperties>
</file>